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_MADRAS\Diploma\TERM_1\BDM\Final Project\"/>
    </mc:Choice>
  </mc:AlternateContent>
  <xr:revisionPtr revIDLastSave="0" documentId="13_ncr:1_{0613648B-1750-479A-A819-22C43F76E7A5}" xr6:coauthVersionLast="47" xr6:coauthVersionMax="47" xr10:uidLastSave="{00000000-0000-0000-0000-000000000000}"/>
  <bookViews>
    <workbookView xWindow="-108" yWindow="-108" windowWidth="23256" windowHeight="12576" firstSheet="9" activeTab="13" xr2:uid="{063F324C-D76A-4C32-9577-00CD5D6AA3AB}"/>
  </bookViews>
  <sheets>
    <sheet name="Items" sheetId="4" r:id="rId1"/>
    <sheet name="Raw_Data" sheetId="1" r:id="rId2"/>
    <sheet name="Sorted_Daily_Data" sheetId="3" r:id="rId3"/>
    <sheet name="Sales" sheetId="5" r:id="rId4"/>
    <sheet name="Volume Pareto Chart" sheetId="10" r:id="rId5"/>
    <sheet name="Revenue_Pareto_Chart" sheetId="11" r:id="rId6"/>
    <sheet name="Volume Vs Revenue" sheetId="20" r:id="rId7"/>
    <sheet name="Line Chart on sold vs bought" sheetId="21" r:id="rId8"/>
    <sheet name="No. of items bought and sold" sheetId="16" r:id="rId9"/>
    <sheet name="Avg. Profit" sheetId="9" r:id="rId10"/>
    <sheet name="Daily_revenue_trend" sheetId="6" r:id="rId11"/>
    <sheet name="Daily_Volume Trend" sheetId="14" r:id="rId12"/>
    <sheet name="Daywise_Revenue" sheetId="8" r:id="rId13"/>
    <sheet name="Daywise Items Sold" sheetId="13" r:id="rId14"/>
  </sheets>
  <definedNames>
    <definedName name="_xlchart.v1.0" hidden="1">Revenue_Pareto_Chart!$E$4:$E$81</definedName>
    <definedName name="_xlchart.v1.1" hidden="1">Revenue_Pareto_Chart!$F$3</definedName>
    <definedName name="_xlchart.v1.10" hidden="1">'No. of items bought and sold'!$E$4:$E$81</definedName>
    <definedName name="_xlchart.v1.11" hidden="1">'No. of items bought and sold'!$F$3</definedName>
    <definedName name="_xlchart.v1.12" hidden="1">'No. of items bought and sold'!$F$4:$F$81</definedName>
    <definedName name="_xlchart.v1.13" hidden="1">'No. of items bought and sold'!$G$3</definedName>
    <definedName name="_xlchart.v1.14" hidden="1">'No. of items bought and sold'!$G$4:$G$81</definedName>
    <definedName name="_xlchart.v1.2" hidden="1">Revenue_Pareto_Chart!$F$4:$F$81</definedName>
    <definedName name="_xlchart.v1.3" hidden="1">Revenue_Pareto_Chart!$G$3</definedName>
    <definedName name="_xlchart.v1.4" hidden="1">Revenue_Pareto_Chart!$G$4:$G$81</definedName>
    <definedName name="_xlchart.v1.5" hidden="1">'No. of items bought and sold'!$E$4:$E$81</definedName>
    <definedName name="_xlchart.v1.6" hidden="1">'No. of items bought and sold'!$F$3</definedName>
    <definedName name="_xlchart.v1.7" hidden="1">'No. of items bought and sold'!$F$4:$F$81</definedName>
    <definedName name="_xlchart.v1.8" hidden="1">'No. of items bought and sold'!$G$3</definedName>
    <definedName name="_xlchart.v1.9" hidden="1">'No. of items bought and sold'!$G$4:$G$81</definedName>
  </definedNames>
  <calcPr calcId="191029"/>
  <pivotCaches>
    <pivotCache cacheId="0" r:id="rId15"/>
    <pivotCache cacheId="1" r:id="rId16"/>
    <pivotCache cacheId="2" r:id="rId17"/>
    <pivotCache cacheId="16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1" i="6"/>
  <c r="F12" i="6"/>
  <c r="F19" i="6"/>
  <c r="F20" i="6"/>
  <c r="F21" i="6"/>
  <c r="F22" i="6"/>
  <c r="F23" i="6"/>
  <c r="F25" i="6"/>
  <c r="F26" i="6"/>
  <c r="F27" i="6"/>
  <c r="F28" i="6"/>
  <c r="F29" i="6"/>
  <c r="F30" i="6"/>
  <c r="F32" i="6"/>
  <c r="F33" i="6"/>
  <c r="F34" i="6"/>
  <c r="F35" i="6"/>
  <c r="F36" i="6"/>
  <c r="F37" i="6"/>
  <c r="F38" i="6"/>
  <c r="F39" i="6"/>
  <c r="F40" i="6"/>
  <c r="F41" i="6"/>
  <c r="F5" i="6"/>
  <c r="D31" i="5"/>
  <c r="D33" i="5"/>
  <c r="J54" i="9"/>
  <c r="J48" i="9"/>
  <c r="J49" i="9"/>
  <c r="J50" i="9"/>
  <c r="J51" i="9"/>
  <c r="J52" i="9"/>
  <c r="J53" i="9"/>
  <c r="J47" i="9"/>
  <c r="L11" i="9"/>
  <c r="I11" i="9"/>
  <c r="E81" i="3"/>
  <c r="N7" i="9"/>
  <c r="J5" i="9"/>
  <c r="J8" i="9"/>
  <c r="L10" i="9"/>
  <c r="M10" i="9" s="1"/>
  <c r="K10" i="9"/>
  <c r="I10" i="9"/>
  <c r="J10" i="9" s="1"/>
  <c r="H10" i="9"/>
  <c r="L9" i="9"/>
  <c r="M9" i="9" s="1"/>
  <c r="K9" i="9"/>
  <c r="I9" i="9"/>
  <c r="J9" i="9" s="1"/>
  <c r="H9" i="9"/>
  <c r="L8" i="9"/>
  <c r="M8" i="9" s="1"/>
  <c r="N8" i="9" s="1"/>
  <c r="K8" i="9"/>
  <c r="I8" i="9"/>
  <c r="H8" i="9"/>
  <c r="L7" i="9"/>
  <c r="K7" i="9"/>
  <c r="I7" i="9"/>
  <c r="H7" i="9"/>
  <c r="L6" i="9"/>
  <c r="M6" i="9" s="1"/>
  <c r="N6" i="9" s="1"/>
  <c r="K6" i="9"/>
  <c r="I6" i="9"/>
  <c r="H6" i="9"/>
  <c r="J6" i="9" s="1"/>
  <c r="L5" i="9"/>
  <c r="M5" i="9" s="1"/>
  <c r="N5" i="9" s="1"/>
  <c r="K5" i="9"/>
  <c r="I5" i="9"/>
  <c r="H5" i="9"/>
  <c r="H4" i="9"/>
  <c r="L4" i="9"/>
  <c r="M4" i="9" s="1"/>
  <c r="K4" i="9"/>
  <c r="I4" i="9"/>
  <c r="J4" i="9" s="1"/>
  <c r="G6" i="10"/>
  <c r="G12" i="10"/>
  <c r="G20" i="10"/>
  <c r="G28" i="10"/>
  <c r="G36" i="10"/>
  <c r="G44" i="10"/>
  <c r="G52" i="10"/>
  <c r="G60" i="10"/>
  <c r="G68" i="10"/>
  <c r="G76" i="10"/>
  <c r="F82" i="10"/>
  <c r="G43" i="10" s="1"/>
  <c r="EO81" i="3"/>
  <c r="EJ81" i="3"/>
  <c r="EE81" i="3"/>
  <c r="DZ81" i="3"/>
  <c r="DU81" i="3"/>
  <c r="DP81" i="3"/>
  <c r="DK81" i="3"/>
  <c r="DF81" i="3"/>
  <c r="DA81" i="3"/>
  <c r="CV81" i="3"/>
  <c r="CQ81" i="3"/>
  <c r="CL81" i="3"/>
  <c r="CG81" i="3"/>
  <c r="CB81" i="3"/>
  <c r="BW81" i="3"/>
  <c r="BR81" i="3"/>
  <c r="BM81" i="3"/>
  <c r="BH81" i="3"/>
  <c r="BC81" i="3"/>
  <c r="AX81" i="3"/>
  <c r="AS81" i="3"/>
  <c r="AN81" i="3"/>
  <c r="AI81" i="3"/>
  <c r="AD81" i="3"/>
  <c r="Y81" i="3"/>
  <c r="T81" i="3"/>
  <c r="O81" i="3"/>
  <c r="J81" i="3"/>
  <c r="G5" i="11"/>
  <c r="G12" i="11"/>
  <c r="G13" i="11"/>
  <c r="G20" i="11"/>
  <c r="G21" i="11"/>
  <c r="G28" i="11"/>
  <c r="G29" i="11"/>
  <c r="G36" i="11"/>
  <c r="G37" i="11"/>
  <c r="G44" i="11"/>
  <c r="G45" i="11"/>
  <c r="G52" i="11"/>
  <c r="G53" i="11"/>
  <c r="G60" i="11"/>
  <c r="G61" i="11"/>
  <c r="G68" i="11"/>
  <c r="G69" i="11"/>
  <c r="G76" i="11"/>
  <c r="G77" i="11"/>
  <c r="F82" i="11"/>
  <c r="G6" i="11" s="1"/>
  <c r="EW4" i="3"/>
  <c r="EW5" i="3"/>
  <c r="EW6" i="3"/>
  <c r="EW7" i="3"/>
  <c r="EW8" i="3"/>
  <c r="EW9" i="3"/>
  <c r="EW10" i="3"/>
  <c r="EW11" i="3"/>
  <c r="EW12" i="3"/>
  <c r="EW13" i="3"/>
  <c r="EW14" i="3"/>
  <c r="EW15" i="3"/>
  <c r="EW16" i="3"/>
  <c r="EW17" i="3"/>
  <c r="EW18" i="3"/>
  <c r="EW19" i="3"/>
  <c r="EW20" i="3"/>
  <c r="EW21" i="3"/>
  <c r="EW22" i="3"/>
  <c r="EW23" i="3"/>
  <c r="EW24" i="3"/>
  <c r="EW25" i="3"/>
  <c r="EW26" i="3"/>
  <c r="EW27" i="3"/>
  <c r="EW28" i="3"/>
  <c r="EW29" i="3"/>
  <c r="EW30" i="3"/>
  <c r="EW31" i="3"/>
  <c r="EW32" i="3"/>
  <c r="EW33" i="3"/>
  <c r="EW34" i="3"/>
  <c r="EW35" i="3"/>
  <c r="EW36" i="3"/>
  <c r="EW37" i="3"/>
  <c r="EW38" i="3"/>
  <c r="EW39" i="3"/>
  <c r="EW40" i="3"/>
  <c r="EW41" i="3"/>
  <c r="EW42" i="3"/>
  <c r="EW43" i="3"/>
  <c r="EW44" i="3"/>
  <c r="EW45" i="3"/>
  <c r="EW46" i="3"/>
  <c r="EW47" i="3"/>
  <c r="EW48" i="3"/>
  <c r="EW49" i="3"/>
  <c r="EW50" i="3"/>
  <c r="EW51" i="3"/>
  <c r="EW52" i="3"/>
  <c r="EW53" i="3"/>
  <c r="EW54" i="3"/>
  <c r="EW55" i="3"/>
  <c r="EW56" i="3"/>
  <c r="EW57" i="3"/>
  <c r="EW58" i="3"/>
  <c r="EW59" i="3"/>
  <c r="EW60" i="3"/>
  <c r="EW61" i="3"/>
  <c r="EW62" i="3"/>
  <c r="EW63" i="3"/>
  <c r="EW64" i="3"/>
  <c r="EW65" i="3"/>
  <c r="EW66" i="3"/>
  <c r="EW67" i="3"/>
  <c r="EW68" i="3"/>
  <c r="EW69" i="3"/>
  <c r="EW70" i="3"/>
  <c r="EW71" i="3"/>
  <c r="EW72" i="3"/>
  <c r="EW73" i="3"/>
  <c r="EW74" i="3"/>
  <c r="EW75" i="3"/>
  <c r="EW76" i="3"/>
  <c r="EW77" i="3"/>
  <c r="EW78" i="3"/>
  <c r="EW79" i="3"/>
  <c r="EW80" i="3"/>
  <c r="EV4" i="3"/>
  <c r="EV5" i="3"/>
  <c r="EV6" i="3"/>
  <c r="EV7" i="3"/>
  <c r="EV8" i="3"/>
  <c r="EV9" i="3"/>
  <c r="EV10" i="3"/>
  <c r="EV11" i="3"/>
  <c r="EV12" i="3"/>
  <c r="EV13" i="3"/>
  <c r="EV14" i="3"/>
  <c r="EV15" i="3"/>
  <c r="EV16" i="3"/>
  <c r="EV17" i="3"/>
  <c r="EV18" i="3"/>
  <c r="EV19" i="3"/>
  <c r="EV20" i="3"/>
  <c r="EV21" i="3"/>
  <c r="EV22" i="3"/>
  <c r="EV23" i="3"/>
  <c r="EV24" i="3"/>
  <c r="EV25" i="3"/>
  <c r="EV26" i="3"/>
  <c r="EV27" i="3"/>
  <c r="EV28" i="3"/>
  <c r="EV29" i="3"/>
  <c r="EV30" i="3"/>
  <c r="EV31" i="3"/>
  <c r="EV32" i="3"/>
  <c r="EV33" i="3"/>
  <c r="EV34" i="3"/>
  <c r="EV35" i="3"/>
  <c r="EV36" i="3"/>
  <c r="EV37" i="3"/>
  <c r="EV38" i="3"/>
  <c r="EV39" i="3"/>
  <c r="EV40" i="3"/>
  <c r="EV41" i="3"/>
  <c r="EV42" i="3"/>
  <c r="EV43" i="3"/>
  <c r="EV44" i="3"/>
  <c r="EV45" i="3"/>
  <c r="EV46" i="3"/>
  <c r="EV47" i="3"/>
  <c r="EV48" i="3"/>
  <c r="EV49" i="3"/>
  <c r="EV50" i="3"/>
  <c r="EV51" i="3"/>
  <c r="EV52" i="3"/>
  <c r="EV53" i="3"/>
  <c r="EV54" i="3"/>
  <c r="EV55" i="3"/>
  <c r="EV56" i="3"/>
  <c r="EV57" i="3"/>
  <c r="EV58" i="3"/>
  <c r="EV59" i="3"/>
  <c r="EV60" i="3"/>
  <c r="EV61" i="3"/>
  <c r="EV62" i="3"/>
  <c r="EV63" i="3"/>
  <c r="EV64" i="3"/>
  <c r="EV65" i="3"/>
  <c r="EV66" i="3"/>
  <c r="EV67" i="3"/>
  <c r="EV68" i="3"/>
  <c r="EV69" i="3"/>
  <c r="EV70" i="3"/>
  <c r="EV71" i="3"/>
  <c r="EV72" i="3"/>
  <c r="EV73" i="3"/>
  <c r="EV74" i="3"/>
  <c r="EV75" i="3"/>
  <c r="EV76" i="3"/>
  <c r="EV77" i="3"/>
  <c r="EV78" i="3"/>
  <c r="EV79" i="3"/>
  <c r="EV80" i="3"/>
  <c r="EW3" i="3"/>
  <c r="EV3" i="3"/>
  <c r="EU4" i="3"/>
  <c r="EU5" i="3"/>
  <c r="EU6" i="3"/>
  <c r="EU7" i="3"/>
  <c r="EU8" i="3"/>
  <c r="EU9" i="3"/>
  <c r="EU10" i="3"/>
  <c r="EU11" i="3"/>
  <c r="EU12" i="3"/>
  <c r="EU13" i="3"/>
  <c r="EU14" i="3"/>
  <c r="EU16" i="3"/>
  <c r="EU17" i="3"/>
  <c r="EU18" i="3"/>
  <c r="EU19" i="3"/>
  <c r="EU20" i="3"/>
  <c r="EU21" i="3"/>
  <c r="EU22" i="3"/>
  <c r="EU23" i="3"/>
  <c r="EU24" i="3"/>
  <c r="EU25" i="3"/>
  <c r="EU26" i="3"/>
  <c r="EU27" i="3"/>
  <c r="EU28" i="3"/>
  <c r="EU29" i="3"/>
  <c r="EU30" i="3"/>
  <c r="EU31" i="3"/>
  <c r="EU32" i="3"/>
  <c r="EU33" i="3"/>
  <c r="EU34" i="3"/>
  <c r="EU35" i="3"/>
  <c r="EU36" i="3"/>
  <c r="EU37" i="3"/>
  <c r="EU38" i="3"/>
  <c r="EU39" i="3"/>
  <c r="EU40" i="3"/>
  <c r="EU41" i="3"/>
  <c r="EU42" i="3"/>
  <c r="EU43" i="3"/>
  <c r="EU44" i="3"/>
  <c r="EU45" i="3"/>
  <c r="EU46" i="3"/>
  <c r="EU47" i="3"/>
  <c r="EU48" i="3"/>
  <c r="EU49" i="3"/>
  <c r="EU50" i="3"/>
  <c r="EU51" i="3"/>
  <c r="EU52" i="3"/>
  <c r="EU53" i="3"/>
  <c r="EU54" i="3"/>
  <c r="EU56" i="3"/>
  <c r="EU57" i="3"/>
  <c r="EU58" i="3"/>
  <c r="EU59" i="3"/>
  <c r="EU60" i="3"/>
  <c r="EU61" i="3"/>
  <c r="EU62" i="3"/>
  <c r="EU63" i="3"/>
  <c r="EU64" i="3"/>
  <c r="EU65" i="3"/>
  <c r="EU66" i="3"/>
  <c r="EU67" i="3"/>
  <c r="EU68" i="3"/>
  <c r="EU69" i="3"/>
  <c r="EU70" i="3"/>
  <c r="EU71" i="3"/>
  <c r="EU72" i="3"/>
  <c r="EU74" i="3"/>
  <c r="EU75" i="3"/>
  <c r="EU76" i="3"/>
  <c r="EU77" i="3"/>
  <c r="EU78" i="3"/>
  <c r="EU79" i="3"/>
  <c r="EU80" i="3"/>
  <c r="EU3" i="3"/>
  <c r="ET4" i="3"/>
  <c r="ET5" i="3"/>
  <c r="ET6" i="3"/>
  <c r="ET7" i="3"/>
  <c r="ET8" i="3"/>
  <c r="ET9" i="3"/>
  <c r="ET10" i="3"/>
  <c r="ET11" i="3"/>
  <c r="ET12" i="3"/>
  <c r="ET13" i="3"/>
  <c r="ET14" i="3"/>
  <c r="ET15" i="3"/>
  <c r="ET16" i="3"/>
  <c r="ET17" i="3"/>
  <c r="ET18" i="3"/>
  <c r="ET19" i="3"/>
  <c r="ET20" i="3"/>
  <c r="ET21" i="3"/>
  <c r="ET22" i="3"/>
  <c r="ET23" i="3"/>
  <c r="ET24" i="3"/>
  <c r="ET25" i="3"/>
  <c r="ET26" i="3"/>
  <c r="ET27" i="3"/>
  <c r="ET28" i="3"/>
  <c r="ET29" i="3"/>
  <c r="ET30" i="3"/>
  <c r="ET31" i="3"/>
  <c r="ET32" i="3"/>
  <c r="ET33" i="3"/>
  <c r="ET34" i="3"/>
  <c r="ET35" i="3"/>
  <c r="ET36" i="3"/>
  <c r="ET37" i="3"/>
  <c r="ET38" i="3"/>
  <c r="ET39" i="3"/>
  <c r="ET40" i="3"/>
  <c r="ET41" i="3"/>
  <c r="ET42" i="3"/>
  <c r="ET43" i="3"/>
  <c r="ET44" i="3"/>
  <c r="ET45" i="3"/>
  <c r="ET46" i="3"/>
  <c r="ET47" i="3"/>
  <c r="ET48" i="3"/>
  <c r="ET49" i="3"/>
  <c r="ET50" i="3"/>
  <c r="ET51" i="3"/>
  <c r="ET52" i="3"/>
  <c r="ET53" i="3"/>
  <c r="ET54" i="3"/>
  <c r="ET55" i="3"/>
  <c r="ET56" i="3"/>
  <c r="ET57" i="3"/>
  <c r="ET58" i="3"/>
  <c r="ET59" i="3"/>
  <c r="ET60" i="3"/>
  <c r="ET61" i="3"/>
  <c r="ET62" i="3"/>
  <c r="ET63" i="3"/>
  <c r="ET64" i="3"/>
  <c r="ET65" i="3"/>
  <c r="ET66" i="3"/>
  <c r="ET67" i="3"/>
  <c r="ET68" i="3"/>
  <c r="ET69" i="3"/>
  <c r="ET70" i="3"/>
  <c r="ET71" i="3"/>
  <c r="ET72" i="3"/>
  <c r="ET73" i="3"/>
  <c r="ET74" i="3"/>
  <c r="ET75" i="3"/>
  <c r="ET76" i="3"/>
  <c r="ET77" i="3"/>
  <c r="ET78" i="3"/>
  <c r="ET79" i="3"/>
  <c r="ET80" i="3"/>
  <c r="ET3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" i="5"/>
  <c r="B4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2" i="5"/>
  <c r="D34" i="5"/>
  <c r="D35" i="5"/>
  <c r="D36" i="5"/>
  <c r="D37" i="5"/>
  <c r="D38" i="5"/>
  <c r="D39" i="5"/>
  <c r="D2" i="5"/>
  <c r="EP81" i="3"/>
  <c r="EN81" i="3"/>
  <c r="EK81" i="3"/>
  <c r="EF81" i="3"/>
  <c r="EA81" i="3"/>
  <c r="DY81" i="3"/>
  <c r="DT81" i="3"/>
  <c r="DQ81" i="3"/>
  <c r="DO81" i="3"/>
  <c r="DL81" i="3"/>
  <c r="DJ81" i="3"/>
  <c r="DG81" i="3"/>
  <c r="DE81" i="3"/>
  <c r="DB81" i="3"/>
  <c r="CZ81" i="3"/>
  <c r="CW81" i="3"/>
  <c r="CU81" i="3"/>
  <c r="CR81" i="3"/>
  <c r="CP81" i="3"/>
  <c r="CM81" i="3"/>
  <c r="CK81" i="3"/>
  <c r="CH81" i="3"/>
  <c r="CF81" i="3"/>
  <c r="CC81" i="3"/>
  <c r="CA81" i="3"/>
  <c r="BX81" i="3"/>
  <c r="BS81" i="3"/>
  <c r="BQ81" i="3"/>
  <c r="BN81" i="3"/>
  <c r="BL81" i="3"/>
  <c r="BI81" i="3"/>
  <c r="BG81" i="3"/>
  <c r="BD81" i="3"/>
  <c r="BB81" i="3"/>
  <c r="AY81" i="3"/>
  <c r="AW81" i="3"/>
  <c r="AT81" i="3"/>
  <c r="AR81" i="3"/>
  <c r="AO81" i="3"/>
  <c r="AM81" i="3"/>
  <c r="AJ81" i="3"/>
  <c r="AE81" i="3"/>
  <c r="Z81" i="3"/>
  <c r="U81" i="3"/>
  <c r="N81" i="3"/>
  <c r="K81" i="3"/>
  <c r="BV78" i="3"/>
  <c r="BV81" i="3" s="1"/>
  <c r="DV55" i="3"/>
  <c r="DV81" i="3" s="1"/>
  <c r="ED15" i="3"/>
  <c r="ED81" i="3" s="1"/>
  <c r="EI55" i="3"/>
  <c r="EI81" i="3" s="1"/>
  <c r="AH56" i="3"/>
  <c r="AH81" i="3" s="1"/>
  <c r="AC80" i="3"/>
  <c r="AC81" i="3" s="1"/>
  <c r="X58" i="3"/>
  <c r="X81" i="3" s="1"/>
  <c r="S40" i="3"/>
  <c r="S81" i="3" s="1"/>
  <c r="P73" i="3"/>
  <c r="P81" i="3" s="1"/>
  <c r="N73" i="3"/>
  <c r="I15" i="3"/>
  <c r="I81" i="3" s="1"/>
  <c r="D16" i="3"/>
  <c r="D81" i="3" s="1"/>
  <c r="F15" i="3"/>
  <c r="F81" i="3" s="1"/>
  <c r="G80" i="3"/>
  <c r="L80" i="3" s="1"/>
  <c r="Q80" i="3" s="1"/>
  <c r="V80" i="3" s="1"/>
  <c r="AA80" i="3" s="1"/>
  <c r="AF80" i="3" s="1"/>
  <c r="AK80" i="3" s="1"/>
  <c r="AP80" i="3" s="1"/>
  <c r="AU80" i="3" s="1"/>
  <c r="G70" i="3"/>
  <c r="L70" i="3" s="1"/>
  <c r="Q70" i="3" s="1"/>
  <c r="V70" i="3" s="1"/>
  <c r="AA70" i="3" s="1"/>
  <c r="AF70" i="3" s="1"/>
  <c r="AK70" i="3" s="1"/>
  <c r="AP70" i="3" s="1"/>
  <c r="AU70" i="3" s="1"/>
  <c r="G60" i="3"/>
  <c r="L60" i="3" s="1"/>
  <c r="Q60" i="3" s="1"/>
  <c r="V60" i="3" s="1"/>
  <c r="AA60" i="3" s="1"/>
  <c r="AF60" i="3" s="1"/>
  <c r="AK60" i="3" s="1"/>
  <c r="AP60" i="3" s="1"/>
  <c r="AU60" i="3" s="1"/>
  <c r="G50" i="3"/>
  <c r="L50" i="3" s="1"/>
  <c r="Q50" i="3" s="1"/>
  <c r="V50" i="3" s="1"/>
  <c r="AA50" i="3" s="1"/>
  <c r="AF50" i="3" s="1"/>
  <c r="AK50" i="3" s="1"/>
  <c r="AP50" i="3" s="1"/>
  <c r="AU50" i="3" s="1"/>
  <c r="G40" i="3"/>
  <c r="L40" i="3" s="1"/>
  <c r="Q40" i="3" s="1"/>
  <c r="V40" i="3" s="1"/>
  <c r="AA40" i="3" s="1"/>
  <c r="AF40" i="3" s="1"/>
  <c r="AK40" i="3" s="1"/>
  <c r="AP40" i="3" s="1"/>
  <c r="AU40" i="3" s="1"/>
  <c r="G30" i="3"/>
  <c r="L30" i="3" s="1"/>
  <c r="Q30" i="3" s="1"/>
  <c r="V30" i="3" s="1"/>
  <c r="AA30" i="3" s="1"/>
  <c r="AF30" i="3" s="1"/>
  <c r="AK30" i="3" s="1"/>
  <c r="AP30" i="3" s="1"/>
  <c r="AU30" i="3" s="1"/>
  <c r="G20" i="3"/>
  <c r="L20" i="3" s="1"/>
  <c r="Q20" i="3" s="1"/>
  <c r="V20" i="3" s="1"/>
  <c r="AA20" i="3" s="1"/>
  <c r="AF20" i="3" s="1"/>
  <c r="AK20" i="3" s="1"/>
  <c r="AP20" i="3" s="1"/>
  <c r="G10" i="3"/>
  <c r="L10" i="3" s="1"/>
  <c r="Q10" i="3" s="1"/>
  <c r="V10" i="3" s="1"/>
  <c r="AA10" i="3" s="1"/>
  <c r="AF10" i="3" s="1"/>
  <c r="AK10" i="3" s="1"/>
  <c r="AP10" i="3" s="1"/>
  <c r="G4" i="3"/>
  <c r="L4" i="3" s="1"/>
  <c r="Q4" i="3" s="1"/>
  <c r="V4" i="3" s="1"/>
  <c r="AA4" i="3" s="1"/>
  <c r="AF4" i="3" s="1"/>
  <c r="AK4" i="3" s="1"/>
  <c r="AP4" i="3" s="1"/>
  <c r="AU4" i="3" s="1"/>
  <c r="G5" i="3"/>
  <c r="L5" i="3" s="1"/>
  <c r="G6" i="3"/>
  <c r="L6" i="3" s="1"/>
  <c r="Q6" i="3" s="1"/>
  <c r="V6" i="3" s="1"/>
  <c r="AA6" i="3" s="1"/>
  <c r="AF6" i="3" s="1"/>
  <c r="AK6" i="3" s="1"/>
  <c r="AP6" i="3" s="1"/>
  <c r="G7" i="3"/>
  <c r="L7" i="3" s="1"/>
  <c r="Q7" i="3" s="1"/>
  <c r="V7" i="3" s="1"/>
  <c r="AA7" i="3" s="1"/>
  <c r="AF7" i="3" s="1"/>
  <c r="AK7" i="3" s="1"/>
  <c r="AP7" i="3" s="1"/>
  <c r="AU7" i="3" s="1"/>
  <c r="G8" i="3"/>
  <c r="L8" i="3" s="1"/>
  <c r="Q8" i="3" s="1"/>
  <c r="V8" i="3" s="1"/>
  <c r="AA8" i="3" s="1"/>
  <c r="AF8" i="3" s="1"/>
  <c r="AK8" i="3" s="1"/>
  <c r="AP8" i="3" s="1"/>
  <c r="AU8" i="3" s="1"/>
  <c r="G9" i="3"/>
  <c r="L9" i="3" s="1"/>
  <c r="Q9" i="3" s="1"/>
  <c r="V9" i="3" s="1"/>
  <c r="AA9" i="3" s="1"/>
  <c r="AF9" i="3" s="1"/>
  <c r="AK9" i="3" s="1"/>
  <c r="AP9" i="3" s="1"/>
  <c r="AU9" i="3" s="1"/>
  <c r="G11" i="3"/>
  <c r="L11" i="3" s="1"/>
  <c r="Q11" i="3" s="1"/>
  <c r="V11" i="3" s="1"/>
  <c r="AA11" i="3" s="1"/>
  <c r="AF11" i="3" s="1"/>
  <c r="AK11" i="3" s="1"/>
  <c r="AP11" i="3" s="1"/>
  <c r="G12" i="3"/>
  <c r="L12" i="3" s="1"/>
  <c r="Q12" i="3" s="1"/>
  <c r="V12" i="3" s="1"/>
  <c r="AA12" i="3" s="1"/>
  <c r="AF12" i="3" s="1"/>
  <c r="AK12" i="3" s="1"/>
  <c r="AP12" i="3" s="1"/>
  <c r="AU12" i="3" s="1"/>
  <c r="G13" i="3"/>
  <c r="L13" i="3" s="1"/>
  <c r="Q13" i="3" s="1"/>
  <c r="V13" i="3" s="1"/>
  <c r="AA13" i="3" s="1"/>
  <c r="AF13" i="3" s="1"/>
  <c r="AK13" i="3" s="1"/>
  <c r="AP13" i="3" s="1"/>
  <c r="AU13" i="3" s="1"/>
  <c r="G14" i="3"/>
  <c r="L14" i="3" s="1"/>
  <c r="Q14" i="3" s="1"/>
  <c r="V14" i="3" s="1"/>
  <c r="AA14" i="3" s="1"/>
  <c r="AF14" i="3" s="1"/>
  <c r="AK14" i="3" s="1"/>
  <c r="AP14" i="3" s="1"/>
  <c r="AU14" i="3" s="1"/>
  <c r="G15" i="3"/>
  <c r="L15" i="3" s="1"/>
  <c r="Q15" i="3" s="1"/>
  <c r="V15" i="3" s="1"/>
  <c r="AA15" i="3" s="1"/>
  <c r="AF15" i="3" s="1"/>
  <c r="AK15" i="3" s="1"/>
  <c r="AP15" i="3" s="1"/>
  <c r="AU15" i="3" s="1"/>
  <c r="G16" i="3"/>
  <c r="L16" i="3" s="1"/>
  <c r="Q16" i="3" s="1"/>
  <c r="V16" i="3" s="1"/>
  <c r="AA16" i="3" s="1"/>
  <c r="AF16" i="3" s="1"/>
  <c r="AK16" i="3" s="1"/>
  <c r="AP16" i="3" s="1"/>
  <c r="AU16" i="3" s="1"/>
  <c r="G17" i="3"/>
  <c r="L17" i="3" s="1"/>
  <c r="Q17" i="3" s="1"/>
  <c r="V17" i="3" s="1"/>
  <c r="AA17" i="3" s="1"/>
  <c r="AF17" i="3" s="1"/>
  <c r="AK17" i="3" s="1"/>
  <c r="AP17" i="3" s="1"/>
  <c r="AU17" i="3" s="1"/>
  <c r="G18" i="3"/>
  <c r="L18" i="3" s="1"/>
  <c r="Q18" i="3" s="1"/>
  <c r="V18" i="3" s="1"/>
  <c r="AA18" i="3" s="1"/>
  <c r="AF18" i="3" s="1"/>
  <c r="AK18" i="3" s="1"/>
  <c r="AP18" i="3" s="1"/>
  <c r="AU18" i="3" s="1"/>
  <c r="G19" i="3"/>
  <c r="L19" i="3" s="1"/>
  <c r="Q19" i="3" s="1"/>
  <c r="V19" i="3" s="1"/>
  <c r="AA19" i="3" s="1"/>
  <c r="AF19" i="3" s="1"/>
  <c r="AK19" i="3" s="1"/>
  <c r="AP19" i="3" s="1"/>
  <c r="G21" i="3"/>
  <c r="L21" i="3" s="1"/>
  <c r="Q21" i="3" s="1"/>
  <c r="V21" i="3" s="1"/>
  <c r="AA21" i="3" s="1"/>
  <c r="AF21" i="3" s="1"/>
  <c r="AK21" i="3" s="1"/>
  <c r="AP21" i="3" s="1"/>
  <c r="AU21" i="3" s="1"/>
  <c r="G22" i="3"/>
  <c r="L22" i="3" s="1"/>
  <c r="Q22" i="3" s="1"/>
  <c r="V22" i="3" s="1"/>
  <c r="AA22" i="3" s="1"/>
  <c r="AF22" i="3" s="1"/>
  <c r="AK22" i="3" s="1"/>
  <c r="AP22" i="3" s="1"/>
  <c r="AU22" i="3" s="1"/>
  <c r="G23" i="3"/>
  <c r="L23" i="3" s="1"/>
  <c r="Q23" i="3" s="1"/>
  <c r="V23" i="3" s="1"/>
  <c r="AA23" i="3" s="1"/>
  <c r="AF23" i="3" s="1"/>
  <c r="AK23" i="3" s="1"/>
  <c r="AP23" i="3" s="1"/>
  <c r="AU23" i="3" s="1"/>
  <c r="G24" i="3"/>
  <c r="L24" i="3" s="1"/>
  <c r="Q24" i="3" s="1"/>
  <c r="V24" i="3" s="1"/>
  <c r="AA24" i="3" s="1"/>
  <c r="AF24" i="3" s="1"/>
  <c r="AK24" i="3" s="1"/>
  <c r="AP24" i="3" s="1"/>
  <c r="AU24" i="3" s="1"/>
  <c r="G25" i="3"/>
  <c r="L25" i="3" s="1"/>
  <c r="Q25" i="3" s="1"/>
  <c r="V25" i="3" s="1"/>
  <c r="AA25" i="3" s="1"/>
  <c r="AF25" i="3" s="1"/>
  <c r="AK25" i="3" s="1"/>
  <c r="AP25" i="3" s="1"/>
  <c r="AU25" i="3" s="1"/>
  <c r="G26" i="3"/>
  <c r="L26" i="3" s="1"/>
  <c r="Q26" i="3" s="1"/>
  <c r="V26" i="3" s="1"/>
  <c r="AA26" i="3" s="1"/>
  <c r="AF26" i="3" s="1"/>
  <c r="AK26" i="3" s="1"/>
  <c r="AP26" i="3" s="1"/>
  <c r="AU26" i="3" s="1"/>
  <c r="G27" i="3"/>
  <c r="L27" i="3" s="1"/>
  <c r="Q27" i="3" s="1"/>
  <c r="V27" i="3" s="1"/>
  <c r="AA27" i="3" s="1"/>
  <c r="AF27" i="3" s="1"/>
  <c r="AK27" i="3" s="1"/>
  <c r="AP27" i="3" s="1"/>
  <c r="G28" i="3"/>
  <c r="L28" i="3" s="1"/>
  <c r="Q28" i="3" s="1"/>
  <c r="V28" i="3" s="1"/>
  <c r="AA28" i="3" s="1"/>
  <c r="AF28" i="3" s="1"/>
  <c r="AK28" i="3" s="1"/>
  <c r="AP28" i="3" s="1"/>
  <c r="G29" i="3"/>
  <c r="L29" i="3" s="1"/>
  <c r="Q29" i="3" s="1"/>
  <c r="V29" i="3" s="1"/>
  <c r="AA29" i="3" s="1"/>
  <c r="AF29" i="3" s="1"/>
  <c r="AK29" i="3" s="1"/>
  <c r="AP29" i="3" s="1"/>
  <c r="AU29" i="3" s="1"/>
  <c r="G31" i="3"/>
  <c r="L31" i="3" s="1"/>
  <c r="Q31" i="3" s="1"/>
  <c r="V31" i="3" s="1"/>
  <c r="AA31" i="3" s="1"/>
  <c r="AF31" i="3" s="1"/>
  <c r="AK31" i="3" s="1"/>
  <c r="AP31" i="3" s="1"/>
  <c r="AU31" i="3" s="1"/>
  <c r="G32" i="3"/>
  <c r="L32" i="3" s="1"/>
  <c r="Q32" i="3" s="1"/>
  <c r="V32" i="3" s="1"/>
  <c r="AA32" i="3" s="1"/>
  <c r="AF32" i="3" s="1"/>
  <c r="AK32" i="3" s="1"/>
  <c r="AP32" i="3" s="1"/>
  <c r="AU32" i="3" s="1"/>
  <c r="G33" i="3"/>
  <c r="L33" i="3" s="1"/>
  <c r="Q33" i="3" s="1"/>
  <c r="V33" i="3" s="1"/>
  <c r="AA33" i="3" s="1"/>
  <c r="AF33" i="3" s="1"/>
  <c r="AK33" i="3" s="1"/>
  <c r="AP33" i="3" s="1"/>
  <c r="G34" i="3"/>
  <c r="L34" i="3" s="1"/>
  <c r="Q34" i="3" s="1"/>
  <c r="V34" i="3" s="1"/>
  <c r="AA34" i="3" s="1"/>
  <c r="AF34" i="3" s="1"/>
  <c r="AK34" i="3" s="1"/>
  <c r="AP34" i="3" s="1"/>
  <c r="AU34" i="3" s="1"/>
  <c r="G35" i="3"/>
  <c r="L35" i="3" s="1"/>
  <c r="Q35" i="3" s="1"/>
  <c r="V35" i="3" s="1"/>
  <c r="AA35" i="3" s="1"/>
  <c r="AF35" i="3" s="1"/>
  <c r="AK35" i="3" s="1"/>
  <c r="AP35" i="3" s="1"/>
  <c r="AU35" i="3" s="1"/>
  <c r="G36" i="3"/>
  <c r="L36" i="3" s="1"/>
  <c r="Q36" i="3" s="1"/>
  <c r="V36" i="3" s="1"/>
  <c r="AA36" i="3" s="1"/>
  <c r="AF36" i="3" s="1"/>
  <c r="AK36" i="3" s="1"/>
  <c r="AP36" i="3" s="1"/>
  <c r="G37" i="3"/>
  <c r="L37" i="3" s="1"/>
  <c r="Q37" i="3" s="1"/>
  <c r="V37" i="3" s="1"/>
  <c r="AA37" i="3" s="1"/>
  <c r="AF37" i="3" s="1"/>
  <c r="AK37" i="3" s="1"/>
  <c r="AP37" i="3" s="1"/>
  <c r="G38" i="3"/>
  <c r="L38" i="3" s="1"/>
  <c r="Q38" i="3" s="1"/>
  <c r="V38" i="3" s="1"/>
  <c r="AA38" i="3" s="1"/>
  <c r="AF38" i="3" s="1"/>
  <c r="AK38" i="3" s="1"/>
  <c r="AP38" i="3" s="1"/>
  <c r="AU38" i="3" s="1"/>
  <c r="G39" i="3"/>
  <c r="L39" i="3" s="1"/>
  <c r="Q39" i="3" s="1"/>
  <c r="V39" i="3" s="1"/>
  <c r="AA39" i="3" s="1"/>
  <c r="AF39" i="3" s="1"/>
  <c r="AK39" i="3" s="1"/>
  <c r="AP39" i="3" s="1"/>
  <c r="AU39" i="3" s="1"/>
  <c r="G41" i="3"/>
  <c r="L41" i="3" s="1"/>
  <c r="Q41" i="3" s="1"/>
  <c r="V41" i="3" s="1"/>
  <c r="AA41" i="3" s="1"/>
  <c r="AF41" i="3" s="1"/>
  <c r="AK41" i="3" s="1"/>
  <c r="AP41" i="3" s="1"/>
  <c r="AU41" i="3" s="1"/>
  <c r="G42" i="3"/>
  <c r="L42" i="3" s="1"/>
  <c r="Q42" i="3" s="1"/>
  <c r="V42" i="3" s="1"/>
  <c r="AA42" i="3" s="1"/>
  <c r="AF42" i="3" s="1"/>
  <c r="AK42" i="3" s="1"/>
  <c r="AP42" i="3" s="1"/>
  <c r="G43" i="3"/>
  <c r="L43" i="3" s="1"/>
  <c r="Q43" i="3" s="1"/>
  <c r="V43" i="3" s="1"/>
  <c r="AA43" i="3" s="1"/>
  <c r="AF43" i="3" s="1"/>
  <c r="AK43" i="3" s="1"/>
  <c r="AP43" i="3" s="1"/>
  <c r="AU43" i="3" s="1"/>
  <c r="G44" i="3"/>
  <c r="L44" i="3" s="1"/>
  <c r="Q44" i="3" s="1"/>
  <c r="V44" i="3" s="1"/>
  <c r="AA44" i="3" s="1"/>
  <c r="AF44" i="3" s="1"/>
  <c r="AK44" i="3" s="1"/>
  <c r="AP44" i="3" s="1"/>
  <c r="AU44" i="3" s="1"/>
  <c r="G45" i="3"/>
  <c r="L45" i="3" s="1"/>
  <c r="Q45" i="3" s="1"/>
  <c r="V45" i="3" s="1"/>
  <c r="AA45" i="3" s="1"/>
  <c r="AF45" i="3" s="1"/>
  <c r="AK45" i="3" s="1"/>
  <c r="AP45" i="3" s="1"/>
  <c r="G46" i="3"/>
  <c r="L46" i="3" s="1"/>
  <c r="Q46" i="3" s="1"/>
  <c r="V46" i="3" s="1"/>
  <c r="AA46" i="3" s="1"/>
  <c r="AF46" i="3" s="1"/>
  <c r="AK46" i="3" s="1"/>
  <c r="AP46" i="3" s="1"/>
  <c r="AU46" i="3" s="1"/>
  <c r="G47" i="3"/>
  <c r="L47" i="3" s="1"/>
  <c r="Q47" i="3" s="1"/>
  <c r="V47" i="3" s="1"/>
  <c r="AA47" i="3" s="1"/>
  <c r="AF47" i="3" s="1"/>
  <c r="AK47" i="3" s="1"/>
  <c r="AP47" i="3" s="1"/>
  <c r="AU47" i="3" s="1"/>
  <c r="G48" i="3"/>
  <c r="L48" i="3" s="1"/>
  <c r="Q48" i="3" s="1"/>
  <c r="V48" i="3" s="1"/>
  <c r="AA48" i="3" s="1"/>
  <c r="AF48" i="3" s="1"/>
  <c r="AK48" i="3" s="1"/>
  <c r="AP48" i="3" s="1"/>
  <c r="G49" i="3"/>
  <c r="L49" i="3" s="1"/>
  <c r="Q49" i="3" s="1"/>
  <c r="V49" i="3" s="1"/>
  <c r="AA49" i="3" s="1"/>
  <c r="AF49" i="3" s="1"/>
  <c r="AK49" i="3" s="1"/>
  <c r="AP49" i="3" s="1"/>
  <c r="AU49" i="3" s="1"/>
  <c r="G51" i="3"/>
  <c r="L51" i="3" s="1"/>
  <c r="Q51" i="3" s="1"/>
  <c r="V51" i="3" s="1"/>
  <c r="AA51" i="3" s="1"/>
  <c r="AF51" i="3" s="1"/>
  <c r="AK51" i="3" s="1"/>
  <c r="AP51" i="3" s="1"/>
  <c r="G52" i="3"/>
  <c r="L52" i="3" s="1"/>
  <c r="Q52" i="3" s="1"/>
  <c r="V52" i="3" s="1"/>
  <c r="AA52" i="3" s="1"/>
  <c r="AF52" i="3" s="1"/>
  <c r="AK52" i="3" s="1"/>
  <c r="AP52" i="3" s="1"/>
  <c r="AU52" i="3" s="1"/>
  <c r="G53" i="3"/>
  <c r="L53" i="3" s="1"/>
  <c r="Q53" i="3" s="1"/>
  <c r="V53" i="3" s="1"/>
  <c r="AA53" i="3" s="1"/>
  <c r="AF53" i="3" s="1"/>
  <c r="AK53" i="3" s="1"/>
  <c r="AP53" i="3" s="1"/>
  <c r="AU53" i="3" s="1"/>
  <c r="G54" i="3"/>
  <c r="L54" i="3" s="1"/>
  <c r="Q54" i="3" s="1"/>
  <c r="V54" i="3" s="1"/>
  <c r="AA54" i="3" s="1"/>
  <c r="AF54" i="3" s="1"/>
  <c r="AK54" i="3" s="1"/>
  <c r="AP54" i="3" s="1"/>
  <c r="AU54" i="3" s="1"/>
  <c r="G55" i="3"/>
  <c r="L55" i="3" s="1"/>
  <c r="Q55" i="3" s="1"/>
  <c r="V55" i="3" s="1"/>
  <c r="AA55" i="3" s="1"/>
  <c r="AF55" i="3" s="1"/>
  <c r="AK55" i="3" s="1"/>
  <c r="AP55" i="3" s="1"/>
  <c r="AU55" i="3" s="1"/>
  <c r="G56" i="3"/>
  <c r="L56" i="3" s="1"/>
  <c r="Q56" i="3" s="1"/>
  <c r="V56" i="3" s="1"/>
  <c r="AA56" i="3" s="1"/>
  <c r="AF56" i="3" s="1"/>
  <c r="AK56" i="3" s="1"/>
  <c r="AP56" i="3" s="1"/>
  <c r="AU56" i="3" s="1"/>
  <c r="G57" i="3"/>
  <c r="L57" i="3" s="1"/>
  <c r="Q57" i="3" s="1"/>
  <c r="V57" i="3" s="1"/>
  <c r="AA57" i="3" s="1"/>
  <c r="AF57" i="3" s="1"/>
  <c r="AK57" i="3" s="1"/>
  <c r="AP57" i="3" s="1"/>
  <c r="AU57" i="3" s="1"/>
  <c r="G58" i="3"/>
  <c r="L58" i="3" s="1"/>
  <c r="Q58" i="3" s="1"/>
  <c r="V58" i="3" s="1"/>
  <c r="AA58" i="3" s="1"/>
  <c r="AF58" i="3" s="1"/>
  <c r="AK58" i="3" s="1"/>
  <c r="AP58" i="3" s="1"/>
  <c r="AU58" i="3" s="1"/>
  <c r="G59" i="3"/>
  <c r="L59" i="3" s="1"/>
  <c r="Q59" i="3" s="1"/>
  <c r="V59" i="3" s="1"/>
  <c r="AA59" i="3" s="1"/>
  <c r="AF59" i="3" s="1"/>
  <c r="AK59" i="3" s="1"/>
  <c r="AP59" i="3" s="1"/>
  <c r="G61" i="3"/>
  <c r="L61" i="3" s="1"/>
  <c r="Q61" i="3" s="1"/>
  <c r="V61" i="3" s="1"/>
  <c r="AA61" i="3" s="1"/>
  <c r="AF61" i="3" s="1"/>
  <c r="AK61" i="3" s="1"/>
  <c r="AP61" i="3" s="1"/>
  <c r="AU61" i="3" s="1"/>
  <c r="G62" i="3"/>
  <c r="L62" i="3" s="1"/>
  <c r="Q62" i="3" s="1"/>
  <c r="V62" i="3" s="1"/>
  <c r="AA62" i="3" s="1"/>
  <c r="AF62" i="3" s="1"/>
  <c r="AK62" i="3" s="1"/>
  <c r="AP62" i="3" s="1"/>
  <c r="G63" i="3"/>
  <c r="L63" i="3" s="1"/>
  <c r="Q63" i="3" s="1"/>
  <c r="V63" i="3" s="1"/>
  <c r="AA63" i="3" s="1"/>
  <c r="AF63" i="3" s="1"/>
  <c r="AK63" i="3" s="1"/>
  <c r="AP63" i="3" s="1"/>
  <c r="AU63" i="3" s="1"/>
  <c r="G64" i="3"/>
  <c r="L64" i="3" s="1"/>
  <c r="Q64" i="3" s="1"/>
  <c r="V64" i="3" s="1"/>
  <c r="AA64" i="3" s="1"/>
  <c r="AF64" i="3" s="1"/>
  <c r="AK64" i="3" s="1"/>
  <c r="AP64" i="3" s="1"/>
  <c r="AU64" i="3" s="1"/>
  <c r="G65" i="3"/>
  <c r="L65" i="3" s="1"/>
  <c r="Q65" i="3" s="1"/>
  <c r="V65" i="3" s="1"/>
  <c r="AA65" i="3" s="1"/>
  <c r="AF65" i="3" s="1"/>
  <c r="AK65" i="3" s="1"/>
  <c r="AP65" i="3" s="1"/>
  <c r="AU65" i="3" s="1"/>
  <c r="G66" i="3"/>
  <c r="L66" i="3" s="1"/>
  <c r="Q66" i="3" s="1"/>
  <c r="V66" i="3" s="1"/>
  <c r="AA66" i="3" s="1"/>
  <c r="AF66" i="3" s="1"/>
  <c r="AK66" i="3" s="1"/>
  <c r="AP66" i="3" s="1"/>
  <c r="AU66" i="3" s="1"/>
  <c r="G67" i="3"/>
  <c r="L67" i="3" s="1"/>
  <c r="Q67" i="3" s="1"/>
  <c r="V67" i="3" s="1"/>
  <c r="AA67" i="3" s="1"/>
  <c r="AF67" i="3" s="1"/>
  <c r="AK67" i="3" s="1"/>
  <c r="AP67" i="3" s="1"/>
  <c r="AU67" i="3" s="1"/>
  <c r="G68" i="3"/>
  <c r="L68" i="3" s="1"/>
  <c r="Q68" i="3" s="1"/>
  <c r="V68" i="3" s="1"/>
  <c r="AA68" i="3" s="1"/>
  <c r="AF68" i="3" s="1"/>
  <c r="AK68" i="3" s="1"/>
  <c r="AP68" i="3" s="1"/>
  <c r="G69" i="3"/>
  <c r="L69" i="3" s="1"/>
  <c r="Q69" i="3" s="1"/>
  <c r="V69" i="3" s="1"/>
  <c r="AA69" i="3" s="1"/>
  <c r="AF69" i="3" s="1"/>
  <c r="AK69" i="3" s="1"/>
  <c r="AP69" i="3" s="1"/>
  <c r="AU69" i="3" s="1"/>
  <c r="G71" i="3"/>
  <c r="L71" i="3" s="1"/>
  <c r="Q71" i="3" s="1"/>
  <c r="V71" i="3" s="1"/>
  <c r="AA71" i="3" s="1"/>
  <c r="AF71" i="3" s="1"/>
  <c r="AK71" i="3" s="1"/>
  <c r="AP71" i="3" s="1"/>
  <c r="AU71" i="3" s="1"/>
  <c r="G72" i="3"/>
  <c r="L72" i="3" s="1"/>
  <c r="Q72" i="3" s="1"/>
  <c r="V72" i="3" s="1"/>
  <c r="AA72" i="3" s="1"/>
  <c r="AF72" i="3" s="1"/>
  <c r="AK72" i="3" s="1"/>
  <c r="AP72" i="3" s="1"/>
  <c r="AU72" i="3" s="1"/>
  <c r="G73" i="3"/>
  <c r="L73" i="3" s="1"/>
  <c r="Q73" i="3" s="1"/>
  <c r="V73" i="3" s="1"/>
  <c r="AA73" i="3" s="1"/>
  <c r="AF73" i="3" s="1"/>
  <c r="AK73" i="3" s="1"/>
  <c r="AP73" i="3" s="1"/>
  <c r="AU73" i="3" s="1"/>
  <c r="G74" i="3"/>
  <c r="L74" i="3" s="1"/>
  <c r="Q74" i="3" s="1"/>
  <c r="V74" i="3" s="1"/>
  <c r="AA74" i="3" s="1"/>
  <c r="AF74" i="3" s="1"/>
  <c r="AK74" i="3" s="1"/>
  <c r="AP74" i="3" s="1"/>
  <c r="AU74" i="3" s="1"/>
  <c r="G75" i="3"/>
  <c r="L75" i="3" s="1"/>
  <c r="Q75" i="3" s="1"/>
  <c r="V75" i="3" s="1"/>
  <c r="AA75" i="3" s="1"/>
  <c r="AF75" i="3" s="1"/>
  <c r="AK75" i="3" s="1"/>
  <c r="AP75" i="3" s="1"/>
  <c r="AU75" i="3" s="1"/>
  <c r="G76" i="3"/>
  <c r="L76" i="3" s="1"/>
  <c r="Q76" i="3" s="1"/>
  <c r="V76" i="3" s="1"/>
  <c r="AA76" i="3" s="1"/>
  <c r="AF76" i="3" s="1"/>
  <c r="AK76" i="3" s="1"/>
  <c r="AP76" i="3" s="1"/>
  <c r="AU76" i="3" s="1"/>
  <c r="G77" i="3"/>
  <c r="L77" i="3" s="1"/>
  <c r="Q77" i="3" s="1"/>
  <c r="V77" i="3" s="1"/>
  <c r="AA77" i="3" s="1"/>
  <c r="AF77" i="3" s="1"/>
  <c r="AK77" i="3" s="1"/>
  <c r="AP77" i="3" s="1"/>
  <c r="G78" i="3"/>
  <c r="L78" i="3" s="1"/>
  <c r="Q78" i="3" s="1"/>
  <c r="V78" i="3" s="1"/>
  <c r="AA78" i="3" s="1"/>
  <c r="AF78" i="3" s="1"/>
  <c r="AK78" i="3" s="1"/>
  <c r="AP78" i="3" s="1"/>
  <c r="G79" i="3"/>
  <c r="L79" i="3" s="1"/>
  <c r="Q79" i="3" s="1"/>
  <c r="V79" i="3" s="1"/>
  <c r="AA79" i="3" s="1"/>
  <c r="AF79" i="3" s="1"/>
  <c r="AK79" i="3" s="1"/>
  <c r="AP79" i="3" s="1"/>
  <c r="AU79" i="3" s="1"/>
  <c r="G3" i="3"/>
  <c r="L3" i="3" s="1"/>
  <c r="Q3" i="3" s="1"/>
  <c r="V3" i="3" s="1"/>
  <c r="AA3" i="3" s="1"/>
  <c r="AF3" i="3" s="1"/>
  <c r="AK3" i="3" s="1"/>
  <c r="AP3" i="3" s="1"/>
  <c r="C40" i="5" l="1"/>
  <c r="G59" i="11"/>
  <c r="G4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G74" i="11"/>
  <c r="G66" i="11"/>
  <c r="G58" i="11"/>
  <c r="G50" i="11"/>
  <c r="G42" i="11"/>
  <c r="G34" i="11"/>
  <c r="G26" i="11"/>
  <c r="G18" i="11"/>
  <c r="G10" i="11"/>
  <c r="G67" i="11"/>
  <c r="G27" i="11"/>
  <c r="G81" i="11"/>
  <c r="G73" i="11"/>
  <c r="G65" i="11"/>
  <c r="G57" i="11"/>
  <c r="G49" i="11"/>
  <c r="G41" i="11"/>
  <c r="G33" i="11"/>
  <c r="G25" i="11"/>
  <c r="G17" i="11"/>
  <c r="G9" i="11"/>
  <c r="G43" i="11"/>
  <c r="G11" i="11"/>
  <c r="G80" i="11"/>
  <c r="G72" i="11"/>
  <c r="G64" i="11"/>
  <c r="G56" i="11"/>
  <c r="G48" i="11"/>
  <c r="G40" i="11"/>
  <c r="G32" i="11"/>
  <c r="G24" i="11"/>
  <c r="G16" i="11"/>
  <c r="G8" i="11"/>
  <c r="G51" i="11"/>
  <c r="G19" i="11"/>
  <c r="G79" i="11"/>
  <c r="G71" i="11"/>
  <c r="G63" i="11"/>
  <c r="G55" i="11"/>
  <c r="G47" i="11"/>
  <c r="G39" i="11"/>
  <c r="G31" i="11"/>
  <c r="G23" i="11"/>
  <c r="G15" i="11"/>
  <c r="G7" i="11"/>
  <c r="G75" i="11"/>
  <c r="G35" i="11"/>
  <c r="G78" i="11"/>
  <c r="G70" i="11"/>
  <c r="G62" i="11"/>
  <c r="G54" i="11"/>
  <c r="G46" i="11"/>
  <c r="G38" i="11"/>
  <c r="G30" i="11"/>
  <c r="G22" i="11"/>
  <c r="G14" i="11"/>
  <c r="G59" i="10"/>
  <c r="G19" i="10"/>
  <c r="G81" i="10"/>
  <c r="G65" i="10"/>
  <c r="G49" i="10"/>
  <c r="G17" i="10"/>
  <c r="G80" i="10"/>
  <c r="G72" i="10"/>
  <c r="G64" i="10"/>
  <c r="G56" i="10"/>
  <c r="G48" i="10"/>
  <c r="G40" i="10"/>
  <c r="G32" i="10"/>
  <c r="G24" i="10"/>
  <c r="G16" i="10"/>
  <c r="G8" i="10"/>
  <c r="G35" i="10"/>
  <c r="G73" i="10"/>
  <c r="G57" i="10"/>
  <c r="G41" i="10"/>
  <c r="G33" i="10"/>
  <c r="G25" i="10"/>
  <c r="G9" i="10"/>
  <c r="G79" i="10"/>
  <c r="G71" i="10"/>
  <c r="G63" i="10"/>
  <c r="G55" i="10"/>
  <c r="G47" i="10"/>
  <c r="G39" i="10"/>
  <c r="G31" i="10"/>
  <c r="G23" i="10"/>
  <c r="G15" i="10"/>
  <c r="G7" i="10"/>
  <c r="G67" i="10"/>
  <c r="G11" i="10"/>
  <c r="G78" i="10"/>
  <c r="G70" i="10"/>
  <c r="G62" i="10"/>
  <c r="G54" i="10"/>
  <c r="G46" i="10"/>
  <c r="G38" i="10"/>
  <c r="G30" i="10"/>
  <c r="G22" i="10"/>
  <c r="G14" i="10"/>
  <c r="G77" i="10"/>
  <c r="G69" i="10"/>
  <c r="G61" i="10"/>
  <c r="G53" i="10"/>
  <c r="G45" i="10"/>
  <c r="G37" i="10"/>
  <c r="G29" i="10"/>
  <c r="G21" i="10"/>
  <c r="G13" i="10"/>
  <c r="G5" i="10"/>
  <c r="G75" i="10"/>
  <c r="G51" i="10"/>
  <c r="G27" i="10"/>
  <c r="G4" i="10"/>
  <c r="H4" i="10" s="1"/>
  <c r="G74" i="10"/>
  <c r="G66" i="10"/>
  <c r="G58" i="10"/>
  <c r="G50" i="10"/>
  <c r="G42" i="10"/>
  <c r="G34" i="10"/>
  <c r="G26" i="10"/>
  <c r="G18" i="10"/>
  <c r="G10" i="10"/>
  <c r="N9" i="9"/>
  <c r="N4" i="9"/>
  <c r="N10" i="9"/>
  <c r="D40" i="5"/>
  <c r="EU73" i="3"/>
  <c r="EU55" i="3"/>
  <c r="EU15" i="3"/>
  <c r="AZ24" i="3"/>
  <c r="BE24" i="3" s="1"/>
  <c r="BJ24" i="3" s="1"/>
  <c r="BO24" i="3" s="1"/>
  <c r="BT24" i="3" s="1"/>
  <c r="BY24" i="3" s="1"/>
  <c r="CD24" i="3" s="1"/>
  <c r="CI24" i="3" s="1"/>
  <c r="CN24" i="3" s="1"/>
  <c r="CS24" i="3" s="1"/>
  <c r="CX24" i="3" s="1"/>
  <c r="DC24" i="3" s="1"/>
  <c r="DH24" i="3" s="1"/>
  <c r="DM24" i="3" s="1"/>
  <c r="DR24" i="3" s="1"/>
  <c r="DW24" i="3" s="1"/>
  <c r="EB24" i="3" s="1"/>
  <c r="EG24" i="3" s="1"/>
  <c r="EL24" i="3" s="1"/>
  <c r="EQ24" i="3" s="1"/>
  <c r="AZ15" i="3"/>
  <c r="BE15" i="3" s="1"/>
  <c r="BJ15" i="3" s="1"/>
  <c r="BO15" i="3" s="1"/>
  <c r="BT15" i="3" s="1"/>
  <c r="BY15" i="3" s="1"/>
  <c r="CD15" i="3" s="1"/>
  <c r="CI15" i="3" s="1"/>
  <c r="CN15" i="3" s="1"/>
  <c r="CS15" i="3" s="1"/>
  <c r="CX15" i="3" s="1"/>
  <c r="DC15" i="3" s="1"/>
  <c r="DH15" i="3" s="1"/>
  <c r="DM15" i="3" s="1"/>
  <c r="DR15" i="3" s="1"/>
  <c r="DW15" i="3" s="1"/>
  <c r="EB15" i="3" s="1"/>
  <c r="EG15" i="3" s="1"/>
  <c r="EL15" i="3" s="1"/>
  <c r="EQ15" i="3" s="1"/>
  <c r="AU6" i="3"/>
  <c r="AZ6" i="3" s="1"/>
  <c r="BE6" i="3" s="1"/>
  <c r="BJ6" i="3" s="1"/>
  <c r="BO6" i="3" s="1"/>
  <c r="BT6" i="3" s="1"/>
  <c r="BY6" i="3" s="1"/>
  <c r="CD6" i="3" s="1"/>
  <c r="CI6" i="3" s="1"/>
  <c r="CN6" i="3" s="1"/>
  <c r="CS6" i="3" s="1"/>
  <c r="CX6" i="3" s="1"/>
  <c r="DC6" i="3" s="1"/>
  <c r="DH6" i="3" s="1"/>
  <c r="DM6" i="3" s="1"/>
  <c r="DR6" i="3" s="1"/>
  <c r="DW6" i="3" s="1"/>
  <c r="EB6" i="3" s="1"/>
  <c r="EG6" i="3" s="1"/>
  <c r="EL6" i="3" s="1"/>
  <c r="EQ6" i="3" s="1"/>
  <c r="AZ14" i="3"/>
  <c r="BE14" i="3" s="1"/>
  <c r="BJ14" i="3" s="1"/>
  <c r="BO14" i="3" s="1"/>
  <c r="BT14" i="3" s="1"/>
  <c r="BY14" i="3" s="1"/>
  <c r="CD14" i="3" s="1"/>
  <c r="CI14" i="3" s="1"/>
  <c r="CN14" i="3" s="1"/>
  <c r="CS14" i="3" s="1"/>
  <c r="CX14" i="3" s="1"/>
  <c r="DC14" i="3" s="1"/>
  <c r="DH14" i="3" s="1"/>
  <c r="DM14" i="3" s="1"/>
  <c r="DR14" i="3" s="1"/>
  <c r="DW14" i="3" s="1"/>
  <c r="EB14" i="3" s="1"/>
  <c r="EG14" i="3" s="1"/>
  <c r="EL14" i="3" s="1"/>
  <c r="EQ14" i="3" s="1"/>
  <c r="AZ56" i="3"/>
  <c r="BE56" i="3" s="1"/>
  <c r="BJ56" i="3" s="1"/>
  <c r="BO56" i="3" s="1"/>
  <c r="BT56" i="3" s="1"/>
  <c r="BY56" i="3" s="1"/>
  <c r="CD56" i="3" s="1"/>
  <c r="CI56" i="3" s="1"/>
  <c r="CN56" i="3" s="1"/>
  <c r="CS56" i="3" s="1"/>
  <c r="CX56" i="3" s="1"/>
  <c r="DC56" i="3" s="1"/>
  <c r="DH56" i="3" s="1"/>
  <c r="DM56" i="3" s="1"/>
  <c r="DR56" i="3" s="1"/>
  <c r="DW56" i="3" s="1"/>
  <c r="EB56" i="3" s="1"/>
  <c r="EG56" i="3" s="1"/>
  <c r="EL56" i="3" s="1"/>
  <c r="EQ56" i="3" s="1"/>
  <c r="AZ47" i="3"/>
  <c r="BE47" i="3" s="1"/>
  <c r="BJ47" i="3" s="1"/>
  <c r="BO47" i="3" s="1"/>
  <c r="BT47" i="3" s="1"/>
  <c r="BY47" i="3" s="1"/>
  <c r="CD47" i="3" s="1"/>
  <c r="CI47" i="3" s="1"/>
  <c r="CN47" i="3" s="1"/>
  <c r="CS47" i="3" s="1"/>
  <c r="CX47" i="3" s="1"/>
  <c r="DC47" i="3" s="1"/>
  <c r="DH47" i="3" s="1"/>
  <c r="DM47" i="3" s="1"/>
  <c r="DR47" i="3" s="1"/>
  <c r="DW47" i="3" s="1"/>
  <c r="EB47" i="3" s="1"/>
  <c r="EG47" i="3" s="1"/>
  <c r="EL47" i="3" s="1"/>
  <c r="EQ47" i="3" s="1"/>
  <c r="AZ80" i="3"/>
  <c r="BE80" i="3" s="1"/>
  <c r="BJ80" i="3" s="1"/>
  <c r="BO80" i="3" s="1"/>
  <c r="BT80" i="3" s="1"/>
  <c r="BY80" i="3" s="1"/>
  <c r="CD80" i="3" s="1"/>
  <c r="CI80" i="3" s="1"/>
  <c r="CN80" i="3" s="1"/>
  <c r="CS80" i="3" s="1"/>
  <c r="CX80" i="3" s="1"/>
  <c r="DC80" i="3" s="1"/>
  <c r="DH80" i="3" s="1"/>
  <c r="DM80" i="3" s="1"/>
  <c r="DR80" i="3" s="1"/>
  <c r="DW80" i="3" s="1"/>
  <c r="EB80" i="3" s="1"/>
  <c r="EG80" i="3" s="1"/>
  <c r="EL80" i="3" s="1"/>
  <c r="EQ80" i="3" s="1"/>
  <c r="AU33" i="3"/>
  <c r="AZ33" i="3" s="1"/>
  <c r="BE33" i="3" s="1"/>
  <c r="BJ33" i="3" s="1"/>
  <c r="BO33" i="3" s="1"/>
  <c r="BT33" i="3" s="1"/>
  <c r="BY33" i="3" s="1"/>
  <c r="CD33" i="3" s="1"/>
  <c r="CI33" i="3" s="1"/>
  <c r="CN33" i="3" s="1"/>
  <c r="CS33" i="3" s="1"/>
  <c r="CX33" i="3" s="1"/>
  <c r="DC33" i="3" s="1"/>
  <c r="DH33" i="3" s="1"/>
  <c r="DM33" i="3" s="1"/>
  <c r="DR33" i="3" s="1"/>
  <c r="DW33" i="3" s="1"/>
  <c r="EB33" i="3" s="1"/>
  <c r="EG33" i="3" s="1"/>
  <c r="EL33" i="3" s="1"/>
  <c r="EQ33" i="3" s="1"/>
  <c r="AZ31" i="3"/>
  <c r="BE31" i="3" s="1"/>
  <c r="BJ31" i="3" s="1"/>
  <c r="BO31" i="3" s="1"/>
  <c r="BT31" i="3" s="1"/>
  <c r="BY31" i="3" s="1"/>
  <c r="CD31" i="3" s="1"/>
  <c r="CI31" i="3" s="1"/>
  <c r="CN31" i="3" s="1"/>
  <c r="CS31" i="3" s="1"/>
  <c r="CX31" i="3" s="1"/>
  <c r="DC31" i="3" s="1"/>
  <c r="DH31" i="3" s="1"/>
  <c r="DM31" i="3" s="1"/>
  <c r="DR31" i="3" s="1"/>
  <c r="DW31" i="3" s="1"/>
  <c r="EB31" i="3" s="1"/>
  <c r="EG31" i="3" s="1"/>
  <c r="EL31" i="3" s="1"/>
  <c r="EQ31" i="3" s="1"/>
  <c r="AZ73" i="3"/>
  <c r="BE73" i="3" s="1"/>
  <c r="BJ73" i="3" s="1"/>
  <c r="BO73" i="3" s="1"/>
  <c r="BT73" i="3" s="1"/>
  <c r="BY73" i="3" s="1"/>
  <c r="CD73" i="3" s="1"/>
  <c r="CI73" i="3" s="1"/>
  <c r="CN73" i="3" s="1"/>
  <c r="CS73" i="3" s="1"/>
  <c r="CX73" i="3" s="1"/>
  <c r="DC73" i="3" s="1"/>
  <c r="DH73" i="3" s="1"/>
  <c r="DM73" i="3" s="1"/>
  <c r="DR73" i="3" s="1"/>
  <c r="DW73" i="3" s="1"/>
  <c r="EB73" i="3" s="1"/>
  <c r="EG73" i="3" s="1"/>
  <c r="EL73" i="3" s="1"/>
  <c r="EQ73" i="3" s="1"/>
  <c r="AZ64" i="3"/>
  <c r="BE64" i="3" s="1"/>
  <c r="BJ64" i="3" s="1"/>
  <c r="BO64" i="3" s="1"/>
  <c r="BT64" i="3" s="1"/>
  <c r="BY64" i="3" s="1"/>
  <c r="CD64" i="3" s="1"/>
  <c r="CI64" i="3" s="1"/>
  <c r="CN64" i="3" s="1"/>
  <c r="CS64" i="3" s="1"/>
  <c r="CX64" i="3" s="1"/>
  <c r="DC64" i="3" s="1"/>
  <c r="DH64" i="3" s="1"/>
  <c r="DM64" i="3" s="1"/>
  <c r="DR64" i="3" s="1"/>
  <c r="DW64" i="3" s="1"/>
  <c r="EB64" i="3" s="1"/>
  <c r="EG64" i="3" s="1"/>
  <c r="EL64" i="3" s="1"/>
  <c r="EQ64" i="3" s="1"/>
  <c r="AZ55" i="3"/>
  <c r="BE55" i="3" s="1"/>
  <c r="BJ55" i="3" s="1"/>
  <c r="BO55" i="3" s="1"/>
  <c r="BT55" i="3" s="1"/>
  <c r="BY55" i="3" s="1"/>
  <c r="CD55" i="3" s="1"/>
  <c r="CI55" i="3" s="1"/>
  <c r="CN55" i="3" s="1"/>
  <c r="CS55" i="3" s="1"/>
  <c r="CX55" i="3" s="1"/>
  <c r="DC55" i="3" s="1"/>
  <c r="DH55" i="3" s="1"/>
  <c r="DM55" i="3" s="1"/>
  <c r="DR55" i="3" s="1"/>
  <c r="DW55" i="3" s="1"/>
  <c r="EB55" i="3" s="1"/>
  <c r="EG55" i="3" s="1"/>
  <c r="EL55" i="3" s="1"/>
  <c r="EQ55" i="3" s="1"/>
  <c r="AZ46" i="3"/>
  <c r="BE46" i="3" s="1"/>
  <c r="BJ46" i="3" s="1"/>
  <c r="BO46" i="3" s="1"/>
  <c r="BT46" i="3" s="1"/>
  <c r="BY46" i="3" s="1"/>
  <c r="CD46" i="3" s="1"/>
  <c r="CI46" i="3" s="1"/>
  <c r="CN46" i="3" s="1"/>
  <c r="CS46" i="3" s="1"/>
  <c r="CX46" i="3" s="1"/>
  <c r="DC46" i="3" s="1"/>
  <c r="DH46" i="3" s="1"/>
  <c r="DM46" i="3" s="1"/>
  <c r="DR46" i="3" s="1"/>
  <c r="DW46" i="3" s="1"/>
  <c r="EB46" i="3" s="1"/>
  <c r="EG46" i="3" s="1"/>
  <c r="EL46" i="3" s="1"/>
  <c r="EQ46" i="3" s="1"/>
  <c r="AU10" i="3"/>
  <c r="AZ10" i="3" s="1"/>
  <c r="BE10" i="3" s="1"/>
  <c r="BJ10" i="3" s="1"/>
  <c r="BO10" i="3" s="1"/>
  <c r="BT10" i="3" s="1"/>
  <c r="BY10" i="3" s="1"/>
  <c r="CD10" i="3" s="1"/>
  <c r="CI10" i="3" s="1"/>
  <c r="CN10" i="3" s="1"/>
  <c r="CS10" i="3" s="1"/>
  <c r="CX10" i="3" s="1"/>
  <c r="DC10" i="3" s="1"/>
  <c r="DH10" i="3" s="1"/>
  <c r="DM10" i="3" s="1"/>
  <c r="DR10" i="3" s="1"/>
  <c r="DW10" i="3" s="1"/>
  <c r="EB10" i="3" s="1"/>
  <c r="EG10" i="3" s="1"/>
  <c r="EL10" i="3" s="1"/>
  <c r="EQ10" i="3" s="1"/>
  <c r="AU42" i="3"/>
  <c r="AZ42" i="3" s="1"/>
  <c r="BE42" i="3" s="1"/>
  <c r="BJ42" i="3" s="1"/>
  <c r="BO42" i="3" s="1"/>
  <c r="BT42" i="3" s="1"/>
  <c r="BY42" i="3" s="1"/>
  <c r="CD42" i="3" s="1"/>
  <c r="CI42" i="3" s="1"/>
  <c r="CN42" i="3" s="1"/>
  <c r="CS42" i="3" s="1"/>
  <c r="CX42" i="3" s="1"/>
  <c r="DC42" i="3" s="1"/>
  <c r="DH42" i="3" s="1"/>
  <c r="DM42" i="3" s="1"/>
  <c r="DR42" i="3" s="1"/>
  <c r="DW42" i="3" s="1"/>
  <c r="EB42" i="3" s="1"/>
  <c r="EG42" i="3" s="1"/>
  <c r="EL42" i="3" s="1"/>
  <c r="EQ42" i="3" s="1"/>
  <c r="AU59" i="3"/>
  <c r="AZ59" i="3" s="1"/>
  <c r="BE59" i="3" s="1"/>
  <c r="BJ59" i="3" s="1"/>
  <c r="BO59" i="3" s="1"/>
  <c r="BT59" i="3" s="1"/>
  <c r="BY59" i="3" s="1"/>
  <c r="CD59" i="3" s="1"/>
  <c r="CI59" i="3" s="1"/>
  <c r="CN59" i="3" s="1"/>
  <c r="CS59" i="3" s="1"/>
  <c r="CX59" i="3" s="1"/>
  <c r="DC59" i="3" s="1"/>
  <c r="DH59" i="3" s="1"/>
  <c r="DM59" i="3" s="1"/>
  <c r="DR59" i="3" s="1"/>
  <c r="DW59" i="3" s="1"/>
  <c r="EB59" i="3" s="1"/>
  <c r="EG59" i="3" s="1"/>
  <c r="EL59" i="3" s="1"/>
  <c r="EQ59" i="3" s="1"/>
  <c r="AZ32" i="3"/>
  <c r="BE32" i="3" s="1"/>
  <c r="BJ32" i="3" s="1"/>
  <c r="BO32" i="3" s="1"/>
  <c r="BT32" i="3" s="1"/>
  <c r="BY32" i="3" s="1"/>
  <c r="CD32" i="3" s="1"/>
  <c r="CI32" i="3" s="1"/>
  <c r="CN32" i="3" s="1"/>
  <c r="CS32" i="3" s="1"/>
  <c r="CX32" i="3" s="1"/>
  <c r="DC32" i="3" s="1"/>
  <c r="DH32" i="3" s="1"/>
  <c r="DM32" i="3" s="1"/>
  <c r="DR32" i="3" s="1"/>
  <c r="DW32" i="3" s="1"/>
  <c r="EB32" i="3" s="1"/>
  <c r="EG32" i="3" s="1"/>
  <c r="EL32" i="3" s="1"/>
  <c r="EQ32" i="3" s="1"/>
  <c r="AZ75" i="3"/>
  <c r="BE75" i="3" s="1"/>
  <c r="BJ75" i="3" s="1"/>
  <c r="BO75" i="3" s="1"/>
  <c r="BT75" i="3" s="1"/>
  <c r="BY75" i="3" s="1"/>
  <c r="CD75" i="3" s="1"/>
  <c r="CI75" i="3" s="1"/>
  <c r="CN75" i="3" s="1"/>
  <c r="CS75" i="3" s="1"/>
  <c r="CX75" i="3" s="1"/>
  <c r="DC75" i="3" s="1"/>
  <c r="DH75" i="3" s="1"/>
  <c r="DM75" i="3" s="1"/>
  <c r="DR75" i="3" s="1"/>
  <c r="DW75" i="3" s="1"/>
  <c r="EB75" i="3" s="1"/>
  <c r="EG75" i="3" s="1"/>
  <c r="EL75" i="3" s="1"/>
  <c r="EQ75" i="3" s="1"/>
  <c r="AZ72" i="3"/>
  <c r="BE72" i="3" s="1"/>
  <c r="BJ72" i="3" s="1"/>
  <c r="BO72" i="3" s="1"/>
  <c r="BT72" i="3" s="1"/>
  <c r="BY72" i="3" s="1"/>
  <c r="CD72" i="3" s="1"/>
  <c r="CI72" i="3" s="1"/>
  <c r="CN72" i="3" s="1"/>
  <c r="CS72" i="3" s="1"/>
  <c r="CX72" i="3" s="1"/>
  <c r="DC72" i="3" s="1"/>
  <c r="DH72" i="3" s="1"/>
  <c r="DM72" i="3" s="1"/>
  <c r="DR72" i="3" s="1"/>
  <c r="DW72" i="3" s="1"/>
  <c r="EB72" i="3" s="1"/>
  <c r="EG72" i="3" s="1"/>
  <c r="EL72" i="3" s="1"/>
  <c r="EQ72" i="3" s="1"/>
  <c r="AZ63" i="3"/>
  <c r="BE63" i="3" s="1"/>
  <c r="BJ63" i="3" s="1"/>
  <c r="BO63" i="3" s="1"/>
  <c r="BT63" i="3" s="1"/>
  <c r="BY63" i="3" s="1"/>
  <c r="CD63" i="3" s="1"/>
  <c r="CI63" i="3" s="1"/>
  <c r="CN63" i="3" s="1"/>
  <c r="CS63" i="3" s="1"/>
  <c r="CX63" i="3" s="1"/>
  <c r="DC63" i="3" s="1"/>
  <c r="DH63" i="3" s="1"/>
  <c r="DM63" i="3" s="1"/>
  <c r="DR63" i="3" s="1"/>
  <c r="DW63" i="3" s="1"/>
  <c r="EB63" i="3" s="1"/>
  <c r="EG63" i="3" s="1"/>
  <c r="EL63" i="3" s="1"/>
  <c r="EQ63" i="3" s="1"/>
  <c r="AZ18" i="3"/>
  <c r="BE18" i="3" s="1"/>
  <c r="BJ18" i="3" s="1"/>
  <c r="BO18" i="3" s="1"/>
  <c r="BT18" i="3" s="1"/>
  <c r="BY18" i="3" s="1"/>
  <c r="CD18" i="3" s="1"/>
  <c r="CI18" i="3" s="1"/>
  <c r="CN18" i="3" s="1"/>
  <c r="CS18" i="3" s="1"/>
  <c r="CX18" i="3" s="1"/>
  <c r="DC18" i="3" s="1"/>
  <c r="DH18" i="3" s="1"/>
  <c r="DM18" i="3" s="1"/>
  <c r="DR18" i="3" s="1"/>
  <c r="DW18" i="3" s="1"/>
  <c r="EB18" i="3" s="1"/>
  <c r="EG18" i="3" s="1"/>
  <c r="EL18" i="3" s="1"/>
  <c r="EQ18" i="3" s="1"/>
  <c r="AZ9" i="3"/>
  <c r="BE9" i="3" s="1"/>
  <c r="BJ9" i="3" s="1"/>
  <c r="BO9" i="3" s="1"/>
  <c r="BT9" i="3" s="1"/>
  <c r="BY9" i="3" s="1"/>
  <c r="CD9" i="3" s="1"/>
  <c r="CI9" i="3" s="1"/>
  <c r="CN9" i="3" s="1"/>
  <c r="CS9" i="3" s="1"/>
  <c r="CX9" i="3" s="1"/>
  <c r="DC9" i="3" s="1"/>
  <c r="DH9" i="3" s="1"/>
  <c r="DM9" i="3" s="1"/>
  <c r="DR9" i="3" s="1"/>
  <c r="DW9" i="3" s="1"/>
  <c r="EB9" i="3" s="1"/>
  <c r="EG9" i="3" s="1"/>
  <c r="EL9" i="3" s="1"/>
  <c r="EQ9" i="3" s="1"/>
  <c r="AU3" i="3"/>
  <c r="AZ3" i="3" s="1"/>
  <c r="BE3" i="3" s="1"/>
  <c r="BJ3" i="3" s="1"/>
  <c r="BO3" i="3" s="1"/>
  <c r="BT3" i="3" s="1"/>
  <c r="BY3" i="3" s="1"/>
  <c r="CD3" i="3" s="1"/>
  <c r="CI3" i="3" s="1"/>
  <c r="CN3" i="3" s="1"/>
  <c r="CS3" i="3" s="1"/>
  <c r="CX3" i="3" s="1"/>
  <c r="DC3" i="3" s="1"/>
  <c r="DH3" i="3" s="1"/>
  <c r="DM3" i="3" s="1"/>
  <c r="DR3" i="3" s="1"/>
  <c r="DW3" i="3" s="1"/>
  <c r="EB3" i="3" s="1"/>
  <c r="EG3" i="3" s="1"/>
  <c r="EL3" i="3" s="1"/>
  <c r="EQ3" i="3" s="1"/>
  <c r="AU11" i="3"/>
  <c r="AZ11" i="3" s="1"/>
  <c r="BE11" i="3" s="1"/>
  <c r="BJ11" i="3" s="1"/>
  <c r="BO11" i="3" s="1"/>
  <c r="BT11" i="3" s="1"/>
  <c r="BY11" i="3" s="1"/>
  <c r="CD11" i="3" s="1"/>
  <c r="CI11" i="3" s="1"/>
  <c r="CN11" i="3" s="1"/>
  <c r="CS11" i="3" s="1"/>
  <c r="CX11" i="3" s="1"/>
  <c r="DC11" i="3" s="1"/>
  <c r="DH11" i="3" s="1"/>
  <c r="DM11" i="3" s="1"/>
  <c r="DR11" i="3" s="1"/>
  <c r="DW11" i="3" s="1"/>
  <c r="EB11" i="3" s="1"/>
  <c r="EG11" i="3" s="1"/>
  <c r="EL11" i="3" s="1"/>
  <c r="EQ11" i="3" s="1"/>
  <c r="AU19" i="3"/>
  <c r="AZ19" i="3" s="1"/>
  <c r="BE19" i="3" s="1"/>
  <c r="BJ19" i="3" s="1"/>
  <c r="BO19" i="3" s="1"/>
  <c r="BT19" i="3" s="1"/>
  <c r="BY19" i="3" s="1"/>
  <c r="CD19" i="3" s="1"/>
  <c r="CI19" i="3" s="1"/>
  <c r="CN19" i="3" s="1"/>
  <c r="CS19" i="3" s="1"/>
  <c r="CX19" i="3" s="1"/>
  <c r="DC19" i="3" s="1"/>
  <c r="DH19" i="3" s="1"/>
  <c r="DM19" i="3" s="1"/>
  <c r="DR19" i="3" s="1"/>
  <c r="DW19" i="3" s="1"/>
  <c r="EB19" i="3" s="1"/>
  <c r="EG19" i="3" s="1"/>
  <c r="EL19" i="3" s="1"/>
  <c r="EQ19" i="3" s="1"/>
  <c r="AU27" i="3"/>
  <c r="AZ27" i="3" s="1"/>
  <c r="BE27" i="3" s="1"/>
  <c r="BJ27" i="3" s="1"/>
  <c r="BO27" i="3" s="1"/>
  <c r="BT27" i="3" s="1"/>
  <c r="BY27" i="3" s="1"/>
  <c r="CD27" i="3" s="1"/>
  <c r="CI27" i="3" s="1"/>
  <c r="CN27" i="3" s="1"/>
  <c r="CS27" i="3" s="1"/>
  <c r="CX27" i="3" s="1"/>
  <c r="DC27" i="3" s="1"/>
  <c r="DH27" i="3" s="1"/>
  <c r="DM27" i="3" s="1"/>
  <c r="DR27" i="3" s="1"/>
  <c r="DW27" i="3" s="1"/>
  <c r="EB27" i="3" s="1"/>
  <c r="EG27" i="3" s="1"/>
  <c r="EL27" i="3" s="1"/>
  <c r="EQ27" i="3" s="1"/>
  <c r="AU51" i="3"/>
  <c r="AZ51" i="3" s="1"/>
  <c r="BE51" i="3" s="1"/>
  <c r="BJ51" i="3" s="1"/>
  <c r="BO51" i="3" s="1"/>
  <c r="BT51" i="3" s="1"/>
  <c r="BY51" i="3" s="1"/>
  <c r="CD51" i="3" s="1"/>
  <c r="CI51" i="3" s="1"/>
  <c r="CN51" i="3" s="1"/>
  <c r="CS51" i="3" s="1"/>
  <c r="CX51" i="3" s="1"/>
  <c r="DC51" i="3" s="1"/>
  <c r="DH51" i="3" s="1"/>
  <c r="DM51" i="3" s="1"/>
  <c r="DR51" i="3" s="1"/>
  <c r="DW51" i="3" s="1"/>
  <c r="EB51" i="3" s="1"/>
  <c r="EG51" i="3" s="1"/>
  <c r="EL51" i="3" s="1"/>
  <c r="EQ51" i="3" s="1"/>
  <c r="AU68" i="3"/>
  <c r="AZ68" i="3" s="1"/>
  <c r="BE68" i="3" s="1"/>
  <c r="BJ68" i="3" s="1"/>
  <c r="BO68" i="3" s="1"/>
  <c r="BT68" i="3" s="1"/>
  <c r="BY68" i="3" s="1"/>
  <c r="CD68" i="3" s="1"/>
  <c r="CI68" i="3" s="1"/>
  <c r="CN68" i="3" s="1"/>
  <c r="CS68" i="3" s="1"/>
  <c r="CX68" i="3" s="1"/>
  <c r="DC68" i="3" s="1"/>
  <c r="DH68" i="3" s="1"/>
  <c r="DM68" i="3" s="1"/>
  <c r="DR68" i="3" s="1"/>
  <c r="DW68" i="3" s="1"/>
  <c r="EB68" i="3" s="1"/>
  <c r="EG68" i="3" s="1"/>
  <c r="EL68" i="3" s="1"/>
  <c r="EQ68" i="3" s="1"/>
  <c r="AZ76" i="3"/>
  <c r="BE76" i="3" s="1"/>
  <c r="BJ76" i="3" s="1"/>
  <c r="BO76" i="3" s="1"/>
  <c r="BT76" i="3" s="1"/>
  <c r="BY76" i="3" s="1"/>
  <c r="CD76" i="3" s="1"/>
  <c r="CI76" i="3" s="1"/>
  <c r="CN76" i="3" s="1"/>
  <c r="CS76" i="3" s="1"/>
  <c r="CX76" i="3" s="1"/>
  <c r="DC76" i="3" s="1"/>
  <c r="DH76" i="3" s="1"/>
  <c r="DM76" i="3" s="1"/>
  <c r="DR76" i="3" s="1"/>
  <c r="DW76" i="3" s="1"/>
  <c r="EB76" i="3" s="1"/>
  <c r="EG76" i="3" s="1"/>
  <c r="EL76" i="3" s="1"/>
  <c r="EQ76" i="3" s="1"/>
  <c r="AZ39" i="3"/>
  <c r="BE39" i="3" s="1"/>
  <c r="BJ39" i="3" s="1"/>
  <c r="BO39" i="3" s="1"/>
  <c r="BT39" i="3" s="1"/>
  <c r="BY39" i="3" s="1"/>
  <c r="CD39" i="3" s="1"/>
  <c r="CI39" i="3" s="1"/>
  <c r="CN39" i="3" s="1"/>
  <c r="CS39" i="3" s="1"/>
  <c r="CX39" i="3" s="1"/>
  <c r="DC39" i="3" s="1"/>
  <c r="DH39" i="3" s="1"/>
  <c r="DM39" i="3" s="1"/>
  <c r="DR39" i="3" s="1"/>
  <c r="DW39" i="3" s="1"/>
  <c r="EB39" i="3" s="1"/>
  <c r="EG39" i="3" s="1"/>
  <c r="EL39" i="3" s="1"/>
  <c r="EQ39" i="3" s="1"/>
  <c r="AU48" i="3"/>
  <c r="AZ48" i="3" s="1"/>
  <c r="BE48" i="3" s="1"/>
  <c r="BJ48" i="3" s="1"/>
  <c r="BO48" i="3" s="1"/>
  <c r="BT48" i="3" s="1"/>
  <c r="BY48" i="3" s="1"/>
  <c r="CD48" i="3" s="1"/>
  <c r="CI48" i="3" s="1"/>
  <c r="CN48" i="3" s="1"/>
  <c r="CS48" i="3" s="1"/>
  <c r="CX48" i="3" s="1"/>
  <c r="DC48" i="3" s="1"/>
  <c r="DH48" i="3" s="1"/>
  <c r="DM48" i="3" s="1"/>
  <c r="DR48" i="3" s="1"/>
  <c r="DW48" i="3" s="1"/>
  <c r="EB48" i="3" s="1"/>
  <c r="EG48" i="3" s="1"/>
  <c r="EL48" i="3" s="1"/>
  <c r="EQ48" i="3" s="1"/>
  <c r="AZ79" i="3"/>
  <c r="BE79" i="3" s="1"/>
  <c r="BJ79" i="3" s="1"/>
  <c r="BO79" i="3" s="1"/>
  <c r="BT79" i="3" s="1"/>
  <c r="BY79" i="3" s="1"/>
  <c r="CD79" i="3" s="1"/>
  <c r="CI79" i="3" s="1"/>
  <c r="CN79" i="3" s="1"/>
  <c r="CS79" i="3" s="1"/>
  <c r="CX79" i="3" s="1"/>
  <c r="DC79" i="3" s="1"/>
  <c r="DH79" i="3" s="1"/>
  <c r="DM79" i="3" s="1"/>
  <c r="DR79" i="3" s="1"/>
  <c r="DW79" i="3" s="1"/>
  <c r="EB79" i="3" s="1"/>
  <c r="EG79" i="3" s="1"/>
  <c r="EL79" i="3" s="1"/>
  <c r="EQ79" i="3" s="1"/>
  <c r="AZ71" i="3"/>
  <c r="BE71" i="3" s="1"/>
  <c r="BJ71" i="3" s="1"/>
  <c r="BO71" i="3" s="1"/>
  <c r="BT71" i="3" s="1"/>
  <c r="BY71" i="3" s="1"/>
  <c r="CD71" i="3" s="1"/>
  <c r="CI71" i="3" s="1"/>
  <c r="CN71" i="3" s="1"/>
  <c r="CS71" i="3" s="1"/>
  <c r="CX71" i="3" s="1"/>
  <c r="DC71" i="3" s="1"/>
  <c r="DH71" i="3" s="1"/>
  <c r="DM71" i="3" s="1"/>
  <c r="DR71" i="3" s="1"/>
  <c r="DW71" i="3" s="1"/>
  <c r="EB71" i="3" s="1"/>
  <c r="EG71" i="3" s="1"/>
  <c r="EL71" i="3" s="1"/>
  <c r="EQ71" i="3" s="1"/>
  <c r="AZ35" i="3"/>
  <c r="BE35" i="3" s="1"/>
  <c r="BJ35" i="3" s="1"/>
  <c r="BO35" i="3" s="1"/>
  <c r="BT35" i="3" s="1"/>
  <c r="BY35" i="3" s="1"/>
  <c r="CD35" i="3" s="1"/>
  <c r="CI35" i="3" s="1"/>
  <c r="CN35" i="3" s="1"/>
  <c r="CS35" i="3" s="1"/>
  <c r="CX35" i="3" s="1"/>
  <c r="DC35" i="3" s="1"/>
  <c r="DH35" i="3" s="1"/>
  <c r="DM35" i="3" s="1"/>
  <c r="DR35" i="3" s="1"/>
  <c r="DW35" i="3" s="1"/>
  <c r="EB35" i="3" s="1"/>
  <c r="EG35" i="3" s="1"/>
  <c r="EL35" i="3" s="1"/>
  <c r="EQ35" i="3" s="1"/>
  <c r="AZ8" i="3"/>
  <c r="BE8" i="3" s="1"/>
  <c r="BJ8" i="3" s="1"/>
  <c r="BO8" i="3" s="1"/>
  <c r="BT8" i="3" s="1"/>
  <c r="BY8" i="3" s="1"/>
  <c r="CD8" i="3" s="1"/>
  <c r="CI8" i="3" s="1"/>
  <c r="CN8" i="3" s="1"/>
  <c r="CS8" i="3" s="1"/>
  <c r="CX8" i="3" s="1"/>
  <c r="DC8" i="3" s="1"/>
  <c r="DH8" i="3" s="1"/>
  <c r="DM8" i="3" s="1"/>
  <c r="DR8" i="3" s="1"/>
  <c r="DW8" i="3" s="1"/>
  <c r="EB8" i="3" s="1"/>
  <c r="EG8" i="3" s="1"/>
  <c r="EL8" i="3" s="1"/>
  <c r="EQ8" i="3" s="1"/>
  <c r="AZ40" i="3"/>
  <c r="BE40" i="3" s="1"/>
  <c r="BJ40" i="3" s="1"/>
  <c r="BO40" i="3" s="1"/>
  <c r="BT40" i="3" s="1"/>
  <c r="BY40" i="3" s="1"/>
  <c r="CD40" i="3" s="1"/>
  <c r="CI40" i="3" s="1"/>
  <c r="CN40" i="3" s="1"/>
  <c r="CS40" i="3" s="1"/>
  <c r="CX40" i="3" s="1"/>
  <c r="DC40" i="3" s="1"/>
  <c r="DH40" i="3" s="1"/>
  <c r="DM40" i="3" s="1"/>
  <c r="DR40" i="3" s="1"/>
  <c r="DW40" i="3" s="1"/>
  <c r="EB40" i="3" s="1"/>
  <c r="EG40" i="3" s="1"/>
  <c r="EL40" i="3" s="1"/>
  <c r="EQ40" i="3" s="1"/>
  <c r="AU20" i="3"/>
  <c r="AZ20" i="3" s="1"/>
  <c r="BE20" i="3" s="1"/>
  <c r="BJ20" i="3" s="1"/>
  <c r="BO20" i="3" s="1"/>
  <c r="BT20" i="3" s="1"/>
  <c r="BY20" i="3" s="1"/>
  <c r="CD20" i="3" s="1"/>
  <c r="CI20" i="3" s="1"/>
  <c r="CN20" i="3" s="1"/>
  <c r="CS20" i="3" s="1"/>
  <c r="CX20" i="3" s="1"/>
  <c r="DC20" i="3" s="1"/>
  <c r="DH20" i="3" s="1"/>
  <c r="DM20" i="3" s="1"/>
  <c r="DR20" i="3" s="1"/>
  <c r="DW20" i="3" s="1"/>
  <c r="EB20" i="3" s="1"/>
  <c r="EG20" i="3" s="1"/>
  <c r="EL20" i="3" s="1"/>
  <c r="EQ20" i="3" s="1"/>
  <c r="AU28" i="3"/>
  <c r="AZ28" i="3" s="1"/>
  <c r="BE28" i="3" s="1"/>
  <c r="BJ28" i="3" s="1"/>
  <c r="BO28" i="3" s="1"/>
  <c r="BT28" i="3" s="1"/>
  <c r="BY28" i="3" s="1"/>
  <c r="CD28" i="3" s="1"/>
  <c r="CI28" i="3" s="1"/>
  <c r="CN28" i="3" s="1"/>
  <c r="CS28" i="3" s="1"/>
  <c r="CX28" i="3" s="1"/>
  <c r="DC28" i="3" s="1"/>
  <c r="DH28" i="3" s="1"/>
  <c r="DM28" i="3" s="1"/>
  <c r="DR28" i="3" s="1"/>
  <c r="DW28" i="3" s="1"/>
  <c r="EB28" i="3" s="1"/>
  <c r="EG28" i="3" s="1"/>
  <c r="EL28" i="3" s="1"/>
  <c r="EQ28" i="3" s="1"/>
  <c r="AU36" i="3"/>
  <c r="AZ36" i="3" s="1"/>
  <c r="BE36" i="3" s="1"/>
  <c r="BJ36" i="3" s="1"/>
  <c r="BO36" i="3" s="1"/>
  <c r="BT36" i="3" s="1"/>
  <c r="BY36" i="3" s="1"/>
  <c r="CD36" i="3" s="1"/>
  <c r="CI36" i="3" s="1"/>
  <c r="CN36" i="3" s="1"/>
  <c r="CS36" i="3" s="1"/>
  <c r="CX36" i="3" s="1"/>
  <c r="DC36" i="3" s="1"/>
  <c r="DH36" i="3" s="1"/>
  <c r="DM36" i="3" s="1"/>
  <c r="DR36" i="3" s="1"/>
  <c r="DW36" i="3" s="1"/>
  <c r="EB36" i="3" s="1"/>
  <c r="EG36" i="3" s="1"/>
  <c r="EL36" i="3" s="1"/>
  <c r="EQ36" i="3" s="1"/>
  <c r="AU77" i="3"/>
  <c r="AZ77" i="3" s="1"/>
  <c r="BE77" i="3" s="1"/>
  <c r="BJ77" i="3" s="1"/>
  <c r="BO77" i="3" s="1"/>
  <c r="BT77" i="3" s="1"/>
  <c r="BY77" i="3" s="1"/>
  <c r="CD77" i="3" s="1"/>
  <c r="CI77" i="3" s="1"/>
  <c r="CN77" i="3" s="1"/>
  <c r="CS77" i="3" s="1"/>
  <c r="CX77" i="3" s="1"/>
  <c r="DC77" i="3" s="1"/>
  <c r="DH77" i="3" s="1"/>
  <c r="DM77" i="3" s="1"/>
  <c r="DR77" i="3" s="1"/>
  <c r="DW77" i="3" s="1"/>
  <c r="EB77" i="3" s="1"/>
  <c r="EG77" i="3" s="1"/>
  <c r="EL77" i="3" s="1"/>
  <c r="EQ77" i="3" s="1"/>
  <c r="AZ67" i="3"/>
  <c r="BE67" i="3" s="1"/>
  <c r="BJ67" i="3" s="1"/>
  <c r="BO67" i="3" s="1"/>
  <c r="BT67" i="3" s="1"/>
  <c r="BY67" i="3" s="1"/>
  <c r="CD67" i="3" s="1"/>
  <c r="CI67" i="3" s="1"/>
  <c r="CN67" i="3" s="1"/>
  <c r="CS67" i="3" s="1"/>
  <c r="CX67" i="3" s="1"/>
  <c r="DC67" i="3" s="1"/>
  <c r="DH67" i="3" s="1"/>
  <c r="DM67" i="3" s="1"/>
  <c r="DR67" i="3" s="1"/>
  <c r="DW67" i="3" s="1"/>
  <c r="EB67" i="3" s="1"/>
  <c r="EG67" i="3" s="1"/>
  <c r="EL67" i="3" s="1"/>
  <c r="EQ67" i="3" s="1"/>
  <c r="AZ23" i="3"/>
  <c r="BE23" i="3" s="1"/>
  <c r="BJ23" i="3" s="1"/>
  <c r="BO23" i="3" s="1"/>
  <c r="BT23" i="3" s="1"/>
  <c r="BY23" i="3" s="1"/>
  <c r="CD23" i="3" s="1"/>
  <c r="CI23" i="3" s="1"/>
  <c r="CN23" i="3" s="1"/>
  <c r="CS23" i="3" s="1"/>
  <c r="CX23" i="3" s="1"/>
  <c r="DC23" i="3" s="1"/>
  <c r="DH23" i="3" s="1"/>
  <c r="DM23" i="3" s="1"/>
  <c r="DR23" i="3" s="1"/>
  <c r="DW23" i="3" s="1"/>
  <c r="EB23" i="3" s="1"/>
  <c r="EG23" i="3" s="1"/>
  <c r="EL23" i="3" s="1"/>
  <c r="EQ23" i="3" s="1"/>
  <c r="AZ69" i="3"/>
  <c r="BE69" i="3" s="1"/>
  <c r="BJ69" i="3" s="1"/>
  <c r="BO69" i="3" s="1"/>
  <c r="BT69" i="3" s="1"/>
  <c r="BY69" i="3" s="1"/>
  <c r="CD69" i="3" s="1"/>
  <c r="CI69" i="3" s="1"/>
  <c r="CN69" i="3" s="1"/>
  <c r="CS69" i="3" s="1"/>
  <c r="CX69" i="3" s="1"/>
  <c r="DC69" i="3" s="1"/>
  <c r="DH69" i="3" s="1"/>
  <c r="DM69" i="3" s="1"/>
  <c r="DR69" i="3" s="1"/>
  <c r="DW69" i="3" s="1"/>
  <c r="EB69" i="3" s="1"/>
  <c r="EG69" i="3" s="1"/>
  <c r="EL69" i="3" s="1"/>
  <c r="EQ69" i="3" s="1"/>
  <c r="AZ61" i="3"/>
  <c r="BE61" i="3" s="1"/>
  <c r="BJ61" i="3" s="1"/>
  <c r="BO61" i="3" s="1"/>
  <c r="BT61" i="3" s="1"/>
  <c r="BY61" i="3" s="1"/>
  <c r="CD61" i="3" s="1"/>
  <c r="CI61" i="3" s="1"/>
  <c r="CN61" i="3" s="1"/>
  <c r="CS61" i="3" s="1"/>
  <c r="CX61" i="3" s="1"/>
  <c r="DC61" i="3" s="1"/>
  <c r="DH61" i="3" s="1"/>
  <c r="DM61" i="3" s="1"/>
  <c r="DR61" i="3" s="1"/>
  <c r="DW61" i="3" s="1"/>
  <c r="EB61" i="3" s="1"/>
  <c r="EG61" i="3" s="1"/>
  <c r="EL61" i="3" s="1"/>
  <c r="EQ61" i="3" s="1"/>
  <c r="AZ52" i="3"/>
  <c r="BE52" i="3" s="1"/>
  <c r="BJ52" i="3" s="1"/>
  <c r="BO52" i="3" s="1"/>
  <c r="BT52" i="3" s="1"/>
  <c r="BY52" i="3" s="1"/>
  <c r="CD52" i="3" s="1"/>
  <c r="CI52" i="3" s="1"/>
  <c r="CN52" i="3" s="1"/>
  <c r="CS52" i="3" s="1"/>
  <c r="CX52" i="3" s="1"/>
  <c r="DC52" i="3" s="1"/>
  <c r="DH52" i="3" s="1"/>
  <c r="DM52" i="3" s="1"/>
  <c r="DR52" i="3" s="1"/>
  <c r="DW52" i="3" s="1"/>
  <c r="EB52" i="3" s="1"/>
  <c r="EG52" i="3" s="1"/>
  <c r="EL52" i="3" s="1"/>
  <c r="EQ52" i="3" s="1"/>
  <c r="AZ43" i="3"/>
  <c r="BE43" i="3" s="1"/>
  <c r="BJ43" i="3" s="1"/>
  <c r="BO43" i="3" s="1"/>
  <c r="BT43" i="3" s="1"/>
  <c r="BY43" i="3" s="1"/>
  <c r="CD43" i="3" s="1"/>
  <c r="CI43" i="3" s="1"/>
  <c r="CN43" i="3" s="1"/>
  <c r="CS43" i="3" s="1"/>
  <c r="CX43" i="3" s="1"/>
  <c r="DC43" i="3" s="1"/>
  <c r="DH43" i="3" s="1"/>
  <c r="DM43" i="3" s="1"/>
  <c r="DR43" i="3" s="1"/>
  <c r="DW43" i="3" s="1"/>
  <c r="EB43" i="3" s="1"/>
  <c r="EG43" i="3" s="1"/>
  <c r="EL43" i="3" s="1"/>
  <c r="EQ43" i="3" s="1"/>
  <c r="AZ34" i="3"/>
  <c r="BE34" i="3" s="1"/>
  <c r="BJ34" i="3" s="1"/>
  <c r="BO34" i="3" s="1"/>
  <c r="BT34" i="3" s="1"/>
  <c r="BY34" i="3" s="1"/>
  <c r="CD34" i="3" s="1"/>
  <c r="CI34" i="3" s="1"/>
  <c r="CN34" i="3" s="1"/>
  <c r="CS34" i="3" s="1"/>
  <c r="CX34" i="3" s="1"/>
  <c r="DC34" i="3" s="1"/>
  <c r="DH34" i="3" s="1"/>
  <c r="DM34" i="3" s="1"/>
  <c r="DR34" i="3" s="1"/>
  <c r="DW34" i="3" s="1"/>
  <c r="EB34" i="3" s="1"/>
  <c r="EG34" i="3" s="1"/>
  <c r="EL34" i="3" s="1"/>
  <c r="EQ34" i="3" s="1"/>
  <c r="AZ25" i="3"/>
  <c r="BE25" i="3" s="1"/>
  <c r="BJ25" i="3" s="1"/>
  <c r="BO25" i="3" s="1"/>
  <c r="BT25" i="3" s="1"/>
  <c r="BY25" i="3" s="1"/>
  <c r="CD25" i="3" s="1"/>
  <c r="CI25" i="3" s="1"/>
  <c r="CN25" i="3" s="1"/>
  <c r="CS25" i="3" s="1"/>
  <c r="CX25" i="3" s="1"/>
  <c r="DC25" i="3" s="1"/>
  <c r="DH25" i="3" s="1"/>
  <c r="DM25" i="3" s="1"/>
  <c r="DR25" i="3" s="1"/>
  <c r="DW25" i="3" s="1"/>
  <c r="EB25" i="3" s="1"/>
  <c r="EG25" i="3" s="1"/>
  <c r="EL25" i="3" s="1"/>
  <c r="EQ25" i="3" s="1"/>
  <c r="AZ16" i="3"/>
  <c r="BE16" i="3" s="1"/>
  <c r="BJ16" i="3" s="1"/>
  <c r="BO16" i="3" s="1"/>
  <c r="BT16" i="3" s="1"/>
  <c r="BY16" i="3" s="1"/>
  <c r="CD16" i="3" s="1"/>
  <c r="CI16" i="3" s="1"/>
  <c r="CN16" i="3" s="1"/>
  <c r="CS16" i="3" s="1"/>
  <c r="CX16" i="3" s="1"/>
  <c r="DC16" i="3" s="1"/>
  <c r="DH16" i="3" s="1"/>
  <c r="DM16" i="3" s="1"/>
  <c r="DR16" i="3" s="1"/>
  <c r="DW16" i="3" s="1"/>
  <c r="EB16" i="3" s="1"/>
  <c r="EG16" i="3" s="1"/>
  <c r="EL16" i="3" s="1"/>
  <c r="EQ16" i="3" s="1"/>
  <c r="AZ7" i="3"/>
  <c r="BE7" i="3" s="1"/>
  <c r="BJ7" i="3" s="1"/>
  <c r="BO7" i="3" s="1"/>
  <c r="BT7" i="3" s="1"/>
  <c r="BY7" i="3" s="1"/>
  <c r="CD7" i="3" s="1"/>
  <c r="CI7" i="3" s="1"/>
  <c r="CN7" i="3" s="1"/>
  <c r="CS7" i="3" s="1"/>
  <c r="CX7" i="3" s="1"/>
  <c r="DC7" i="3" s="1"/>
  <c r="DH7" i="3" s="1"/>
  <c r="DM7" i="3" s="1"/>
  <c r="DR7" i="3" s="1"/>
  <c r="DW7" i="3" s="1"/>
  <c r="EB7" i="3" s="1"/>
  <c r="EG7" i="3" s="1"/>
  <c r="EL7" i="3" s="1"/>
  <c r="EQ7" i="3" s="1"/>
  <c r="AU37" i="3"/>
  <c r="AZ37" i="3" s="1"/>
  <c r="BE37" i="3" s="1"/>
  <c r="BJ37" i="3" s="1"/>
  <c r="BO37" i="3" s="1"/>
  <c r="BT37" i="3" s="1"/>
  <c r="BY37" i="3" s="1"/>
  <c r="CD37" i="3" s="1"/>
  <c r="CI37" i="3" s="1"/>
  <c r="CN37" i="3" s="1"/>
  <c r="CS37" i="3" s="1"/>
  <c r="CX37" i="3" s="1"/>
  <c r="DC37" i="3" s="1"/>
  <c r="DH37" i="3" s="1"/>
  <c r="DM37" i="3" s="1"/>
  <c r="DR37" i="3" s="1"/>
  <c r="DW37" i="3" s="1"/>
  <c r="EB37" i="3" s="1"/>
  <c r="EG37" i="3" s="1"/>
  <c r="EL37" i="3" s="1"/>
  <c r="EQ37" i="3" s="1"/>
  <c r="AU45" i="3"/>
  <c r="AZ45" i="3" s="1"/>
  <c r="BE45" i="3" s="1"/>
  <c r="BJ45" i="3" s="1"/>
  <c r="BO45" i="3" s="1"/>
  <c r="BT45" i="3" s="1"/>
  <c r="BY45" i="3" s="1"/>
  <c r="CD45" i="3" s="1"/>
  <c r="CI45" i="3" s="1"/>
  <c r="CN45" i="3" s="1"/>
  <c r="CS45" i="3" s="1"/>
  <c r="CX45" i="3" s="1"/>
  <c r="DC45" i="3" s="1"/>
  <c r="DH45" i="3" s="1"/>
  <c r="DM45" i="3" s="1"/>
  <c r="DR45" i="3" s="1"/>
  <c r="DW45" i="3" s="1"/>
  <c r="EB45" i="3" s="1"/>
  <c r="EG45" i="3" s="1"/>
  <c r="EL45" i="3" s="1"/>
  <c r="EQ45" i="3" s="1"/>
  <c r="AU62" i="3"/>
  <c r="AZ62" i="3" s="1"/>
  <c r="BE62" i="3" s="1"/>
  <c r="BJ62" i="3" s="1"/>
  <c r="BO62" i="3" s="1"/>
  <c r="BT62" i="3" s="1"/>
  <c r="BY62" i="3" s="1"/>
  <c r="CD62" i="3" s="1"/>
  <c r="CI62" i="3" s="1"/>
  <c r="CN62" i="3" s="1"/>
  <c r="CS62" i="3" s="1"/>
  <c r="CX62" i="3" s="1"/>
  <c r="DC62" i="3" s="1"/>
  <c r="DH62" i="3" s="1"/>
  <c r="DM62" i="3" s="1"/>
  <c r="DR62" i="3" s="1"/>
  <c r="DW62" i="3" s="1"/>
  <c r="EB62" i="3" s="1"/>
  <c r="EG62" i="3" s="1"/>
  <c r="EL62" i="3" s="1"/>
  <c r="EQ62" i="3" s="1"/>
  <c r="AU78" i="3"/>
  <c r="AZ78" i="3" s="1"/>
  <c r="BE78" i="3" s="1"/>
  <c r="BJ78" i="3" s="1"/>
  <c r="BO78" i="3" s="1"/>
  <c r="BT78" i="3" s="1"/>
  <c r="BY78" i="3" s="1"/>
  <c r="CD78" i="3" s="1"/>
  <c r="CI78" i="3" s="1"/>
  <c r="CN78" i="3" s="1"/>
  <c r="CS78" i="3" s="1"/>
  <c r="CX78" i="3" s="1"/>
  <c r="DC78" i="3" s="1"/>
  <c r="DH78" i="3" s="1"/>
  <c r="DM78" i="3" s="1"/>
  <c r="DR78" i="3" s="1"/>
  <c r="DW78" i="3" s="1"/>
  <c r="EB78" i="3" s="1"/>
  <c r="EG78" i="3" s="1"/>
  <c r="EL78" i="3" s="1"/>
  <c r="EQ78" i="3" s="1"/>
  <c r="AZ54" i="3"/>
  <c r="BE54" i="3" s="1"/>
  <c r="BJ54" i="3" s="1"/>
  <c r="BO54" i="3" s="1"/>
  <c r="BT54" i="3" s="1"/>
  <c r="BY54" i="3" s="1"/>
  <c r="CD54" i="3" s="1"/>
  <c r="CI54" i="3" s="1"/>
  <c r="CN54" i="3" s="1"/>
  <c r="CS54" i="3" s="1"/>
  <c r="CX54" i="3" s="1"/>
  <c r="DC54" i="3" s="1"/>
  <c r="DH54" i="3" s="1"/>
  <c r="DM54" i="3" s="1"/>
  <c r="DR54" i="3" s="1"/>
  <c r="DW54" i="3" s="1"/>
  <c r="EB54" i="3" s="1"/>
  <c r="EG54" i="3" s="1"/>
  <c r="EL54" i="3" s="1"/>
  <c r="EQ54" i="3" s="1"/>
  <c r="AZ53" i="3"/>
  <c r="BE53" i="3" s="1"/>
  <c r="BJ53" i="3" s="1"/>
  <c r="BO53" i="3" s="1"/>
  <c r="BT53" i="3" s="1"/>
  <c r="BY53" i="3" s="1"/>
  <c r="CD53" i="3" s="1"/>
  <c r="CI53" i="3" s="1"/>
  <c r="CN53" i="3" s="1"/>
  <c r="CS53" i="3" s="1"/>
  <c r="CX53" i="3" s="1"/>
  <c r="DC53" i="3" s="1"/>
  <c r="DH53" i="3" s="1"/>
  <c r="DM53" i="3" s="1"/>
  <c r="DR53" i="3" s="1"/>
  <c r="DW53" i="3" s="1"/>
  <c r="EB53" i="3" s="1"/>
  <c r="EG53" i="3" s="1"/>
  <c r="EL53" i="3" s="1"/>
  <c r="EQ53" i="3" s="1"/>
  <c r="AZ44" i="3"/>
  <c r="BE44" i="3" s="1"/>
  <c r="BJ44" i="3" s="1"/>
  <c r="BO44" i="3" s="1"/>
  <c r="BT44" i="3" s="1"/>
  <c r="BY44" i="3" s="1"/>
  <c r="CD44" i="3" s="1"/>
  <c r="CI44" i="3" s="1"/>
  <c r="CN44" i="3" s="1"/>
  <c r="CS44" i="3" s="1"/>
  <c r="CX44" i="3" s="1"/>
  <c r="DC44" i="3" s="1"/>
  <c r="DH44" i="3" s="1"/>
  <c r="DM44" i="3" s="1"/>
  <c r="DR44" i="3" s="1"/>
  <c r="DW44" i="3" s="1"/>
  <c r="EB44" i="3" s="1"/>
  <c r="EG44" i="3" s="1"/>
  <c r="EL44" i="3" s="1"/>
  <c r="EQ44" i="3" s="1"/>
  <c r="AZ26" i="3"/>
  <c r="BE26" i="3" s="1"/>
  <c r="BJ26" i="3" s="1"/>
  <c r="BO26" i="3" s="1"/>
  <c r="BT26" i="3" s="1"/>
  <c r="BY26" i="3" s="1"/>
  <c r="CD26" i="3" s="1"/>
  <c r="CI26" i="3" s="1"/>
  <c r="CN26" i="3" s="1"/>
  <c r="CS26" i="3" s="1"/>
  <c r="CX26" i="3" s="1"/>
  <c r="DC26" i="3" s="1"/>
  <c r="DH26" i="3" s="1"/>
  <c r="DM26" i="3" s="1"/>
  <c r="DR26" i="3" s="1"/>
  <c r="DW26" i="3" s="1"/>
  <c r="EB26" i="3" s="1"/>
  <c r="EG26" i="3" s="1"/>
  <c r="EL26" i="3" s="1"/>
  <c r="EQ26" i="3" s="1"/>
  <c r="AZ17" i="3"/>
  <c r="BE17" i="3" s="1"/>
  <c r="BJ17" i="3" s="1"/>
  <c r="BO17" i="3" s="1"/>
  <c r="BT17" i="3" s="1"/>
  <c r="BY17" i="3" s="1"/>
  <c r="CD17" i="3" s="1"/>
  <c r="CI17" i="3" s="1"/>
  <c r="CN17" i="3" s="1"/>
  <c r="CS17" i="3" s="1"/>
  <c r="CX17" i="3" s="1"/>
  <c r="DC17" i="3" s="1"/>
  <c r="DH17" i="3" s="1"/>
  <c r="DM17" i="3" s="1"/>
  <c r="DR17" i="3" s="1"/>
  <c r="DW17" i="3" s="1"/>
  <c r="EB17" i="3" s="1"/>
  <c r="EG17" i="3" s="1"/>
  <c r="EL17" i="3" s="1"/>
  <c r="EQ17" i="3" s="1"/>
  <c r="AZ30" i="3"/>
  <c r="BE30" i="3" s="1"/>
  <c r="BJ30" i="3" s="1"/>
  <c r="BO30" i="3" s="1"/>
  <c r="BT30" i="3" s="1"/>
  <c r="BY30" i="3" s="1"/>
  <c r="CD30" i="3" s="1"/>
  <c r="CI30" i="3" s="1"/>
  <c r="CN30" i="3" s="1"/>
  <c r="CS30" i="3" s="1"/>
  <c r="CX30" i="3" s="1"/>
  <c r="DC30" i="3" s="1"/>
  <c r="DH30" i="3" s="1"/>
  <c r="DM30" i="3" s="1"/>
  <c r="DR30" i="3" s="1"/>
  <c r="DW30" i="3" s="1"/>
  <c r="EB30" i="3" s="1"/>
  <c r="EG30" i="3" s="1"/>
  <c r="EL30" i="3" s="1"/>
  <c r="EQ30" i="3" s="1"/>
  <c r="AZ66" i="3"/>
  <c r="BE66" i="3" s="1"/>
  <c r="BJ66" i="3" s="1"/>
  <c r="BO66" i="3" s="1"/>
  <c r="BT66" i="3" s="1"/>
  <c r="BY66" i="3" s="1"/>
  <c r="CD66" i="3" s="1"/>
  <c r="CI66" i="3" s="1"/>
  <c r="CN66" i="3" s="1"/>
  <c r="CS66" i="3" s="1"/>
  <c r="CX66" i="3" s="1"/>
  <c r="DC66" i="3" s="1"/>
  <c r="DH66" i="3" s="1"/>
  <c r="DM66" i="3" s="1"/>
  <c r="DR66" i="3" s="1"/>
  <c r="DW66" i="3" s="1"/>
  <c r="EB66" i="3" s="1"/>
  <c r="EG66" i="3" s="1"/>
  <c r="EL66" i="3" s="1"/>
  <c r="EQ66" i="3" s="1"/>
  <c r="AZ57" i="3"/>
  <c r="BE57" i="3" s="1"/>
  <c r="BJ57" i="3" s="1"/>
  <c r="BO57" i="3" s="1"/>
  <c r="BT57" i="3" s="1"/>
  <c r="BY57" i="3" s="1"/>
  <c r="CD57" i="3" s="1"/>
  <c r="CI57" i="3" s="1"/>
  <c r="CN57" i="3" s="1"/>
  <c r="CS57" i="3" s="1"/>
  <c r="CX57" i="3" s="1"/>
  <c r="DC57" i="3" s="1"/>
  <c r="DH57" i="3" s="1"/>
  <c r="DM57" i="3" s="1"/>
  <c r="DR57" i="3" s="1"/>
  <c r="DW57" i="3" s="1"/>
  <c r="EB57" i="3" s="1"/>
  <c r="EG57" i="3" s="1"/>
  <c r="EL57" i="3" s="1"/>
  <c r="EQ57" i="3" s="1"/>
  <c r="AZ22" i="3"/>
  <c r="BE22" i="3" s="1"/>
  <c r="BJ22" i="3" s="1"/>
  <c r="BO22" i="3" s="1"/>
  <c r="BT22" i="3" s="1"/>
  <c r="BY22" i="3" s="1"/>
  <c r="CD22" i="3" s="1"/>
  <c r="CI22" i="3" s="1"/>
  <c r="CN22" i="3" s="1"/>
  <c r="CS22" i="3" s="1"/>
  <c r="CX22" i="3" s="1"/>
  <c r="DC22" i="3" s="1"/>
  <c r="DH22" i="3" s="1"/>
  <c r="DM22" i="3" s="1"/>
  <c r="DR22" i="3" s="1"/>
  <c r="DW22" i="3" s="1"/>
  <c r="EB22" i="3" s="1"/>
  <c r="EG22" i="3" s="1"/>
  <c r="EL22" i="3" s="1"/>
  <c r="EQ22" i="3" s="1"/>
  <c r="AZ13" i="3"/>
  <c r="BE13" i="3" s="1"/>
  <c r="BJ13" i="3" s="1"/>
  <c r="BO13" i="3" s="1"/>
  <c r="BT13" i="3" s="1"/>
  <c r="BY13" i="3" s="1"/>
  <c r="CD13" i="3" s="1"/>
  <c r="CI13" i="3" s="1"/>
  <c r="CN13" i="3" s="1"/>
  <c r="CS13" i="3" s="1"/>
  <c r="CX13" i="3" s="1"/>
  <c r="DC13" i="3" s="1"/>
  <c r="DH13" i="3" s="1"/>
  <c r="DM13" i="3" s="1"/>
  <c r="DR13" i="3" s="1"/>
  <c r="DW13" i="3" s="1"/>
  <c r="EB13" i="3" s="1"/>
  <c r="EG13" i="3" s="1"/>
  <c r="EL13" i="3" s="1"/>
  <c r="EQ13" i="3" s="1"/>
  <c r="AZ4" i="3"/>
  <c r="BE4" i="3" s="1"/>
  <c r="BJ4" i="3" s="1"/>
  <c r="BO4" i="3" s="1"/>
  <c r="BT4" i="3" s="1"/>
  <c r="BY4" i="3" s="1"/>
  <c r="CD4" i="3" s="1"/>
  <c r="CI4" i="3" s="1"/>
  <c r="CN4" i="3" s="1"/>
  <c r="CS4" i="3" s="1"/>
  <c r="CX4" i="3" s="1"/>
  <c r="DC4" i="3" s="1"/>
  <c r="DH4" i="3" s="1"/>
  <c r="DM4" i="3" s="1"/>
  <c r="DR4" i="3" s="1"/>
  <c r="DW4" i="3" s="1"/>
  <c r="EB4" i="3" s="1"/>
  <c r="EG4" i="3" s="1"/>
  <c r="EL4" i="3" s="1"/>
  <c r="EQ4" i="3" s="1"/>
  <c r="AZ60" i="3"/>
  <c r="BE60" i="3" s="1"/>
  <c r="BJ60" i="3" s="1"/>
  <c r="BO60" i="3" s="1"/>
  <c r="BT60" i="3" s="1"/>
  <c r="BY60" i="3" s="1"/>
  <c r="CD60" i="3" s="1"/>
  <c r="CI60" i="3" s="1"/>
  <c r="CN60" i="3" s="1"/>
  <c r="CS60" i="3" s="1"/>
  <c r="CX60" i="3" s="1"/>
  <c r="DC60" i="3" s="1"/>
  <c r="DH60" i="3" s="1"/>
  <c r="DM60" i="3" s="1"/>
  <c r="DR60" i="3" s="1"/>
  <c r="DW60" i="3" s="1"/>
  <c r="EB60" i="3" s="1"/>
  <c r="EG60" i="3" s="1"/>
  <c r="EL60" i="3" s="1"/>
  <c r="EQ60" i="3" s="1"/>
  <c r="AZ58" i="3"/>
  <c r="BE58" i="3" s="1"/>
  <c r="BJ58" i="3" s="1"/>
  <c r="BO58" i="3" s="1"/>
  <c r="BT58" i="3" s="1"/>
  <c r="BY58" i="3" s="1"/>
  <c r="CD58" i="3" s="1"/>
  <c r="CI58" i="3" s="1"/>
  <c r="CN58" i="3" s="1"/>
  <c r="CS58" i="3" s="1"/>
  <c r="CX58" i="3" s="1"/>
  <c r="DC58" i="3" s="1"/>
  <c r="DH58" i="3" s="1"/>
  <c r="DM58" i="3" s="1"/>
  <c r="DR58" i="3" s="1"/>
  <c r="DW58" i="3" s="1"/>
  <c r="EB58" i="3" s="1"/>
  <c r="EG58" i="3" s="1"/>
  <c r="EL58" i="3" s="1"/>
  <c r="EQ58" i="3" s="1"/>
  <c r="AZ49" i="3"/>
  <c r="BE49" i="3" s="1"/>
  <c r="BJ49" i="3" s="1"/>
  <c r="BO49" i="3" s="1"/>
  <c r="BT49" i="3" s="1"/>
  <c r="BY49" i="3" s="1"/>
  <c r="CD49" i="3" s="1"/>
  <c r="CI49" i="3" s="1"/>
  <c r="CN49" i="3" s="1"/>
  <c r="CS49" i="3" s="1"/>
  <c r="CX49" i="3" s="1"/>
  <c r="DC49" i="3" s="1"/>
  <c r="DH49" i="3" s="1"/>
  <c r="DM49" i="3" s="1"/>
  <c r="DR49" i="3" s="1"/>
  <c r="DW49" i="3" s="1"/>
  <c r="EB49" i="3" s="1"/>
  <c r="EG49" i="3" s="1"/>
  <c r="EL49" i="3" s="1"/>
  <c r="EQ49" i="3" s="1"/>
  <c r="AZ41" i="3"/>
  <c r="BE41" i="3" s="1"/>
  <c r="BJ41" i="3" s="1"/>
  <c r="BO41" i="3" s="1"/>
  <c r="BT41" i="3" s="1"/>
  <c r="BY41" i="3" s="1"/>
  <c r="CD41" i="3" s="1"/>
  <c r="CI41" i="3" s="1"/>
  <c r="CN41" i="3" s="1"/>
  <c r="CS41" i="3" s="1"/>
  <c r="CX41" i="3" s="1"/>
  <c r="DC41" i="3" s="1"/>
  <c r="DH41" i="3" s="1"/>
  <c r="DM41" i="3" s="1"/>
  <c r="DR41" i="3" s="1"/>
  <c r="DW41" i="3" s="1"/>
  <c r="EB41" i="3" s="1"/>
  <c r="EG41" i="3" s="1"/>
  <c r="EL41" i="3" s="1"/>
  <c r="EQ41" i="3" s="1"/>
  <c r="AZ50" i="3"/>
  <c r="BE50" i="3" s="1"/>
  <c r="BJ50" i="3" s="1"/>
  <c r="BO50" i="3" s="1"/>
  <c r="BT50" i="3" s="1"/>
  <c r="BY50" i="3" s="1"/>
  <c r="CD50" i="3" s="1"/>
  <c r="CI50" i="3" s="1"/>
  <c r="CN50" i="3" s="1"/>
  <c r="CS50" i="3" s="1"/>
  <c r="CX50" i="3" s="1"/>
  <c r="DC50" i="3" s="1"/>
  <c r="DH50" i="3" s="1"/>
  <c r="DM50" i="3" s="1"/>
  <c r="DR50" i="3" s="1"/>
  <c r="DW50" i="3" s="1"/>
  <c r="EB50" i="3" s="1"/>
  <c r="EG50" i="3" s="1"/>
  <c r="EL50" i="3" s="1"/>
  <c r="EQ50" i="3" s="1"/>
  <c r="AZ74" i="3"/>
  <c r="BE74" i="3" s="1"/>
  <c r="BJ74" i="3" s="1"/>
  <c r="BO74" i="3" s="1"/>
  <c r="BT74" i="3" s="1"/>
  <c r="BY74" i="3" s="1"/>
  <c r="CD74" i="3" s="1"/>
  <c r="CI74" i="3" s="1"/>
  <c r="CN74" i="3" s="1"/>
  <c r="CS74" i="3" s="1"/>
  <c r="CX74" i="3" s="1"/>
  <c r="DC74" i="3" s="1"/>
  <c r="DH74" i="3" s="1"/>
  <c r="DM74" i="3" s="1"/>
  <c r="DR74" i="3" s="1"/>
  <c r="DW74" i="3" s="1"/>
  <c r="EB74" i="3" s="1"/>
  <c r="EG74" i="3" s="1"/>
  <c r="EL74" i="3" s="1"/>
  <c r="EQ74" i="3" s="1"/>
  <c r="AZ65" i="3"/>
  <c r="BE65" i="3" s="1"/>
  <c r="BJ65" i="3" s="1"/>
  <c r="BO65" i="3" s="1"/>
  <c r="BT65" i="3" s="1"/>
  <c r="BY65" i="3" s="1"/>
  <c r="CD65" i="3" s="1"/>
  <c r="CI65" i="3" s="1"/>
  <c r="CN65" i="3" s="1"/>
  <c r="CS65" i="3" s="1"/>
  <c r="CX65" i="3" s="1"/>
  <c r="DC65" i="3" s="1"/>
  <c r="DH65" i="3" s="1"/>
  <c r="DM65" i="3" s="1"/>
  <c r="DR65" i="3" s="1"/>
  <c r="DW65" i="3" s="1"/>
  <c r="EB65" i="3" s="1"/>
  <c r="EG65" i="3" s="1"/>
  <c r="EL65" i="3" s="1"/>
  <c r="EQ65" i="3" s="1"/>
  <c r="AZ38" i="3"/>
  <c r="BE38" i="3" s="1"/>
  <c r="BJ38" i="3" s="1"/>
  <c r="BO38" i="3" s="1"/>
  <c r="BT38" i="3" s="1"/>
  <c r="BY38" i="3" s="1"/>
  <c r="CD38" i="3" s="1"/>
  <c r="CI38" i="3" s="1"/>
  <c r="CN38" i="3" s="1"/>
  <c r="CS38" i="3" s="1"/>
  <c r="CX38" i="3" s="1"/>
  <c r="DC38" i="3" s="1"/>
  <c r="DH38" i="3" s="1"/>
  <c r="DM38" i="3" s="1"/>
  <c r="DR38" i="3" s="1"/>
  <c r="DW38" i="3" s="1"/>
  <c r="EB38" i="3" s="1"/>
  <c r="EG38" i="3" s="1"/>
  <c r="EL38" i="3" s="1"/>
  <c r="EQ38" i="3" s="1"/>
  <c r="AZ29" i="3"/>
  <c r="BE29" i="3" s="1"/>
  <c r="BJ29" i="3" s="1"/>
  <c r="BO29" i="3" s="1"/>
  <c r="BT29" i="3" s="1"/>
  <c r="BY29" i="3" s="1"/>
  <c r="CD29" i="3" s="1"/>
  <c r="CI29" i="3" s="1"/>
  <c r="CN29" i="3" s="1"/>
  <c r="CS29" i="3" s="1"/>
  <c r="CX29" i="3" s="1"/>
  <c r="DC29" i="3" s="1"/>
  <c r="DH29" i="3" s="1"/>
  <c r="DM29" i="3" s="1"/>
  <c r="DR29" i="3" s="1"/>
  <c r="DW29" i="3" s="1"/>
  <c r="EB29" i="3" s="1"/>
  <c r="EG29" i="3" s="1"/>
  <c r="EL29" i="3" s="1"/>
  <c r="EQ29" i="3" s="1"/>
  <c r="AZ21" i="3"/>
  <c r="BE21" i="3" s="1"/>
  <c r="BJ21" i="3" s="1"/>
  <c r="BO21" i="3" s="1"/>
  <c r="BT21" i="3" s="1"/>
  <c r="BY21" i="3" s="1"/>
  <c r="CD21" i="3" s="1"/>
  <c r="CI21" i="3" s="1"/>
  <c r="CN21" i="3" s="1"/>
  <c r="CS21" i="3" s="1"/>
  <c r="CX21" i="3" s="1"/>
  <c r="DC21" i="3" s="1"/>
  <c r="DH21" i="3" s="1"/>
  <c r="DM21" i="3" s="1"/>
  <c r="DR21" i="3" s="1"/>
  <c r="DW21" i="3" s="1"/>
  <c r="EB21" i="3" s="1"/>
  <c r="EG21" i="3" s="1"/>
  <c r="EL21" i="3" s="1"/>
  <c r="EQ21" i="3" s="1"/>
  <c r="AZ12" i="3"/>
  <c r="BE12" i="3" s="1"/>
  <c r="BJ12" i="3" s="1"/>
  <c r="BO12" i="3" s="1"/>
  <c r="BT12" i="3" s="1"/>
  <c r="BY12" i="3" s="1"/>
  <c r="CD12" i="3" s="1"/>
  <c r="CI12" i="3" s="1"/>
  <c r="CN12" i="3" s="1"/>
  <c r="CS12" i="3" s="1"/>
  <c r="CX12" i="3" s="1"/>
  <c r="DC12" i="3" s="1"/>
  <c r="DH12" i="3" s="1"/>
  <c r="DM12" i="3" s="1"/>
  <c r="DR12" i="3" s="1"/>
  <c r="DW12" i="3" s="1"/>
  <c r="EB12" i="3" s="1"/>
  <c r="EG12" i="3" s="1"/>
  <c r="EL12" i="3" s="1"/>
  <c r="EQ12" i="3" s="1"/>
  <c r="AZ70" i="3"/>
  <c r="BE70" i="3" s="1"/>
  <c r="BJ70" i="3" s="1"/>
  <c r="BO70" i="3" s="1"/>
  <c r="BT70" i="3" s="1"/>
  <c r="BY70" i="3" s="1"/>
  <c r="CD70" i="3" s="1"/>
  <c r="CI70" i="3" s="1"/>
  <c r="CN70" i="3" s="1"/>
  <c r="CS70" i="3" s="1"/>
  <c r="CX70" i="3" s="1"/>
  <c r="DC70" i="3" s="1"/>
  <c r="DH70" i="3" s="1"/>
  <c r="DM70" i="3" s="1"/>
  <c r="DR70" i="3" s="1"/>
  <c r="DW70" i="3" s="1"/>
  <c r="EB70" i="3" s="1"/>
  <c r="EG70" i="3" s="1"/>
  <c r="EL70" i="3" s="1"/>
  <c r="EQ70" i="3" s="1"/>
  <c r="Q5" i="3"/>
  <c r="V5" i="3" s="1"/>
  <c r="AA5" i="3" s="1"/>
  <c r="AF5" i="3" s="1"/>
  <c r="AK5" i="3" s="1"/>
  <c r="AP5" i="3" s="1"/>
  <c r="H14" i="11" l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AU5" i="3"/>
  <c r="AZ5" i="3" s="1"/>
  <c r="BE5" i="3" s="1"/>
  <c r="BJ5" i="3" s="1"/>
  <c r="BO5" i="3" s="1"/>
  <c r="BT5" i="3" s="1"/>
  <c r="BY5" i="3" s="1"/>
  <c r="CD5" i="3" s="1"/>
  <c r="CI5" i="3" s="1"/>
  <c r="CN5" i="3" s="1"/>
  <c r="CS5" i="3" s="1"/>
  <c r="CX5" i="3" s="1"/>
  <c r="DC5" i="3" s="1"/>
  <c r="DH5" i="3" s="1"/>
  <c r="DM5" i="3" s="1"/>
  <c r="DR5" i="3" s="1"/>
  <c r="DW5" i="3" s="1"/>
  <c r="EB5" i="3" s="1"/>
  <c r="EG5" i="3" s="1"/>
  <c r="EL5" i="3" s="1"/>
  <c r="EQ5" i="3" s="1"/>
</calcChain>
</file>

<file path=xl/sharedStrings.xml><?xml version="1.0" encoding="utf-8"?>
<sst xmlns="http://schemas.openxmlformats.org/spreadsheetml/2006/main" count="1808" uniqueCount="485">
  <si>
    <t>Item</t>
  </si>
  <si>
    <t>Price</t>
  </si>
  <si>
    <t>Date</t>
  </si>
  <si>
    <t>17' Color tv</t>
  </si>
  <si>
    <t>2 tvs</t>
  </si>
  <si>
    <t>Dish Tv</t>
  </si>
  <si>
    <t>14" Tv</t>
  </si>
  <si>
    <t>Fan</t>
  </si>
  <si>
    <t>17" Tv</t>
  </si>
  <si>
    <t>Tv</t>
  </si>
  <si>
    <t>Iron</t>
  </si>
  <si>
    <t>Emergency Light</t>
  </si>
  <si>
    <t>2 Tv</t>
  </si>
  <si>
    <t>Iron ,light</t>
  </si>
  <si>
    <t>4x1 Box</t>
  </si>
  <si>
    <t>Mixture Grinder</t>
  </si>
  <si>
    <t>Microphone</t>
  </si>
  <si>
    <t xml:space="preserve">Microphone </t>
  </si>
  <si>
    <t>Dc Fan</t>
  </si>
  <si>
    <t>box</t>
  </si>
  <si>
    <t>32" Samsung Tv</t>
  </si>
  <si>
    <t>32" Samsung Led Tv</t>
  </si>
  <si>
    <t>Light Emergency</t>
  </si>
  <si>
    <t>Light</t>
  </si>
  <si>
    <t>Radio</t>
  </si>
  <si>
    <t>24"Akai Tv</t>
  </si>
  <si>
    <t>MicroPhone</t>
  </si>
  <si>
    <t>24" Tv</t>
  </si>
  <si>
    <t>Amplify Machine</t>
  </si>
  <si>
    <t>Horn</t>
  </si>
  <si>
    <t>xxx</t>
  </si>
  <si>
    <t xml:space="preserve">Mic Horn </t>
  </si>
  <si>
    <t>24" Sony Led Tv</t>
  </si>
  <si>
    <t>xxxx</t>
  </si>
  <si>
    <t>2 Tvs(LED)</t>
  </si>
  <si>
    <t>8" Box</t>
  </si>
  <si>
    <t>LED Akai TV</t>
  </si>
  <si>
    <t>Electric Lamp</t>
  </si>
  <si>
    <t xml:space="preserve">Light </t>
  </si>
  <si>
    <t>Electric Horn</t>
  </si>
  <si>
    <t>2 pc Radio</t>
  </si>
  <si>
    <t>Miixer Grinder 3 pcs</t>
  </si>
  <si>
    <t>DTH Reciever</t>
  </si>
  <si>
    <t>Light, Reciever</t>
  </si>
  <si>
    <t>Radio 2 Pcs</t>
  </si>
  <si>
    <t>3 Pcs Light</t>
  </si>
  <si>
    <t>2 pcs Light</t>
  </si>
  <si>
    <t>4 pcs Horn</t>
  </si>
  <si>
    <t>4 pcs Light</t>
  </si>
  <si>
    <t>8" universal box</t>
  </si>
  <si>
    <t>28 pcs Light</t>
  </si>
  <si>
    <t xml:space="preserve">2 pcs 14" Tv </t>
  </si>
  <si>
    <t>Ledger Light</t>
  </si>
  <si>
    <t>Led Light (4pcs )</t>
  </si>
  <si>
    <t xml:space="preserve">Tv </t>
  </si>
  <si>
    <t>mixer</t>
  </si>
  <si>
    <t>2x1 Box model IA 6963</t>
  </si>
  <si>
    <t>Home Theatre(4x1) box Intex-I-301</t>
  </si>
  <si>
    <t>Horn(5 pcs)</t>
  </si>
  <si>
    <t>3 pcs Light</t>
  </si>
  <si>
    <t>Box</t>
  </si>
  <si>
    <t>water Heater</t>
  </si>
  <si>
    <t>24" LED Tv Boston</t>
  </si>
  <si>
    <t xml:space="preserve">Electric Light </t>
  </si>
  <si>
    <t>2 pcs Tv</t>
  </si>
  <si>
    <t>Dish Tata Sky</t>
  </si>
  <si>
    <t>Tata Sky</t>
  </si>
  <si>
    <t>Mixer(Ketvin)</t>
  </si>
  <si>
    <t>Mixer</t>
  </si>
  <si>
    <t xml:space="preserve"> 32" Samsung LED Tv</t>
  </si>
  <si>
    <t>Product</t>
  </si>
  <si>
    <t>Buying price</t>
  </si>
  <si>
    <t>Selling price</t>
  </si>
  <si>
    <t>32" Bezton Smart Tv</t>
  </si>
  <si>
    <t xml:space="preserve">40" </t>
  </si>
  <si>
    <t>24"</t>
  </si>
  <si>
    <t>24" Bezton Normal Tv</t>
  </si>
  <si>
    <t>24" Akai TV</t>
  </si>
  <si>
    <t>24" Panaroma LED Tv</t>
  </si>
  <si>
    <t>24" Micromax LED</t>
  </si>
  <si>
    <t>24" Ego led TV</t>
  </si>
  <si>
    <t>21" Beston LED TV</t>
  </si>
  <si>
    <t>19" Beston LED tv</t>
  </si>
  <si>
    <t>Model</t>
  </si>
  <si>
    <t>750W orient Mixture Grinder</t>
  </si>
  <si>
    <t>500W       "                    "</t>
  </si>
  <si>
    <t>500W Havels</t>
  </si>
  <si>
    <t>500W Santosh</t>
  </si>
  <si>
    <t>800W Ketvin</t>
  </si>
  <si>
    <t>750W Ketvin</t>
  </si>
  <si>
    <t>600W      "                 "</t>
  </si>
  <si>
    <t>550W       "                  "</t>
  </si>
  <si>
    <t>Audioz 4x1 Home Theatre IA-333</t>
  </si>
  <si>
    <t xml:space="preserve">           "                  "             IA-222</t>
  </si>
  <si>
    <t xml:space="preserve">            "                  "             IA-999</t>
  </si>
  <si>
    <t xml:space="preserve">            "                  "             IA-9090</t>
  </si>
  <si>
    <t xml:space="preserve">            "                  "             IA-9600</t>
  </si>
  <si>
    <t xml:space="preserve">Zebronics 4x1 </t>
  </si>
  <si>
    <t>Santosh      "          HIYA 07BT</t>
  </si>
  <si>
    <t>Intex            "        IT2650, IT 301</t>
  </si>
  <si>
    <t>BESTON      "              Diamond</t>
  </si>
  <si>
    <t>"                      "           Rainbow</t>
  </si>
  <si>
    <t xml:space="preserve">   "                   "           Melody</t>
  </si>
  <si>
    <t xml:space="preserve">Sky Tech         "         "       </t>
  </si>
  <si>
    <t xml:space="preserve">        "              4"-6"    Box</t>
  </si>
  <si>
    <t>Audioz 2x1 IA-6969</t>
  </si>
  <si>
    <t xml:space="preserve">      "          2x1   IA 6900</t>
  </si>
  <si>
    <t>Beston   2x1   Bs-0088</t>
  </si>
  <si>
    <t>Induction Oven</t>
  </si>
  <si>
    <t>Bajaj</t>
  </si>
  <si>
    <t>Ketvin</t>
  </si>
  <si>
    <t>Joypan</t>
  </si>
  <si>
    <t>orient</t>
  </si>
  <si>
    <t>Orient</t>
  </si>
  <si>
    <t>Eveready</t>
  </si>
  <si>
    <t>Other</t>
  </si>
  <si>
    <t>Charger Light</t>
  </si>
  <si>
    <t>Comfort Ceilin Fan</t>
  </si>
  <si>
    <t xml:space="preserve">Orient           "           " </t>
  </si>
  <si>
    <t>Polar         "                "</t>
  </si>
  <si>
    <t xml:space="preserve">Usha       "                  " </t>
  </si>
  <si>
    <t>SEC  Stand Fan</t>
  </si>
  <si>
    <t>Deb raj Ceiling Fan</t>
  </si>
  <si>
    <t>Polar Stand Fan</t>
  </si>
  <si>
    <t>6V DC Fan</t>
  </si>
  <si>
    <t>Ketvin Cooler Fan</t>
  </si>
  <si>
    <t>Santosh Table Fan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</si>
  <si>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</si>
  <si>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</si>
  <si>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</si>
  <si>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</si>
  <si>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</si>
  <si>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</si>
  <si>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</si>
  <si>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</si>
  <si>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</si>
  <si>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</si>
  <si>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</si>
  <si>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</si>
  <si>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</si>
  <si>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M1</t>
  </si>
  <si>
    <t>M2</t>
  </si>
  <si>
    <t>M3</t>
  </si>
  <si>
    <t>M4</t>
  </si>
  <si>
    <t>M5</t>
  </si>
  <si>
    <t>M6</t>
  </si>
  <si>
    <t>M7</t>
  </si>
  <si>
    <t>M8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</si>
  <si>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</si>
  <si>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</si>
  <si>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</si>
  <si>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</si>
  <si>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</si>
  <si>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</si>
  <si>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</si>
  <si>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</si>
  <si>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</si>
  <si>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</si>
  <si>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</si>
  <si>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</si>
  <si>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</si>
  <si>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</si>
  <si>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</si>
  <si>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</si>
  <si>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</si>
  <si>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</si>
  <si>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</si>
  <si>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</si>
  <si>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</si>
  <si>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</si>
  <si>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</si>
  <si>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</si>
  <si>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</si>
  <si>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</si>
  <si>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</si>
  <si>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</si>
  <si>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14"</t>
  </si>
  <si>
    <t>450,2 charger light</t>
  </si>
  <si>
    <t>IA222</t>
  </si>
  <si>
    <t>600W ketvin last</t>
  </si>
  <si>
    <t>4,5 pc</t>
  </si>
  <si>
    <t>3 pc</t>
  </si>
  <si>
    <t>2 pc</t>
  </si>
  <si>
    <t>850 buy</t>
  </si>
  <si>
    <t>32" 12200 andf 24"</t>
  </si>
  <si>
    <t>2 pc buy per pc 1700</t>
  </si>
  <si>
    <t>70 rupee per pc</t>
  </si>
  <si>
    <t>90 sale</t>
  </si>
  <si>
    <t>450 perr pc</t>
  </si>
  <si>
    <t>480 sale</t>
  </si>
  <si>
    <t>850 x 4</t>
  </si>
  <si>
    <t>60 per pc buy</t>
  </si>
  <si>
    <t xml:space="preserve">   "</t>
  </si>
  <si>
    <t>1 pc buy price 5800</t>
  </si>
  <si>
    <t xml:space="preserve"> buy 550</t>
  </si>
  <si>
    <t>Audioz buy 1750</t>
  </si>
  <si>
    <t>Charger</t>
  </si>
  <si>
    <t>Audioz 999</t>
  </si>
  <si>
    <t>Charger 3 pc</t>
  </si>
  <si>
    <t>Lamp Philips 15 pc sell price 110</t>
  </si>
  <si>
    <t>17"</t>
  </si>
  <si>
    <t>Same</t>
  </si>
  <si>
    <t>600 Ketvin</t>
  </si>
  <si>
    <t>Buy no.</t>
  </si>
  <si>
    <t>Sell no.</t>
  </si>
  <si>
    <t>24" Led Bezton Tv</t>
  </si>
  <si>
    <t>Philips Lamp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</si>
  <si>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</si>
  <si>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</si>
  <si>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</si>
  <si>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</si>
  <si>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</si>
  <si>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</si>
  <si>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</si>
  <si>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</si>
  <si>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</si>
  <si>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</si>
  <si>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H17</t>
  </si>
  <si>
    <t>H18</t>
  </si>
  <si>
    <t>H19</t>
  </si>
  <si>
    <t>M9</t>
  </si>
  <si>
    <t>T14</t>
  </si>
  <si>
    <t>Led Light</t>
  </si>
  <si>
    <t>24" Sony</t>
  </si>
  <si>
    <t>torch Light</t>
  </si>
  <si>
    <t>Stock After 10/11/2021</t>
  </si>
  <si>
    <t>T15</t>
  </si>
  <si>
    <t>T16</t>
  </si>
  <si>
    <t>Home Theatre</t>
  </si>
  <si>
    <t>IO1</t>
  </si>
  <si>
    <t>IO2</t>
  </si>
  <si>
    <t>IR1</t>
  </si>
  <si>
    <t>IR2</t>
  </si>
  <si>
    <t>IR3</t>
  </si>
  <si>
    <t>IR4</t>
  </si>
  <si>
    <t>IR5</t>
  </si>
  <si>
    <t>L1</t>
  </si>
  <si>
    <t>L2</t>
  </si>
  <si>
    <t>L3</t>
  </si>
  <si>
    <t>L4</t>
  </si>
  <si>
    <t>L5</t>
  </si>
  <si>
    <t>Buy Price</t>
  </si>
  <si>
    <t>Selling Price</t>
  </si>
  <si>
    <t>Stock</t>
  </si>
  <si>
    <t>Total</t>
  </si>
  <si>
    <t>Total Revenue</t>
  </si>
  <si>
    <t>Total Buying Cost</t>
  </si>
  <si>
    <t>Profit</t>
  </si>
  <si>
    <t>Day</t>
  </si>
  <si>
    <t>Row Labels</t>
  </si>
  <si>
    <t>Grand Total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</si>
  <si>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</si>
  <si>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</si>
  <si>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</si>
  <si>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</si>
  <si>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</si>
  <si>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</si>
  <si>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</si>
  <si>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</si>
  <si>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</si>
  <si>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</si>
  <si>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</si>
  <si>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</si>
  <si>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</si>
  <si>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</si>
  <si>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</si>
  <si>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</si>
  <si>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</si>
  <si>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</si>
  <si>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</si>
  <si>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</si>
  <si>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</si>
  <si>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</si>
  <si>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</si>
  <si>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</si>
  <si>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</si>
  <si>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</si>
  <si>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</si>
  <si>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</si>
  <si>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</si>
  <si>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</si>
  <si>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</si>
  <si>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</si>
  <si>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</si>
  <si>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</si>
  <si>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</si>
  <si>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</si>
  <si>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</si>
  <si>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</si>
  <si>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Sum of Total Revenue</t>
  </si>
  <si>
    <t>Monday</t>
  </si>
  <si>
    <t>Tuesday</t>
  </si>
  <si>
    <t>Wednesday</t>
  </si>
  <si>
    <t>Thursday</t>
  </si>
  <si>
    <t>Friday</t>
  </si>
  <si>
    <t>Saturday</t>
  </si>
  <si>
    <t>Sunday</t>
  </si>
  <si>
    <t>Revenue</t>
  </si>
  <si>
    <t>Total Items Sold</t>
  </si>
  <si>
    <t>Total Selling Price</t>
  </si>
  <si>
    <t>Items</t>
  </si>
  <si>
    <t>Totsl Items Bought</t>
  </si>
  <si>
    <t>Total Buying Price</t>
  </si>
  <si>
    <t>Sum of Total Items Sold</t>
  </si>
  <si>
    <t>Sum of Total Selling Price</t>
  </si>
  <si>
    <t>Total Revenue Generated</t>
  </si>
  <si>
    <t>% of Revenue</t>
  </si>
  <si>
    <t>Total=</t>
  </si>
  <si>
    <t>Count of Items Sold</t>
  </si>
  <si>
    <t>Sum of Count of Items Sold</t>
  </si>
  <si>
    <t>Count</t>
  </si>
  <si>
    <t>No. of items Sold</t>
  </si>
  <si>
    <t>Sum of Totsl Items Bought</t>
  </si>
  <si>
    <t>Total no. Sold</t>
  </si>
  <si>
    <t>Total no. Bought</t>
  </si>
  <si>
    <t>Cumulative % of volume</t>
  </si>
  <si>
    <t>Cumulated Revenue % of sales</t>
  </si>
  <si>
    <t>% of Total Volume</t>
  </si>
  <si>
    <t>Total Count</t>
  </si>
  <si>
    <t>Revenue Generated</t>
  </si>
  <si>
    <t xml:space="preserve">Item </t>
  </si>
  <si>
    <t>Total Bought</t>
  </si>
  <si>
    <t>Total Sold</t>
  </si>
  <si>
    <t>Avg Buying Price</t>
  </si>
  <si>
    <t>Avg. Selling Price</t>
  </si>
  <si>
    <t>Avg. Profit Between The Calculated Time</t>
  </si>
  <si>
    <t>Avg. Profit per Item</t>
  </si>
  <si>
    <t>Home Theatre box</t>
  </si>
  <si>
    <t>Sold Item</t>
  </si>
  <si>
    <t>Bought Item</t>
  </si>
  <si>
    <t>Stock2</t>
  </si>
  <si>
    <t>Buy no.3</t>
  </si>
  <si>
    <t>Buy Price4</t>
  </si>
  <si>
    <t>Sell no.5</t>
  </si>
  <si>
    <t>Selling Price6</t>
  </si>
  <si>
    <t>Stock7</t>
  </si>
  <si>
    <t>Buy no.8</t>
  </si>
  <si>
    <t>Buy Price9</t>
  </si>
  <si>
    <t>Sell no.10</t>
  </si>
  <si>
    <t>Selling Price11</t>
  </si>
  <si>
    <t>Stock12</t>
  </si>
  <si>
    <t>Buy no.13</t>
  </si>
  <si>
    <t>Buy Price14</t>
  </si>
  <si>
    <t>Sell no.15</t>
  </si>
  <si>
    <t>Selling Price16</t>
  </si>
  <si>
    <t>Stock17</t>
  </si>
  <si>
    <t>Buy no.18</t>
  </si>
  <si>
    <t>Buy Price19</t>
  </si>
  <si>
    <t>Sell no.20</t>
  </si>
  <si>
    <t>Selling Price21</t>
  </si>
  <si>
    <t>Stock22</t>
  </si>
  <si>
    <t>Buy no.23</t>
  </si>
  <si>
    <t>Buy Price24</t>
  </si>
  <si>
    <t>Sell no.25</t>
  </si>
  <si>
    <t>Selling Price26</t>
  </si>
  <si>
    <t>Stock27</t>
  </si>
  <si>
    <t>Buy no.28</t>
  </si>
  <si>
    <t>Buy Price29</t>
  </si>
  <si>
    <t>Sell no.30</t>
  </si>
  <si>
    <t>Selling Price31</t>
  </si>
  <si>
    <t>Stock32</t>
  </si>
  <si>
    <t>Buy no.33</t>
  </si>
  <si>
    <t>Buy Price34</t>
  </si>
  <si>
    <t>Sell no.35</t>
  </si>
  <si>
    <t>Selling Price36</t>
  </si>
  <si>
    <t>Stock37</t>
  </si>
  <si>
    <t>Buy no.38</t>
  </si>
  <si>
    <t>Buy Price39</t>
  </si>
  <si>
    <t>Sell no.40</t>
  </si>
  <si>
    <t>Selling Price41</t>
  </si>
  <si>
    <t>Stock42</t>
  </si>
  <si>
    <t>Buy no.43</t>
  </si>
  <si>
    <t>Buy Price44</t>
  </si>
  <si>
    <t>Sell no.45</t>
  </si>
  <si>
    <t>Selling Price46</t>
  </si>
  <si>
    <t>Stock47</t>
  </si>
  <si>
    <t>Buy no.48</t>
  </si>
  <si>
    <t>Buy Price49</t>
  </si>
  <si>
    <t>Sell no.50</t>
  </si>
  <si>
    <t>Selling Price51</t>
  </si>
  <si>
    <t>Stock52</t>
  </si>
  <si>
    <t>Buy no.53</t>
  </si>
  <si>
    <t>Buy Price54</t>
  </si>
  <si>
    <t>Sell no.55</t>
  </si>
  <si>
    <t>Selling Price56</t>
  </si>
  <si>
    <t>Stock57</t>
  </si>
  <si>
    <t>Buy no.58</t>
  </si>
  <si>
    <t>Buy Price59</t>
  </si>
  <si>
    <t>Sell no.60</t>
  </si>
  <si>
    <t>Selling Price61</t>
  </si>
  <si>
    <t>Stock62</t>
  </si>
  <si>
    <t>Buy no.63</t>
  </si>
  <si>
    <t>Buy Price64</t>
  </si>
  <si>
    <t>Sell no.65</t>
  </si>
  <si>
    <t>Selling Price66</t>
  </si>
  <si>
    <t>Stock67</t>
  </si>
  <si>
    <t>Buy no.68</t>
  </si>
  <si>
    <t>Buy Price69</t>
  </si>
  <si>
    <t>Sell no.70</t>
  </si>
  <si>
    <t>Selling Price71</t>
  </si>
  <si>
    <t>Stock72</t>
  </si>
  <si>
    <t>Buy no.73</t>
  </si>
  <si>
    <t>Buy Price74</t>
  </si>
  <si>
    <t>Sell no.75</t>
  </si>
  <si>
    <t>Selling Price76</t>
  </si>
  <si>
    <t>Stock77</t>
  </si>
  <si>
    <t>Buy no.78</t>
  </si>
  <si>
    <t>Buy Price79</t>
  </si>
  <si>
    <t>Sell no.80</t>
  </si>
  <si>
    <t>Selling Price81</t>
  </si>
  <si>
    <t>Stock82</t>
  </si>
  <si>
    <t>Buy no.83</t>
  </si>
  <si>
    <t>Buy Price84</t>
  </si>
  <si>
    <t>Sell no.85</t>
  </si>
  <si>
    <t>Selling Price86</t>
  </si>
  <si>
    <t>Stock87</t>
  </si>
  <si>
    <t>Buy no.88</t>
  </si>
  <si>
    <t>Buy Price89</t>
  </si>
  <si>
    <t>Sell no.90</t>
  </si>
  <si>
    <t>Selling Price91</t>
  </si>
  <si>
    <t>Stock92</t>
  </si>
  <si>
    <t>Buy no.93</t>
  </si>
  <si>
    <t>Buy Price94</t>
  </si>
  <si>
    <t>Sell no.95</t>
  </si>
  <si>
    <t>Selling Price96</t>
  </si>
  <si>
    <t>Stock97</t>
  </si>
  <si>
    <t>Buy no.98</t>
  </si>
  <si>
    <t>Buy Price99</t>
  </si>
  <si>
    <t>Sell no.100</t>
  </si>
  <si>
    <t>Selling Price101</t>
  </si>
  <si>
    <t>Stock102</t>
  </si>
  <si>
    <t>Buy no.103</t>
  </si>
  <si>
    <t>Buy Price104</t>
  </si>
  <si>
    <t>Sell no.105</t>
  </si>
  <si>
    <t>Selling Price106</t>
  </si>
  <si>
    <t>Stock107</t>
  </si>
  <si>
    <t>Buy no.108</t>
  </si>
  <si>
    <t>Buy Price109</t>
  </si>
  <si>
    <t>Sell no.110</t>
  </si>
  <si>
    <t>Selling Price111</t>
  </si>
  <si>
    <t>Stock112</t>
  </si>
  <si>
    <t>Buy no.113</t>
  </si>
  <si>
    <t>Buy Price114</t>
  </si>
  <si>
    <t>Sell no.115</t>
  </si>
  <si>
    <t>Selling Price116</t>
  </si>
  <si>
    <t>Stock117</t>
  </si>
  <si>
    <t>Buy no.118</t>
  </si>
  <si>
    <t>Buy Price119</t>
  </si>
  <si>
    <t>Sell no.120</t>
  </si>
  <si>
    <t>Selling Price121</t>
  </si>
  <si>
    <t>Stock122</t>
  </si>
  <si>
    <t>Buy no.123</t>
  </si>
  <si>
    <t>Buy Price124</t>
  </si>
  <si>
    <t>Sell no.125</t>
  </si>
  <si>
    <t>Selling Price126</t>
  </si>
  <si>
    <t>Stock127</t>
  </si>
  <si>
    <t>Buy no.128</t>
  </si>
  <si>
    <t>Buy Price129</t>
  </si>
  <si>
    <t>Sell no.130</t>
  </si>
  <si>
    <t>Selling Price131</t>
  </si>
  <si>
    <t>Stock132</t>
  </si>
  <si>
    <t>Buy no.133</t>
  </si>
  <si>
    <t>Buy Price134</t>
  </si>
  <si>
    <t>Sell no.135</t>
  </si>
  <si>
    <t>Selling Price136</t>
  </si>
  <si>
    <t>Stock137</t>
  </si>
  <si>
    <t>Buy no.138</t>
  </si>
  <si>
    <t>Buy Price139</t>
  </si>
  <si>
    <t>Sell no.140</t>
  </si>
  <si>
    <t>Selling Price141</t>
  </si>
  <si>
    <t>20% of Total Product</t>
  </si>
  <si>
    <t>20% of of total product</t>
  </si>
  <si>
    <t>Total Money</t>
  </si>
  <si>
    <t>Total Money Spend</t>
  </si>
  <si>
    <t>Total Revenue Earned</t>
  </si>
  <si>
    <t>Growth</t>
  </si>
  <si>
    <t>Sum of Total no. Bought</t>
  </si>
  <si>
    <t>Sum of Total no. Sold</t>
  </si>
  <si>
    <t>H</t>
  </si>
  <si>
    <t>IO</t>
  </si>
  <si>
    <t>IR</t>
  </si>
  <si>
    <t>L</t>
  </si>
  <si>
    <t>M</t>
  </si>
  <si>
    <t>O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</si>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</sst>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 Light"/>
      <family val="2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7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164" fontId="0" fillId="5" borderId="0" xfId="0" applyNumberFormat="1" applyFill="1"/>
    <xf numFmtId="0" fontId="0" fillId="0" borderId="0" xfId="0" applyBorder="1" applyAlignment="1">
      <alignment horizontal="center"/>
    </xf>
    <xf numFmtId="0" fontId="0" fillId="11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1" xfId="0" applyNumberFormat="1" applyBorder="1"/>
    <xf numFmtId="164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0" fillId="2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0" applyNumberForma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164" fontId="0" fillId="22" borderId="1" xfId="0" applyNumberForma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4" fontId="1" fillId="22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164" fontId="0" fillId="22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164" fontId="7" fillId="23" borderId="8" xfId="0" applyNumberFormat="1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164" fontId="7" fillId="23" borderId="1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" fillId="16" borderId="1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13" borderId="14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64" fontId="1" fillId="16" borderId="1" xfId="0" applyNumberFormat="1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65" fontId="7" fillId="17" borderId="0" xfId="0" applyNumberFormat="1" applyFont="1" applyFill="1"/>
    <xf numFmtId="0" fontId="0" fillId="15" borderId="1" xfId="0" applyNumberFormat="1" applyFill="1" applyBorder="1" applyAlignment="1">
      <alignment horizontal="center" vertical="center"/>
    </xf>
    <xf numFmtId="10" fontId="0" fillId="15" borderId="1" xfId="0" applyNumberForma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ill="1" applyBorder="1"/>
    <xf numFmtId="14" fontId="1" fillId="3" borderId="2" xfId="0" applyNumberFormat="1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16" borderId="8" xfId="0" applyNumberFormat="1" applyFont="1" applyFill="1" applyBorder="1" applyAlignment="1">
      <alignment horizontal="center" vertical="center"/>
    </xf>
    <xf numFmtId="14" fontId="1" fillId="16" borderId="4" xfId="0" applyNumberFormat="1" applyFont="1" applyFill="1" applyBorder="1" applyAlignment="1">
      <alignment horizontal="center" vertical="center"/>
    </xf>
    <xf numFmtId="14" fontId="1" fillId="16" borderId="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/>
    </xf>
    <xf numFmtId="0" fontId="9" fillId="15" borderId="1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65" fontId="12" fillId="2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" fillId="24" borderId="22" xfId="0" applyFont="1" applyFill="1" applyBorder="1"/>
  </cellXfs>
  <cellStyles count="1">
    <cellStyle name="Normal" xfId="0" builtinId="0"/>
  </cellStyles>
  <dxfs count="183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164" formatCode="&quot;₹&quot;\ 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164" formatCode="&quot;₹&quot;\ 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numFmt numFmtId="164" formatCode="&quot;₹&quot;\ #,##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  <dxf>
      <numFmt numFmtId="165" formatCode="&quot;₹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165" formatCode="&quot;₹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&quot;₹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₹&quot;\ 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&quot;₹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₹&quot;\ 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numFmt numFmtId="164" formatCode="&quot;₹&quot;\ #,##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Volume Pareto</a:t>
            </a:r>
            <a:r>
              <a:rPr lang="en-IN" sz="2000" baseline="0"/>
              <a:t> Chart</a:t>
            </a:r>
            <a:endParaRPr lang="en-IN" sz="2000"/>
          </a:p>
        </c:rich>
      </c:tx>
      <c:layout>
        <c:manualLayout>
          <c:xMode val="edge"/>
          <c:yMode val="edge"/>
          <c:x val="0.41176499467399347"/>
          <c:y val="1.6334864726901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Pareto Chart'!$F$3</c:f>
              <c:strCache>
                <c:ptCount val="1"/>
                <c:pt idx="0">
                  <c:v>Sum of Total Items Sold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'Volume Pareto Chart'!$E$4:$E$81</c:f>
              <c:strCache>
                <c:ptCount val="78"/>
                <c:pt idx="0">
                  <c:v>O21</c:v>
                </c:pt>
                <c:pt idx="1">
                  <c:v>O15</c:v>
                </c:pt>
                <c:pt idx="2">
                  <c:v>L1</c:v>
                </c:pt>
                <c:pt idx="3">
                  <c:v>O22</c:v>
                </c:pt>
                <c:pt idx="4">
                  <c:v>T13</c:v>
                </c:pt>
                <c:pt idx="5">
                  <c:v>L2</c:v>
                </c:pt>
                <c:pt idx="6">
                  <c:v>T14</c:v>
                </c:pt>
                <c:pt idx="7">
                  <c:v>L5</c:v>
                </c:pt>
                <c:pt idx="8">
                  <c:v>L4</c:v>
                </c:pt>
                <c:pt idx="9">
                  <c:v>M2</c:v>
                </c:pt>
                <c:pt idx="10">
                  <c:v>H17</c:v>
                </c:pt>
                <c:pt idx="11">
                  <c:v>O17</c:v>
                </c:pt>
                <c:pt idx="12">
                  <c:v>T12</c:v>
                </c:pt>
                <c:pt idx="13">
                  <c:v>L3</c:v>
                </c:pt>
                <c:pt idx="14">
                  <c:v>O20</c:v>
                </c:pt>
                <c:pt idx="15">
                  <c:v>H19</c:v>
                </c:pt>
                <c:pt idx="16">
                  <c:v>O8</c:v>
                </c:pt>
                <c:pt idx="17">
                  <c:v>H2</c:v>
                </c:pt>
                <c:pt idx="18">
                  <c:v>O16</c:v>
                </c:pt>
                <c:pt idx="19">
                  <c:v>H3</c:v>
                </c:pt>
                <c:pt idx="20">
                  <c:v>O19</c:v>
                </c:pt>
                <c:pt idx="21">
                  <c:v>H8</c:v>
                </c:pt>
                <c:pt idx="22">
                  <c:v>IR3</c:v>
                </c:pt>
                <c:pt idx="23">
                  <c:v>T16</c:v>
                </c:pt>
                <c:pt idx="24">
                  <c:v>O6</c:v>
                </c:pt>
                <c:pt idx="25">
                  <c:v>O12</c:v>
                </c:pt>
                <c:pt idx="26">
                  <c:v>T1</c:v>
                </c:pt>
                <c:pt idx="27">
                  <c:v>O13</c:v>
                </c:pt>
                <c:pt idx="28">
                  <c:v>H18</c:v>
                </c:pt>
                <c:pt idx="29">
                  <c:v>IR1</c:v>
                </c:pt>
                <c:pt idx="30">
                  <c:v>T15</c:v>
                </c:pt>
                <c:pt idx="31">
                  <c:v>M9</c:v>
                </c:pt>
                <c:pt idx="32">
                  <c:v>T7</c:v>
                </c:pt>
                <c:pt idx="33">
                  <c:v>O10</c:v>
                </c:pt>
                <c:pt idx="34">
                  <c:v>M7</c:v>
                </c:pt>
                <c:pt idx="35">
                  <c:v>H4</c:v>
                </c:pt>
                <c:pt idx="36">
                  <c:v>H11</c:v>
                </c:pt>
                <c:pt idx="37">
                  <c:v>T6</c:v>
                </c:pt>
                <c:pt idx="38">
                  <c:v>M6</c:v>
                </c:pt>
                <c:pt idx="39">
                  <c:v>H13</c:v>
                </c:pt>
                <c:pt idx="40">
                  <c:v>T8</c:v>
                </c:pt>
                <c:pt idx="41">
                  <c:v>T2</c:v>
                </c:pt>
                <c:pt idx="42">
                  <c:v>T9</c:v>
                </c:pt>
                <c:pt idx="43">
                  <c:v>O4</c:v>
                </c:pt>
                <c:pt idx="44">
                  <c:v>H6</c:v>
                </c:pt>
                <c:pt idx="45">
                  <c:v>H12</c:v>
                </c:pt>
                <c:pt idx="46">
                  <c:v>O1</c:v>
                </c:pt>
                <c:pt idx="47">
                  <c:v>T11</c:v>
                </c:pt>
                <c:pt idx="48">
                  <c:v>H7</c:v>
                </c:pt>
                <c:pt idx="49">
                  <c:v>H5</c:v>
                </c:pt>
                <c:pt idx="50">
                  <c:v>O11</c:v>
                </c:pt>
                <c:pt idx="51">
                  <c:v>T4</c:v>
                </c:pt>
                <c:pt idx="52">
                  <c:v>H15</c:v>
                </c:pt>
                <c:pt idx="53">
                  <c:v>M5</c:v>
                </c:pt>
                <c:pt idx="54">
                  <c:v>H9</c:v>
                </c:pt>
                <c:pt idx="55">
                  <c:v>O5</c:v>
                </c:pt>
                <c:pt idx="56">
                  <c:v>O14</c:v>
                </c:pt>
                <c:pt idx="57">
                  <c:v>O7</c:v>
                </c:pt>
                <c:pt idx="58">
                  <c:v>IO1</c:v>
                </c:pt>
                <c:pt idx="59">
                  <c:v>O9</c:v>
                </c:pt>
                <c:pt idx="60">
                  <c:v>IO2</c:v>
                </c:pt>
                <c:pt idx="61">
                  <c:v>T10</c:v>
                </c:pt>
                <c:pt idx="62">
                  <c:v>H16</c:v>
                </c:pt>
                <c:pt idx="63">
                  <c:v>H14</c:v>
                </c:pt>
                <c:pt idx="64">
                  <c:v>O18</c:v>
                </c:pt>
                <c:pt idx="65">
                  <c:v>M1</c:v>
                </c:pt>
                <c:pt idx="66">
                  <c:v>IR2</c:v>
                </c:pt>
                <c:pt idx="67">
                  <c:v>M3</c:v>
                </c:pt>
                <c:pt idx="68">
                  <c:v>O2</c:v>
                </c:pt>
                <c:pt idx="69">
                  <c:v>T3</c:v>
                </c:pt>
                <c:pt idx="70">
                  <c:v>H10</c:v>
                </c:pt>
                <c:pt idx="71">
                  <c:v>T5</c:v>
                </c:pt>
                <c:pt idx="72">
                  <c:v>IR4</c:v>
                </c:pt>
                <c:pt idx="73">
                  <c:v>M4</c:v>
                </c:pt>
                <c:pt idx="74">
                  <c:v>IR5</c:v>
                </c:pt>
                <c:pt idx="75">
                  <c:v>O3</c:v>
                </c:pt>
                <c:pt idx="76">
                  <c:v>H1</c:v>
                </c:pt>
                <c:pt idx="77">
                  <c:v>M8</c:v>
                </c:pt>
              </c:strCache>
            </c:strRef>
          </c:cat>
          <c:val>
            <c:numRef>
              <c:f>'Volume Pareto Chart'!$F$4:$F$81</c:f>
              <c:numCache>
                <c:formatCode>General</c:formatCode>
                <c:ptCount val="78"/>
                <c:pt idx="0">
                  <c:v>32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F-4EED-8141-5120B1DA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698864"/>
        <c:axId val="1406695952"/>
      </c:barChart>
      <c:lineChart>
        <c:grouping val="standard"/>
        <c:varyColors val="0"/>
        <c:ser>
          <c:idx val="2"/>
          <c:order val="1"/>
          <c:tx>
            <c:strRef>
              <c:f>'Volume Pareto Chart'!$H$3</c:f>
              <c:strCache>
                <c:ptCount val="1"/>
                <c:pt idx="0">
                  <c:v>Cumulative % of volume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'Volume Pareto Chart'!$E$4:$E$81</c:f>
              <c:strCache>
                <c:ptCount val="78"/>
                <c:pt idx="0">
                  <c:v>O21</c:v>
                </c:pt>
                <c:pt idx="1">
                  <c:v>O15</c:v>
                </c:pt>
                <c:pt idx="2">
                  <c:v>L1</c:v>
                </c:pt>
                <c:pt idx="3">
                  <c:v>O22</c:v>
                </c:pt>
                <c:pt idx="4">
                  <c:v>T13</c:v>
                </c:pt>
                <c:pt idx="5">
                  <c:v>L2</c:v>
                </c:pt>
                <c:pt idx="6">
                  <c:v>T14</c:v>
                </c:pt>
                <c:pt idx="7">
                  <c:v>L5</c:v>
                </c:pt>
                <c:pt idx="8">
                  <c:v>L4</c:v>
                </c:pt>
                <c:pt idx="9">
                  <c:v>M2</c:v>
                </c:pt>
                <c:pt idx="10">
                  <c:v>H17</c:v>
                </c:pt>
                <c:pt idx="11">
                  <c:v>O17</c:v>
                </c:pt>
                <c:pt idx="12">
                  <c:v>T12</c:v>
                </c:pt>
                <c:pt idx="13">
                  <c:v>L3</c:v>
                </c:pt>
                <c:pt idx="14">
                  <c:v>O20</c:v>
                </c:pt>
                <c:pt idx="15">
                  <c:v>H19</c:v>
                </c:pt>
                <c:pt idx="16">
                  <c:v>O8</c:v>
                </c:pt>
                <c:pt idx="17">
                  <c:v>H2</c:v>
                </c:pt>
                <c:pt idx="18">
                  <c:v>O16</c:v>
                </c:pt>
                <c:pt idx="19">
                  <c:v>H3</c:v>
                </c:pt>
                <c:pt idx="20">
                  <c:v>O19</c:v>
                </c:pt>
                <c:pt idx="21">
                  <c:v>H8</c:v>
                </c:pt>
                <c:pt idx="22">
                  <c:v>IR3</c:v>
                </c:pt>
                <c:pt idx="23">
                  <c:v>T16</c:v>
                </c:pt>
                <c:pt idx="24">
                  <c:v>O6</c:v>
                </c:pt>
                <c:pt idx="25">
                  <c:v>O12</c:v>
                </c:pt>
                <c:pt idx="26">
                  <c:v>T1</c:v>
                </c:pt>
                <c:pt idx="27">
                  <c:v>O13</c:v>
                </c:pt>
                <c:pt idx="28">
                  <c:v>H18</c:v>
                </c:pt>
                <c:pt idx="29">
                  <c:v>IR1</c:v>
                </c:pt>
                <c:pt idx="30">
                  <c:v>T15</c:v>
                </c:pt>
                <c:pt idx="31">
                  <c:v>M9</c:v>
                </c:pt>
                <c:pt idx="32">
                  <c:v>T7</c:v>
                </c:pt>
                <c:pt idx="33">
                  <c:v>O10</c:v>
                </c:pt>
                <c:pt idx="34">
                  <c:v>M7</c:v>
                </c:pt>
                <c:pt idx="35">
                  <c:v>H4</c:v>
                </c:pt>
                <c:pt idx="36">
                  <c:v>H11</c:v>
                </c:pt>
                <c:pt idx="37">
                  <c:v>T6</c:v>
                </c:pt>
                <c:pt idx="38">
                  <c:v>M6</c:v>
                </c:pt>
                <c:pt idx="39">
                  <c:v>H13</c:v>
                </c:pt>
                <c:pt idx="40">
                  <c:v>T8</c:v>
                </c:pt>
                <c:pt idx="41">
                  <c:v>T2</c:v>
                </c:pt>
                <c:pt idx="42">
                  <c:v>T9</c:v>
                </c:pt>
                <c:pt idx="43">
                  <c:v>O4</c:v>
                </c:pt>
                <c:pt idx="44">
                  <c:v>H6</c:v>
                </c:pt>
                <c:pt idx="45">
                  <c:v>H12</c:v>
                </c:pt>
                <c:pt idx="46">
                  <c:v>O1</c:v>
                </c:pt>
                <c:pt idx="47">
                  <c:v>T11</c:v>
                </c:pt>
                <c:pt idx="48">
                  <c:v>H7</c:v>
                </c:pt>
                <c:pt idx="49">
                  <c:v>H5</c:v>
                </c:pt>
                <c:pt idx="50">
                  <c:v>O11</c:v>
                </c:pt>
                <c:pt idx="51">
                  <c:v>T4</c:v>
                </c:pt>
                <c:pt idx="52">
                  <c:v>H15</c:v>
                </c:pt>
                <c:pt idx="53">
                  <c:v>M5</c:v>
                </c:pt>
                <c:pt idx="54">
                  <c:v>H9</c:v>
                </c:pt>
                <c:pt idx="55">
                  <c:v>O5</c:v>
                </c:pt>
                <c:pt idx="56">
                  <c:v>O14</c:v>
                </c:pt>
                <c:pt idx="57">
                  <c:v>O7</c:v>
                </c:pt>
                <c:pt idx="58">
                  <c:v>IO1</c:v>
                </c:pt>
                <c:pt idx="59">
                  <c:v>O9</c:v>
                </c:pt>
                <c:pt idx="60">
                  <c:v>IO2</c:v>
                </c:pt>
                <c:pt idx="61">
                  <c:v>T10</c:v>
                </c:pt>
                <c:pt idx="62">
                  <c:v>H16</c:v>
                </c:pt>
                <c:pt idx="63">
                  <c:v>H14</c:v>
                </c:pt>
                <c:pt idx="64">
                  <c:v>O18</c:v>
                </c:pt>
                <c:pt idx="65">
                  <c:v>M1</c:v>
                </c:pt>
                <c:pt idx="66">
                  <c:v>IR2</c:v>
                </c:pt>
                <c:pt idx="67">
                  <c:v>M3</c:v>
                </c:pt>
                <c:pt idx="68">
                  <c:v>O2</c:v>
                </c:pt>
                <c:pt idx="69">
                  <c:v>T3</c:v>
                </c:pt>
                <c:pt idx="70">
                  <c:v>H10</c:v>
                </c:pt>
                <c:pt idx="71">
                  <c:v>T5</c:v>
                </c:pt>
                <c:pt idx="72">
                  <c:v>IR4</c:v>
                </c:pt>
                <c:pt idx="73">
                  <c:v>M4</c:v>
                </c:pt>
                <c:pt idx="74">
                  <c:v>IR5</c:v>
                </c:pt>
                <c:pt idx="75">
                  <c:v>O3</c:v>
                </c:pt>
                <c:pt idx="76">
                  <c:v>H1</c:v>
                </c:pt>
                <c:pt idx="77">
                  <c:v>M8</c:v>
                </c:pt>
              </c:strCache>
            </c:strRef>
          </c:cat>
          <c:val>
            <c:numRef>
              <c:f>'Volume Pareto Chart'!$H$4:$H$81</c:f>
              <c:numCache>
                <c:formatCode>0.00%</c:formatCode>
                <c:ptCount val="78"/>
                <c:pt idx="0">
                  <c:v>0.31067961165048541</c:v>
                </c:pt>
                <c:pt idx="1">
                  <c:v>0.38834951456310673</c:v>
                </c:pt>
                <c:pt idx="2">
                  <c:v>0.45631067961165039</c:v>
                </c:pt>
                <c:pt idx="3">
                  <c:v>0.52427184466019405</c:v>
                </c:pt>
                <c:pt idx="4">
                  <c:v>0.57281553398058238</c:v>
                </c:pt>
                <c:pt idx="5">
                  <c:v>0.62135922330097071</c:v>
                </c:pt>
                <c:pt idx="6">
                  <c:v>0.66990291262135904</c:v>
                </c:pt>
                <c:pt idx="7">
                  <c:v>0.71844660194174736</c:v>
                </c:pt>
                <c:pt idx="8">
                  <c:v>0.7378640776699027</c:v>
                </c:pt>
                <c:pt idx="9">
                  <c:v>0.75728155339805803</c:v>
                </c:pt>
                <c:pt idx="10">
                  <c:v>0.76699029126213569</c:v>
                </c:pt>
                <c:pt idx="11">
                  <c:v>0.77669902912621336</c:v>
                </c:pt>
                <c:pt idx="12">
                  <c:v>0.78640776699029102</c:v>
                </c:pt>
                <c:pt idx="13">
                  <c:v>0.79611650485436869</c:v>
                </c:pt>
                <c:pt idx="14">
                  <c:v>0.80582524271844636</c:v>
                </c:pt>
                <c:pt idx="15">
                  <c:v>0.81553398058252402</c:v>
                </c:pt>
                <c:pt idx="16">
                  <c:v>0.82524271844660169</c:v>
                </c:pt>
                <c:pt idx="17">
                  <c:v>0.83495145631067935</c:v>
                </c:pt>
                <c:pt idx="18">
                  <c:v>0.84466019417475702</c:v>
                </c:pt>
                <c:pt idx="19">
                  <c:v>0.85436893203883468</c:v>
                </c:pt>
                <c:pt idx="20">
                  <c:v>0.86407766990291235</c:v>
                </c:pt>
                <c:pt idx="21">
                  <c:v>0.87378640776699001</c:v>
                </c:pt>
                <c:pt idx="22">
                  <c:v>0.88349514563106768</c:v>
                </c:pt>
                <c:pt idx="23">
                  <c:v>0.89320388349514535</c:v>
                </c:pt>
                <c:pt idx="24">
                  <c:v>0.90291262135922301</c:v>
                </c:pt>
                <c:pt idx="25">
                  <c:v>0.91262135922330068</c:v>
                </c:pt>
                <c:pt idx="26">
                  <c:v>0.92233009708737834</c:v>
                </c:pt>
                <c:pt idx="27">
                  <c:v>0.93203883495145601</c:v>
                </c:pt>
                <c:pt idx="28">
                  <c:v>0.94174757281553367</c:v>
                </c:pt>
                <c:pt idx="29">
                  <c:v>0.95145631067961134</c:v>
                </c:pt>
                <c:pt idx="30">
                  <c:v>0.961165048543689</c:v>
                </c:pt>
                <c:pt idx="31">
                  <c:v>0.97087378640776667</c:v>
                </c:pt>
                <c:pt idx="32">
                  <c:v>0.98058252427184434</c:v>
                </c:pt>
                <c:pt idx="33">
                  <c:v>0.990291262135922</c:v>
                </c:pt>
                <c:pt idx="34">
                  <c:v>0.99999999999999967</c:v>
                </c:pt>
                <c:pt idx="35">
                  <c:v>0.99999999999999967</c:v>
                </c:pt>
                <c:pt idx="36">
                  <c:v>0.99999999999999967</c:v>
                </c:pt>
                <c:pt idx="37">
                  <c:v>0.99999999999999967</c:v>
                </c:pt>
                <c:pt idx="38">
                  <c:v>0.99999999999999967</c:v>
                </c:pt>
                <c:pt idx="39">
                  <c:v>0.99999999999999967</c:v>
                </c:pt>
                <c:pt idx="40">
                  <c:v>0.99999999999999967</c:v>
                </c:pt>
                <c:pt idx="41">
                  <c:v>0.99999999999999967</c:v>
                </c:pt>
                <c:pt idx="42">
                  <c:v>0.99999999999999967</c:v>
                </c:pt>
                <c:pt idx="43">
                  <c:v>0.99999999999999967</c:v>
                </c:pt>
                <c:pt idx="44">
                  <c:v>0.99999999999999967</c:v>
                </c:pt>
                <c:pt idx="45">
                  <c:v>0.99999999999999967</c:v>
                </c:pt>
                <c:pt idx="46">
                  <c:v>0.99999999999999967</c:v>
                </c:pt>
                <c:pt idx="47">
                  <c:v>0.99999999999999967</c:v>
                </c:pt>
                <c:pt idx="48">
                  <c:v>0.99999999999999967</c:v>
                </c:pt>
                <c:pt idx="49">
                  <c:v>0.99999999999999967</c:v>
                </c:pt>
                <c:pt idx="50">
                  <c:v>0.99999999999999967</c:v>
                </c:pt>
                <c:pt idx="51">
                  <c:v>0.99999999999999967</c:v>
                </c:pt>
                <c:pt idx="52">
                  <c:v>0.99999999999999967</c:v>
                </c:pt>
                <c:pt idx="53">
                  <c:v>0.99999999999999967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0.99999999999999967</c:v>
                </c:pt>
                <c:pt idx="64">
                  <c:v>0.99999999999999967</c:v>
                </c:pt>
                <c:pt idx="65">
                  <c:v>0.99999999999999967</c:v>
                </c:pt>
                <c:pt idx="66">
                  <c:v>0.99999999999999967</c:v>
                </c:pt>
                <c:pt idx="67">
                  <c:v>0.99999999999999967</c:v>
                </c:pt>
                <c:pt idx="68">
                  <c:v>0.99999999999999967</c:v>
                </c:pt>
                <c:pt idx="69">
                  <c:v>0.99999999999999967</c:v>
                </c:pt>
                <c:pt idx="70">
                  <c:v>0.99999999999999967</c:v>
                </c:pt>
                <c:pt idx="71">
                  <c:v>0.99999999999999967</c:v>
                </c:pt>
                <c:pt idx="72">
                  <c:v>0.99999999999999967</c:v>
                </c:pt>
                <c:pt idx="73">
                  <c:v>0.99999999999999967</c:v>
                </c:pt>
                <c:pt idx="74">
                  <c:v>0.99999999999999967</c:v>
                </c:pt>
                <c:pt idx="75">
                  <c:v>0.99999999999999967</c:v>
                </c:pt>
                <c:pt idx="76">
                  <c:v>0.99999999999999967</c:v>
                </c:pt>
                <c:pt idx="77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F-4EED-8141-5120B1DA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696368"/>
        <c:axId val="1406695536"/>
      </c:lineChart>
      <c:catAx>
        <c:axId val="140669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95952"/>
        <c:crosses val="autoZero"/>
        <c:auto val="1"/>
        <c:lblAlgn val="ctr"/>
        <c:lblOffset val="100"/>
        <c:noMultiLvlLbl val="0"/>
      </c:catAx>
      <c:valAx>
        <c:axId val="14066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</a:p>
            </c:rich>
          </c:tx>
          <c:layout>
            <c:manualLayout>
              <c:xMode val="edge"/>
              <c:yMode val="edge"/>
              <c:x val="1.0551557956037089E-2"/>
              <c:y val="0.41707154140188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98864"/>
        <c:crosses val="autoZero"/>
        <c:crossBetween val="between"/>
      </c:valAx>
      <c:valAx>
        <c:axId val="1406695536"/>
        <c:scaling>
          <c:orientation val="minMax"/>
          <c:max val="1.100000000000000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Cumulative Volume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96368"/>
        <c:crosses val="max"/>
        <c:crossBetween val="between"/>
      </c:valAx>
      <c:catAx>
        <c:axId val="14066963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669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24054817575288E-2"/>
          <c:y val="0.10285282468595322"/>
          <c:w val="0.91741563983891328"/>
          <c:h val="0.70708247474639307"/>
        </c:manualLayout>
      </c:layout>
      <c:lineChart>
        <c:grouping val="standard"/>
        <c:varyColors val="0"/>
        <c:ser>
          <c:idx val="0"/>
          <c:order val="0"/>
          <c:tx>
            <c:strRef>
              <c:f>Daily_revenue_trend!$E$3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4.5801526717557217E-2"/>
                  <c:y val="3.271983113217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1D-4F92-B936-CDFA3E66BD28}"/>
                </c:ext>
              </c:extLst>
            </c:dLbl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Daily_revenue_trend!$D$4:$D$41</c:f>
              <c:strCache>
                <c:ptCount val="38"/>
                <c:pt idx="0">
                  <c:v>04-10-2021</c:v>
                </c:pt>
                <c:pt idx="1">
                  <c:v>05-Oct</c:v>
                </c:pt>
                <c:pt idx="2">
                  <c:v>06-Oct</c:v>
                </c:pt>
                <c:pt idx="3">
                  <c:v>07-Oct</c:v>
                </c:pt>
                <c:pt idx="4">
                  <c:v>08-Oct</c:v>
                </c:pt>
                <c:pt idx="5">
                  <c:v>09-Oct</c:v>
                </c:pt>
                <c:pt idx="6">
                  <c:v>10-Oct</c:v>
                </c:pt>
                <c:pt idx="7">
                  <c:v>11-Oct</c:v>
                </c:pt>
                <c:pt idx="8">
                  <c:v>12-Oct</c:v>
                </c:pt>
                <c:pt idx="9">
                  <c:v>13-Oct</c:v>
                </c:pt>
                <c:pt idx="10">
                  <c:v>14-Oct</c:v>
                </c:pt>
                <c:pt idx="11">
                  <c:v>15-Oct</c:v>
                </c:pt>
                <c:pt idx="12">
                  <c:v>16-Oct</c:v>
                </c:pt>
                <c:pt idx="13">
                  <c:v>17-Oct</c:v>
                </c:pt>
                <c:pt idx="14">
                  <c:v>18-Oct</c:v>
                </c:pt>
                <c:pt idx="15">
                  <c:v>19-Oct</c:v>
                </c:pt>
                <c:pt idx="16">
                  <c:v>20-Oct</c:v>
                </c:pt>
                <c:pt idx="17">
                  <c:v>21-Oct</c:v>
                </c:pt>
                <c:pt idx="18">
                  <c:v>22-Oct</c:v>
                </c:pt>
                <c:pt idx="19">
                  <c:v>23-Oct</c:v>
                </c:pt>
                <c:pt idx="20">
                  <c:v>24-Oct</c:v>
                </c:pt>
                <c:pt idx="21">
                  <c:v>25-Oct</c:v>
                </c:pt>
                <c:pt idx="22">
                  <c:v>26-Oct</c:v>
                </c:pt>
                <c:pt idx="23">
                  <c:v>27-Oct</c:v>
                </c:pt>
                <c:pt idx="24">
                  <c:v>28-Oct</c:v>
                </c:pt>
                <c:pt idx="25">
                  <c:v>29-Oct</c:v>
                </c:pt>
                <c:pt idx="26">
                  <c:v>30-Oct</c:v>
                </c:pt>
                <c:pt idx="27">
                  <c:v>31-Oct</c:v>
                </c:pt>
                <c:pt idx="28">
                  <c:v>01-Nov</c:v>
                </c:pt>
                <c:pt idx="29">
                  <c:v>02-Nov</c:v>
                </c:pt>
                <c:pt idx="30">
                  <c:v>03-Nov</c:v>
                </c:pt>
                <c:pt idx="31">
                  <c:v>04-Nov</c:v>
                </c:pt>
                <c:pt idx="32">
                  <c:v>05-Nov</c:v>
                </c:pt>
                <c:pt idx="33">
                  <c:v>06-Nov</c:v>
                </c:pt>
                <c:pt idx="34">
                  <c:v>07-Nov</c:v>
                </c:pt>
                <c:pt idx="35">
                  <c:v>08-Nov</c:v>
                </c:pt>
                <c:pt idx="36">
                  <c:v>09-Nov</c:v>
                </c:pt>
                <c:pt idx="37">
                  <c:v>10-Nov</c:v>
                </c:pt>
              </c:strCache>
            </c:strRef>
          </c:cat>
          <c:val>
            <c:numRef>
              <c:f>Daily_revenue_trend!$E$4:$E$41</c:f>
              <c:numCache>
                <c:formatCode>"₹"\ #,##0</c:formatCode>
                <c:ptCount val="38"/>
                <c:pt idx="0">
                  <c:v>15950</c:v>
                </c:pt>
                <c:pt idx="1">
                  <c:v>5300</c:v>
                </c:pt>
                <c:pt idx="2">
                  <c:v>8400</c:v>
                </c:pt>
                <c:pt idx="3">
                  <c:v>1800</c:v>
                </c:pt>
                <c:pt idx="4">
                  <c:v>19350</c:v>
                </c:pt>
                <c:pt idx="5">
                  <c:v>400</c:v>
                </c:pt>
                <c:pt idx="6">
                  <c:v>0</c:v>
                </c:pt>
                <c:pt idx="7">
                  <c:v>500</c:v>
                </c:pt>
                <c:pt idx="8">
                  <c:v>14600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1500</c:v>
                </c:pt>
                <c:pt idx="16">
                  <c:v>13500</c:v>
                </c:pt>
                <c:pt idx="17">
                  <c:v>2700</c:v>
                </c:pt>
                <c:pt idx="18">
                  <c:v>4500</c:v>
                </c:pt>
                <c:pt idx="19">
                  <c:v>290</c:v>
                </c:pt>
                <c:pt idx="20">
                  <c:v>0</c:v>
                </c:pt>
                <c:pt idx="21">
                  <c:v>1000</c:v>
                </c:pt>
                <c:pt idx="22">
                  <c:v>4500</c:v>
                </c:pt>
                <c:pt idx="23">
                  <c:v>980</c:v>
                </c:pt>
                <c:pt idx="24">
                  <c:v>1200</c:v>
                </c:pt>
                <c:pt idx="25">
                  <c:v>12150</c:v>
                </c:pt>
                <c:pt idx="26">
                  <c:v>6500</c:v>
                </c:pt>
                <c:pt idx="27">
                  <c:v>0</c:v>
                </c:pt>
                <c:pt idx="28">
                  <c:v>1500</c:v>
                </c:pt>
                <c:pt idx="29">
                  <c:v>5650</c:v>
                </c:pt>
                <c:pt idx="30">
                  <c:v>2400</c:v>
                </c:pt>
                <c:pt idx="31">
                  <c:v>4400</c:v>
                </c:pt>
                <c:pt idx="32">
                  <c:v>1250</c:v>
                </c:pt>
                <c:pt idx="33">
                  <c:v>1100</c:v>
                </c:pt>
                <c:pt idx="34">
                  <c:v>7700</c:v>
                </c:pt>
                <c:pt idx="35">
                  <c:v>3400</c:v>
                </c:pt>
                <c:pt idx="36">
                  <c:v>6900</c:v>
                </c:pt>
                <c:pt idx="37">
                  <c:v>2550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E-48F5-8535-9FFB551D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611680"/>
        <c:axId val="1591616672"/>
      </c:lineChart>
      <c:catAx>
        <c:axId val="15916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16672"/>
        <c:crosses val="autoZero"/>
        <c:auto val="1"/>
        <c:lblAlgn val="ctr"/>
        <c:lblOffset val="100"/>
        <c:noMultiLvlLbl val="0"/>
      </c:catAx>
      <c:valAx>
        <c:axId val="1591616672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Revenue Growth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Daily_revenue_trend!$E$3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Daily_revenue_trend!$D$4:$D$41</c:f>
              <c:strCache>
                <c:ptCount val="38"/>
                <c:pt idx="0">
                  <c:v>04-10-2021</c:v>
                </c:pt>
                <c:pt idx="1">
                  <c:v>05-Oct</c:v>
                </c:pt>
                <c:pt idx="2">
                  <c:v>06-Oct</c:v>
                </c:pt>
                <c:pt idx="3">
                  <c:v>07-Oct</c:v>
                </c:pt>
                <c:pt idx="4">
                  <c:v>08-Oct</c:v>
                </c:pt>
                <c:pt idx="5">
                  <c:v>09-Oct</c:v>
                </c:pt>
                <c:pt idx="6">
                  <c:v>10-Oct</c:v>
                </c:pt>
                <c:pt idx="7">
                  <c:v>11-Oct</c:v>
                </c:pt>
                <c:pt idx="8">
                  <c:v>12-Oct</c:v>
                </c:pt>
                <c:pt idx="9">
                  <c:v>13-Oct</c:v>
                </c:pt>
                <c:pt idx="10">
                  <c:v>14-Oct</c:v>
                </c:pt>
                <c:pt idx="11">
                  <c:v>15-Oct</c:v>
                </c:pt>
                <c:pt idx="12">
                  <c:v>16-Oct</c:v>
                </c:pt>
                <c:pt idx="13">
                  <c:v>17-Oct</c:v>
                </c:pt>
                <c:pt idx="14">
                  <c:v>18-Oct</c:v>
                </c:pt>
                <c:pt idx="15">
                  <c:v>19-Oct</c:v>
                </c:pt>
                <c:pt idx="16">
                  <c:v>20-Oct</c:v>
                </c:pt>
                <c:pt idx="17">
                  <c:v>21-Oct</c:v>
                </c:pt>
                <c:pt idx="18">
                  <c:v>22-Oct</c:v>
                </c:pt>
                <c:pt idx="19">
                  <c:v>23-Oct</c:v>
                </c:pt>
                <c:pt idx="20">
                  <c:v>24-Oct</c:v>
                </c:pt>
                <c:pt idx="21">
                  <c:v>25-Oct</c:v>
                </c:pt>
                <c:pt idx="22">
                  <c:v>26-Oct</c:v>
                </c:pt>
                <c:pt idx="23">
                  <c:v>27-Oct</c:v>
                </c:pt>
                <c:pt idx="24">
                  <c:v>28-Oct</c:v>
                </c:pt>
                <c:pt idx="25">
                  <c:v>29-Oct</c:v>
                </c:pt>
                <c:pt idx="26">
                  <c:v>30-Oct</c:v>
                </c:pt>
                <c:pt idx="27">
                  <c:v>31-Oct</c:v>
                </c:pt>
                <c:pt idx="28">
                  <c:v>01-Nov</c:v>
                </c:pt>
                <c:pt idx="29">
                  <c:v>02-Nov</c:v>
                </c:pt>
                <c:pt idx="30">
                  <c:v>03-Nov</c:v>
                </c:pt>
                <c:pt idx="31">
                  <c:v>04-Nov</c:v>
                </c:pt>
                <c:pt idx="32">
                  <c:v>05-Nov</c:v>
                </c:pt>
                <c:pt idx="33">
                  <c:v>06-Nov</c:v>
                </c:pt>
                <c:pt idx="34">
                  <c:v>07-Nov</c:v>
                </c:pt>
                <c:pt idx="35">
                  <c:v>08-Nov</c:v>
                </c:pt>
                <c:pt idx="36">
                  <c:v>09-Nov</c:v>
                </c:pt>
                <c:pt idx="37">
                  <c:v>10-Nov</c:v>
                </c:pt>
              </c:strCache>
            </c:strRef>
          </c:cat>
          <c:val>
            <c:numRef>
              <c:f>Daily_revenue_trend!$E$4:$E$41</c:f>
              <c:numCache>
                <c:formatCode>"₹"\ #,##0</c:formatCode>
                <c:ptCount val="38"/>
                <c:pt idx="0">
                  <c:v>15950</c:v>
                </c:pt>
                <c:pt idx="1">
                  <c:v>5300</c:v>
                </c:pt>
                <c:pt idx="2">
                  <c:v>8400</c:v>
                </c:pt>
                <c:pt idx="3">
                  <c:v>1800</c:v>
                </c:pt>
                <c:pt idx="4">
                  <c:v>19350</c:v>
                </c:pt>
                <c:pt idx="5">
                  <c:v>400</c:v>
                </c:pt>
                <c:pt idx="6">
                  <c:v>0</c:v>
                </c:pt>
                <c:pt idx="7">
                  <c:v>500</c:v>
                </c:pt>
                <c:pt idx="8">
                  <c:v>14600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1500</c:v>
                </c:pt>
                <c:pt idx="16">
                  <c:v>13500</c:v>
                </c:pt>
                <c:pt idx="17">
                  <c:v>2700</c:v>
                </c:pt>
                <c:pt idx="18">
                  <c:v>4500</c:v>
                </c:pt>
                <c:pt idx="19">
                  <c:v>290</c:v>
                </c:pt>
                <c:pt idx="20">
                  <c:v>0</c:v>
                </c:pt>
                <c:pt idx="21">
                  <c:v>1000</c:v>
                </c:pt>
                <c:pt idx="22">
                  <c:v>4500</c:v>
                </c:pt>
                <c:pt idx="23">
                  <c:v>980</c:v>
                </c:pt>
                <c:pt idx="24">
                  <c:v>1200</c:v>
                </c:pt>
                <c:pt idx="25">
                  <c:v>12150</c:v>
                </c:pt>
                <c:pt idx="26">
                  <c:v>6500</c:v>
                </c:pt>
                <c:pt idx="27">
                  <c:v>0</c:v>
                </c:pt>
                <c:pt idx="28">
                  <c:v>1500</c:v>
                </c:pt>
                <c:pt idx="29">
                  <c:v>5650</c:v>
                </c:pt>
                <c:pt idx="30">
                  <c:v>2400</c:v>
                </c:pt>
                <c:pt idx="31">
                  <c:v>4400</c:v>
                </c:pt>
                <c:pt idx="32">
                  <c:v>1250</c:v>
                </c:pt>
                <c:pt idx="33">
                  <c:v>1100</c:v>
                </c:pt>
                <c:pt idx="34">
                  <c:v>7700</c:v>
                </c:pt>
                <c:pt idx="35">
                  <c:v>3400</c:v>
                </c:pt>
                <c:pt idx="36">
                  <c:v>6900</c:v>
                </c:pt>
                <c:pt idx="37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3-42C5-B3DF-75F244DB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625504"/>
        <c:axId val="791628000"/>
      </c:barChart>
      <c:lineChart>
        <c:grouping val="standard"/>
        <c:varyColors val="0"/>
        <c:ser>
          <c:idx val="1"/>
          <c:order val="1"/>
          <c:tx>
            <c:strRef>
              <c:f>Daily_revenue_trend!$F$3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Daily_revenue_trend!$D$4:$D$41</c:f>
              <c:strCache>
                <c:ptCount val="38"/>
                <c:pt idx="0">
                  <c:v>04-10-2021</c:v>
                </c:pt>
                <c:pt idx="1">
                  <c:v>05-Oct</c:v>
                </c:pt>
                <c:pt idx="2">
                  <c:v>06-Oct</c:v>
                </c:pt>
                <c:pt idx="3">
                  <c:v>07-Oct</c:v>
                </c:pt>
                <c:pt idx="4">
                  <c:v>08-Oct</c:v>
                </c:pt>
                <c:pt idx="5">
                  <c:v>09-Oct</c:v>
                </c:pt>
                <c:pt idx="6">
                  <c:v>10-Oct</c:v>
                </c:pt>
                <c:pt idx="7">
                  <c:v>11-Oct</c:v>
                </c:pt>
                <c:pt idx="8">
                  <c:v>12-Oct</c:v>
                </c:pt>
                <c:pt idx="9">
                  <c:v>13-Oct</c:v>
                </c:pt>
                <c:pt idx="10">
                  <c:v>14-Oct</c:v>
                </c:pt>
                <c:pt idx="11">
                  <c:v>15-Oct</c:v>
                </c:pt>
                <c:pt idx="12">
                  <c:v>16-Oct</c:v>
                </c:pt>
                <c:pt idx="13">
                  <c:v>17-Oct</c:v>
                </c:pt>
                <c:pt idx="14">
                  <c:v>18-Oct</c:v>
                </c:pt>
                <c:pt idx="15">
                  <c:v>19-Oct</c:v>
                </c:pt>
                <c:pt idx="16">
                  <c:v>20-Oct</c:v>
                </c:pt>
                <c:pt idx="17">
                  <c:v>21-Oct</c:v>
                </c:pt>
                <c:pt idx="18">
                  <c:v>22-Oct</c:v>
                </c:pt>
                <c:pt idx="19">
                  <c:v>23-Oct</c:v>
                </c:pt>
                <c:pt idx="20">
                  <c:v>24-Oct</c:v>
                </c:pt>
                <c:pt idx="21">
                  <c:v>25-Oct</c:v>
                </c:pt>
                <c:pt idx="22">
                  <c:v>26-Oct</c:v>
                </c:pt>
                <c:pt idx="23">
                  <c:v>27-Oct</c:v>
                </c:pt>
                <c:pt idx="24">
                  <c:v>28-Oct</c:v>
                </c:pt>
                <c:pt idx="25">
                  <c:v>29-Oct</c:v>
                </c:pt>
                <c:pt idx="26">
                  <c:v>30-Oct</c:v>
                </c:pt>
                <c:pt idx="27">
                  <c:v>31-Oct</c:v>
                </c:pt>
                <c:pt idx="28">
                  <c:v>01-Nov</c:v>
                </c:pt>
                <c:pt idx="29">
                  <c:v>02-Nov</c:v>
                </c:pt>
                <c:pt idx="30">
                  <c:v>03-Nov</c:v>
                </c:pt>
                <c:pt idx="31">
                  <c:v>04-Nov</c:v>
                </c:pt>
                <c:pt idx="32">
                  <c:v>05-Nov</c:v>
                </c:pt>
                <c:pt idx="33">
                  <c:v>06-Nov</c:v>
                </c:pt>
                <c:pt idx="34">
                  <c:v>07-Nov</c:v>
                </c:pt>
                <c:pt idx="35">
                  <c:v>08-Nov</c:v>
                </c:pt>
                <c:pt idx="36">
                  <c:v>09-Nov</c:v>
                </c:pt>
                <c:pt idx="37">
                  <c:v>10-Nov</c:v>
                </c:pt>
              </c:strCache>
            </c:strRef>
          </c:cat>
          <c:val>
            <c:numRef>
              <c:f>Daily_revenue_trend!$F$4:$F$41</c:f>
              <c:numCache>
                <c:formatCode>0.00%</c:formatCode>
                <c:ptCount val="38"/>
                <c:pt idx="1">
                  <c:v>-2.0094339622641511</c:v>
                </c:pt>
                <c:pt idx="2">
                  <c:v>0.36904761904761907</c:v>
                </c:pt>
                <c:pt idx="3">
                  <c:v>-3.6666666666666665</c:v>
                </c:pt>
                <c:pt idx="4">
                  <c:v>0.90697674418604646</c:v>
                </c:pt>
                <c:pt idx="5">
                  <c:v>-47.375</c:v>
                </c:pt>
                <c:pt idx="6">
                  <c:v>0</c:v>
                </c:pt>
                <c:pt idx="7">
                  <c:v>1</c:v>
                </c:pt>
                <c:pt idx="8">
                  <c:v>0.96575342465753422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0.88888888888888884</c:v>
                </c:pt>
                <c:pt idx="17">
                  <c:v>-4</c:v>
                </c:pt>
                <c:pt idx="18">
                  <c:v>0.4</c:v>
                </c:pt>
                <c:pt idx="19">
                  <c:v>-14.517241379310345</c:v>
                </c:pt>
                <c:pt idx="20">
                  <c:v>0</c:v>
                </c:pt>
                <c:pt idx="21">
                  <c:v>1</c:v>
                </c:pt>
                <c:pt idx="22">
                  <c:v>0.77777777777777779</c:v>
                </c:pt>
                <c:pt idx="23">
                  <c:v>-3.5918367346938775</c:v>
                </c:pt>
                <c:pt idx="24">
                  <c:v>0.18333333333333332</c:v>
                </c:pt>
                <c:pt idx="25">
                  <c:v>0.90123456790123457</c:v>
                </c:pt>
                <c:pt idx="26">
                  <c:v>-0.86923076923076925</c:v>
                </c:pt>
                <c:pt idx="27">
                  <c:v>0</c:v>
                </c:pt>
                <c:pt idx="28">
                  <c:v>1</c:v>
                </c:pt>
                <c:pt idx="29">
                  <c:v>0.73451327433628322</c:v>
                </c:pt>
                <c:pt idx="30">
                  <c:v>-1.3541666666666667</c:v>
                </c:pt>
                <c:pt idx="31">
                  <c:v>0.45454545454545453</c:v>
                </c:pt>
                <c:pt idx="32">
                  <c:v>-2.52</c:v>
                </c:pt>
                <c:pt idx="33">
                  <c:v>-0.13636363636363635</c:v>
                </c:pt>
                <c:pt idx="34">
                  <c:v>0.8571428571428571</c:v>
                </c:pt>
                <c:pt idx="35">
                  <c:v>-1.2647058823529411</c:v>
                </c:pt>
                <c:pt idx="36">
                  <c:v>0.50724637681159424</c:v>
                </c:pt>
                <c:pt idx="37">
                  <c:v>-1.7058823529411764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3-42C5-B3DF-75F244DB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621760"/>
        <c:axId val="791628832"/>
      </c:lineChart>
      <c:catAx>
        <c:axId val="7916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28000"/>
        <c:crosses val="autoZero"/>
        <c:auto val="1"/>
        <c:lblAlgn val="ctr"/>
        <c:lblOffset val="100"/>
        <c:noMultiLvlLbl val="0"/>
      </c:catAx>
      <c:valAx>
        <c:axId val="7916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layout>
            <c:manualLayout>
              <c:xMode val="edge"/>
              <c:yMode val="edge"/>
              <c:x val="5.3163211057947902E-3"/>
              <c:y val="0.37014127581878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25504"/>
        <c:crosses val="autoZero"/>
        <c:crossBetween val="between"/>
      </c:valAx>
      <c:valAx>
        <c:axId val="7916288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Growth</a:t>
                </a:r>
                <a:r>
                  <a:rPr lang="en-IN" baseline="0"/>
                  <a:t> %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9763901761083692"/>
              <c:y val="0.362909505876982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21760"/>
        <c:crosses val="max"/>
        <c:crossBetween val="between"/>
      </c:valAx>
      <c:catAx>
        <c:axId val="791621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162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'Daily_Volume Trend'!$E$3</c:f>
              <c:strCache>
                <c:ptCount val="1"/>
                <c:pt idx="0">
                  <c:v>No. of items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2.774694783573807E-2"/>
                  <c:y val="3.39443312966734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3A0-4B8E-9759-E295DBCD63A3}"/>
                </c:ext>
              </c:extLst>
            </c:dLbl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'Daily_Volume Trend'!$D$4:$D$41</c:f>
              <c:strCache>
                <c:ptCount val="38"/>
                <c:pt idx="0">
                  <c:v>04-Oct</c:v>
                </c:pt>
                <c:pt idx="1">
                  <c:v>05-Oct</c:v>
                </c:pt>
                <c:pt idx="2">
                  <c:v>06-Oct</c:v>
                </c:pt>
                <c:pt idx="3">
                  <c:v>07-Oct</c:v>
                </c:pt>
                <c:pt idx="4">
                  <c:v>08-Oct</c:v>
                </c:pt>
                <c:pt idx="5">
                  <c:v>09-Oct</c:v>
                </c:pt>
                <c:pt idx="6">
                  <c:v>10-Oct</c:v>
                </c:pt>
                <c:pt idx="7">
                  <c:v>11-Oct</c:v>
                </c:pt>
                <c:pt idx="8">
                  <c:v>12-Oct</c:v>
                </c:pt>
                <c:pt idx="9">
                  <c:v>13-Oct</c:v>
                </c:pt>
                <c:pt idx="10">
                  <c:v>14-Oct</c:v>
                </c:pt>
                <c:pt idx="11">
                  <c:v>15-Oct</c:v>
                </c:pt>
                <c:pt idx="12">
                  <c:v>16-Oct</c:v>
                </c:pt>
                <c:pt idx="13">
                  <c:v>17-Oct</c:v>
                </c:pt>
                <c:pt idx="14">
                  <c:v>18-Oct</c:v>
                </c:pt>
                <c:pt idx="15">
                  <c:v>19-Oct</c:v>
                </c:pt>
                <c:pt idx="16">
                  <c:v>20-Oct</c:v>
                </c:pt>
                <c:pt idx="17">
                  <c:v>21-Oct</c:v>
                </c:pt>
                <c:pt idx="18">
                  <c:v>22-Oct</c:v>
                </c:pt>
                <c:pt idx="19">
                  <c:v>23-Oct</c:v>
                </c:pt>
                <c:pt idx="20">
                  <c:v>24-Oct</c:v>
                </c:pt>
                <c:pt idx="21">
                  <c:v>25-Oct</c:v>
                </c:pt>
                <c:pt idx="22">
                  <c:v>26-Oct</c:v>
                </c:pt>
                <c:pt idx="23">
                  <c:v>27-Oct</c:v>
                </c:pt>
                <c:pt idx="24">
                  <c:v>28-Oct</c:v>
                </c:pt>
                <c:pt idx="25">
                  <c:v>29-Oct</c:v>
                </c:pt>
                <c:pt idx="26">
                  <c:v>30-Oct</c:v>
                </c:pt>
                <c:pt idx="27">
                  <c:v>31-Oct</c:v>
                </c:pt>
                <c:pt idx="28">
                  <c:v>01-Nov</c:v>
                </c:pt>
                <c:pt idx="29">
                  <c:v>02-Nov</c:v>
                </c:pt>
                <c:pt idx="30">
                  <c:v>03-Nov</c:v>
                </c:pt>
                <c:pt idx="31">
                  <c:v>04-Nov</c:v>
                </c:pt>
                <c:pt idx="32">
                  <c:v>05-Nov</c:v>
                </c:pt>
                <c:pt idx="33">
                  <c:v>06-Nov</c:v>
                </c:pt>
                <c:pt idx="34">
                  <c:v>07-Nov</c:v>
                </c:pt>
                <c:pt idx="35">
                  <c:v>08-Nov</c:v>
                </c:pt>
                <c:pt idx="36">
                  <c:v>09-Nov</c:v>
                </c:pt>
                <c:pt idx="37">
                  <c:v>10-Nov</c:v>
                </c:pt>
              </c:strCache>
            </c:strRef>
          </c:cat>
          <c:val>
            <c:numRef>
              <c:f>'Daily_Volume Trend'!$E$4:$E$41</c:f>
              <c:numCache>
                <c:formatCode>General</c:formatCode>
                <c:ptCount val="38"/>
                <c:pt idx="0">
                  <c:v>6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37</c:v>
                </c:pt>
                <c:pt idx="26">
                  <c:v>2</c:v>
                </c:pt>
                <c:pt idx="27">
                  <c:v>0</c:v>
                </c:pt>
                <c:pt idx="28">
                  <c:v>6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38C-BC5F-3A33CD23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715711"/>
        <c:axId val="1412716543"/>
      </c:lineChart>
      <c:catAx>
        <c:axId val="141271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16543"/>
        <c:crosses val="autoZero"/>
        <c:auto val="1"/>
        <c:lblAlgn val="ctr"/>
        <c:lblOffset val="100"/>
        <c:noMultiLvlLbl val="0"/>
      </c:catAx>
      <c:valAx>
        <c:axId val="14127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</a:t>
                </a:r>
                <a:r>
                  <a:rPr lang="en-IN" baseline="0"/>
                  <a:t> count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1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Daywise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Daywise_Revenue!$D$4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Daywise_Revenue!$E$4</c:f>
              <c:numCache>
                <c:formatCode>"₹"\ #,##0</c:formatCode>
                <c:ptCount val="1"/>
                <c:pt idx="0">
                  <c:v>22350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D-403C-B6E7-5B1A39DBA60A}"/>
            </c:ext>
          </c:extLst>
        </c:ser>
        <c:ser>
          <c:idx val="1"/>
          <c:order val="1"/>
          <c:tx>
            <c:strRef>
              <c:f>Daywise_Revenue!$D$5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Daywise_Revenue!$E$5</c:f>
              <c:numCache>
                <c:formatCode>"₹"\ #,##0</c:formatCode>
                <c:ptCount val="1"/>
                <c:pt idx="0">
                  <c:v>38450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D-403C-B6E7-5B1A39DBA60A}"/>
            </c:ext>
          </c:extLst>
        </c:ser>
        <c:ser>
          <c:idx val="2"/>
          <c:order val="2"/>
          <c:tx>
            <c:strRef>
              <c:f>Daywise_Revenue!$D$6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Daywise_Revenue!$E$6</c:f>
              <c:numCache>
                <c:formatCode>"₹"\ #,##0</c:formatCode>
                <c:ptCount val="1"/>
                <c:pt idx="0">
                  <c:v>27830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D-403C-B6E7-5B1A39DBA60A}"/>
            </c:ext>
          </c:extLst>
        </c:ser>
        <c:ser>
          <c:idx val="3"/>
          <c:order val="3"/>
          <c:tx>
            <c:strRef>
              <c:f>Daywise_Revenue!$D$7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Daywise_Revenue!$E$7</c:f>
              <c:numCache>
                <c:formatCode>"₹"\ #,##0</c:formatCode>
                <c:ptCount val="1"/>
                <c:pt idx="0">
                  <c:v>10100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D-403C-B6E7-5B1A39DBA60A}"/>
            </c:ext>
          </c:extLst>
        </c:ser>
        <c:ser>
          <c:idx val="4"/>
          <c:order val="4"/>
          <c:tx>
            <c:strRef>
              <c:f>Daywise_Revenue!$D$8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Daywise_Revenue!$E$8</c:f>
              <c:numCache>
                <c:formatCode>"₹"\ #,##0</c:formatCode>
                <c:ptCount val="1"/>
                <c:pt idx="0">
                  <c:v>37250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D-403C-B6E7-5B1A39DBA60A}"/>
            </c:ext>
          </c:extLst>
        </c:ser>
        <c:ser>
          <c:idx val="5"/>
          <c:order val="5"/>
          <c:tx>
            <c:strRef>
              <c:f>Daywise_Revenue!$D$9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Daywise_Revenue!$E$9</c:f>
              <c:numCache>
                <c:formatCode>"₹"\ #,##0</c:formatCode>
                <c:ptCount val="1"/>
                <c:pt idx="0">
                  <c:v>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D-403C-B6E7-5B1A39DBA60A}"/>
            </c:ext>
          </c:extLst>
        </c:ser>
        <c:ser>
          <c:idx val="6"/>
          <c:order val="6"/>
          <c:tx>
            <c:strRef>
              <c:f>Daywise_Revenue!$D$10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Daywise_Revenue!$E$3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Daywise_Revenue!$E$10</c:f>
              <c:numCache>
                <c:formatCode>"₹"\ #,##0</c:formatCode>
                <c:ptCount val="1"/>
                <c:pt idx="0">
                  <c:v>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D-403C-B6E7-5B1A39DBA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9066399"/>
        <c:axId val="579063903"/>
      </c:barChart>
      <c:catAx>
        <c:axId val="5790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63903"/>
        <c:crosses val="autoZero"/>
        <c:auto val="1"/>
        <c:lblAlgn val="ctr"/>
        <c:lblOffset val="100"/>
        <c:noMultiLvlLbl val="0"/>
      </c:catAx>
      <c:valAx>
        <c:axId val="5790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Items</a:t>
            </a:r>
            <a:r>
              <a:rPr lang="en-US" baseline="0"/>
              <a:t> Sold Day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80738638634643E-2"/>
          <c:y val="0.14043659043659046"/>
          <c:w val="0.88376866914478325"/>
          <c:h val="0.78264633500853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'Daywise Items Sold'!$E$3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'Daywise Items Sold'!$D$4:$D$10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'Daywise Items Sold'!$E$4:$E$10</c:f>
              <c:numCache>
                <c:formatCode>General</c:formatCode>
                <c:ptCount val="7"/>
                <c:pt idx="0">
                  <c:v>16</c:v>
                </c:pt>
                <c:pt idx="1">
                  <c:v>17</c:v>
                </c:pt>
                <c:pt idx="2">
                  <c:v>11</c:v>
                </c:pt>
                <c:pt idx="3">
                  <c:v>10</c:v>
                </c:pt>
                <c:pt idx="4">
                  <c:v>42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5-492B-9484-0B62348535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1259487"/>
        <c:axId val="861252415"/>
      </c:barChart>
      <c:catAx>
        <c:axId val="86125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52415"/>
        <c:crosses val="autoZero"/>
        <c:auto val="1"/>
        <c:lblAlgn val="ctr"/>
        <c:lblOffset val="100"/>
        <c:noMultiLvlLbl val="0"/>
      </c:catAx>
      <c:valAx>
        <c:axId val="86125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 of Items</a:t>
                </a:r>
              </a:p>
            </c:rich>
          </c:tx>
          <c:layout>
            <c:manualLayout>
              <c:xMode val="edge"/>
              <c:yMode val="edge"/>
              <c:x val="1.6920473773265651E-2"/>
              <c:y val="0.40597153786130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5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% of Total Items Sold</a:t>
            </a:r>
          </a:p>
        </c:rich>
      </c:tx>
      <c:layout>
        <c:manualLayout>
          <c:xMode val="edge"/>
          <c:yMode val="edge"/>
          <c:x val="0.65617147759884953"/>
          <c:y val="5.9873532432486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51095672153515"/>
          <c:y val="0.12443791073430399"/>
          <c:w val="0.45930827516453226"/>
          <c:h val="0.7876374596397957"/>
        </c:manualLayout>
      </c:layout>
      <c:pieChart>
        <c:varyColors val="1"/>
        <c:ser>
          <c:idx val="0"/>
          <c:order val="0"/>
          <c:tx>
            <c:strRef>
              <c:f>'Volume Pareto Chart'!$F$3</c:f>
              <c:strCache>
                <c:ptCount val="1"/>
                <c:pt idx="0">
                  <c:v>Sum of Total Items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3ED-45A6-AF5B-6C98455FCF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ED-45A6-AF5B-6C98455FCF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ED-45A6-AF5B-6C98455FCF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ED-45A6-AF5B-6C98455FCF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ED-45A6-AF5B-6C98455FCF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3ED-45A6-AF5B-6C98455FCF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3ED-45A6-AF5B-6C98455FCF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96C-427A-A75F-0C8C7B90BB5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96C-427A-A75F-0C8C7B90BB5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96C-427A-A75F-0C8C7B90BB5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96C-427A-A75F-0C8C7B90BB5D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96C-427A-A75F-0C8C7B90BB5D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96C-427A-A75F-0C8C7B90BB5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96C-427A-A75F-0C8C7B90BB5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96C-427A-A75F-0C8C7B90BB5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96C-427A-A75F-0C8C7B90BB5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03ED-45A6-AF5B-6C98455FCF6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96C-427A-A75F-0C8C7B90BB5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596C-427A-A75F-0C8C7B90BB5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96C-427A-A75F-0C8C7B90BB5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596C-427A-A75F-0C8C7B90BB5D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96C-427A-A75F-0C8C7B90BB5D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596C-427A-A75F-0C8C7B90BB5D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96C-427A-A75F-0C8C7B90BB5D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596C-427A-A75F-0C8C7B90BB5D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96C-427A-A75F-0C8C7B90BB5D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03ED-45A6-AF5B-6C98455FCF6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03ED-45A6-AF5B-6C98455FCF6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03ED-45A6-AF5B-6C98455FCF6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03ED-45A6-AF5B-6C98455FCF6F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03ED-45A6-AF5B-6C98455FCF6F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03ED-45A6-AF5B-6C98455FCF6F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03ED-45A6-AF5B-6C98455FCF6F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03ED-45A6-AF5B-6C98455FCF6F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03ED-45A6-AF5B-6C98455FCF6F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03ED-45A6-AF5B-6C98455FCF6F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03ED-45A6-AF5B-6C98455FCF6F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03ED-45A6-AF5B-6C98455FCF6F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03ED-45A6-AF5B-6C98455FCF6F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03ED-45A6-AF5B-6C98455FCF6F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03ED-45A6-AF5B-6C98455FCF6F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03ED-45A6-AF5B-6C98455FCF6F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03ED-45A6-AF5B-6C98455FCF6F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03ED-45A6-AF5B-6C98455FCF6F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03ED-45A6-AF5B-6C98455FCF6F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03ED-45A6-AF5B-6C98455FCF6F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03ED-45A6-AF5B-6C98455FCF6F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03ED-45A6-AF5B-6C98455FCF6F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03ED-45A6-AF5B-6C98455FCF6F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03ED-45A6-AF5B-6C98455FCF6F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03ED-45A6-AF5B-6C98455FCF6F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03ED-45A6-AF5B-6C98455FCF6F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03ED-45A6-AF5B-6C98455FCF6F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03ED-45A6-AF5B-6C98455FCF6F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03ED-45A6-AF5B-6C98455FCF6F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03ED-45A6-AF5B-6C98455FCF6F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03ED-45A6-AF5B-6C98455FCF6F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03ED-45A6-AF5B-6C98455FCF6F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03ED-45A6-AF5B-6C98455FCF6F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03ED-45A6-AF5B-6C98455FCF6F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03ED-45A6-AF5B-6C98455FCF6F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03ED-45A6-AF5B-6C98455FCF6F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03ED-45A6-AF5B-6C98455FCF6F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03ED-45A6-AF5B-6C98455FCF6F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03ED-45A6-AF5B-6C98455FCF6F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03ED-45A6-AF5B-6C98455FCF6F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03ED-45A6-AF5B-6C98455FCF6F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03ED-45A6-AF5B-6C98455FCF6F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03ED-45A6-AF5B-6C98455FCF6F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03ED-45A6-AF5B-6C98455FCF6F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03ED-45A6-AF5B-6C98455FCF6F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03ED-45A6-AF5B-6C98455FCF6F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03ED-45A6-AF5B-6C98455FCF6F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03ED-45A6-AF5B-6C98455FCF6F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03ED-45A6-AF5B-6C98455FCF6F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03ED-45A6-AF5B-6C98455FCF6F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03ED-45A6-AF5B-6C98455FCF6F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03ED-45A6-AF5B-6C98455FCF6F}"/>
              </c:ext>
            </c:extLst>
          </c:dPt>
          <c:dLbls>
            <c:dLbl>
              <c:idx val="7"/>
              <c:layout>
                <c:manualLayout>
                  <c:x val="0"/>
                  <c:y val="6.52080563972669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6C-427A-A75F-0C8C7B90BB5D}"/>
                </c:ext>
              </c:extLst>
            </c:dLbl>
            <c:dLbl>
              <c:idx val="8"/>
              <c:layout>
                <c:manualLayout>
                  <c:x val="-6.0060054379413863E-3"/>
                  <c:y val="8.75160756910689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6C-427A-A75F-0C8C7B90BB5D}"/>
                </c:ext>
              </c:extLst>
            </c:dLbl>
            <c:dLbl>
              <c:idx val="9"/>
              <c:layout>
                <c:manualLayout>
                  <c:x val="-2.4024021751765458E-2"/>
                  <c:y val="7.72200667862372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6C-427A-A75F-0C8C7B90BB5D}"/>
                </c:ext>
              </c:extLst>
            </c:dLbl>
            <c:dLbl>
              <c:idx val="10"/>
              <c:layout>
                <c:manualLayout>
                  <c:x val="-3.2432429364883365E-2"/>
                  <c:y val="4.11840356193265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6C-427A-A75F-0C8C7B90BB5D}"/>
                </c:ext>
              </c:extLst>
            </c:dLbl>
            <c:dLbl>
              <c:idx val="11"/>
              <c:layout>
                <c:manualLayout>
                  <c:x val="-8.2882875043590848E-2"/>
                  <c:y val="2.57400222620790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6C-427A-A75F-0C8C7B90BB5D}"/>
                </c:ext>
              </c:extLst>
            </c:dLbl>
            <c:dLbl>
              <c:idx val="12"/>
              <c:layout>
                <c:manualLayout>
                  <c:x val="-6.2462456554590207E-2"/>
                  <c:y val="-1.74066889287457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71178476331413E-2"/>
                      <c:h val="7.92384514435695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96C-427A-A75F-0C8C7B90BB5D}"/>
                </c:ext>
              </c:extLst>
            </c:dLbl>
            <c:dLbl>
              <c:idx val="13"/>
              <c:layout>
                <c:manualLayout>
                  <c:x val="-9.1078958809059127E-2"/>
                  <c:y val="-8.57400262467192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6C-427A-A75F-0C8C7B90BB5D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'Volume Pareto Chart'!$E$4:$E$81</c:f>
              <c:strCache>
                <c:ptCount val="78"/>
                <c:pt idx="0">
                  <c:v>O21</c:v>
                </c:pt>
                <c:pt idx="1">
                  <c:v>O15</c:v>
                </c:pt>
                <c:pt idx="2">
                  <c:v>L1</c:v>
                </c:pt>
                <c:pt idx="3">
                  <c:v>O22</c:v>
                </c:pt>
                <c:pt idx="4">
                  <c:v>T13</c:v>
                </c:pt>
                <c:pt idx="5">
                  <c:v>L2</c:v>
                </c:pt>
                <c:pt idx="6">
                  <c:v>T14</c:v>
                </c:pt>
                <c:pt idx="7">
                  <c:v>L5</c:v>
                </c:pt>
                <c:pt idx="8">
                  <c:v>L4</c:v>
                </c:pt>
                <c:pt idx="9">
                  <c:v>M2</c:v>
                </c:pt>
                <c:pt idx="10">
                  <c:v>H17</c:v>
                </c:pt>
                <c:pt idx="11">
                  <c:v>O17</c:v>
                </c:pt>
                <c:pt idx="12">
                  <c:v>T12</c:v>
                </c:pt>
                <c:pt idx="13">
                  <c:v>L3</c:v>
                </c:pt>
                <c:pt idx="14">
                  <c:v>O20</c:v>
                </c:pt>
                <c:pt idx="15">
                  <c:v>H19</c:v>
                </c:pt>
                <c:pt idx="16">
                  <c:v>O8</c:v>
                </c:pt>
                <c:pt idx="17">
                  <c:v>H2</c:v>
                </c:pt>
                <c:pt idx="18">
                  <c:v>O16</c:v>
                </c:pt>
                <c:pt idx="19">
                  <c:v>H3</c:v>
                </c:pt>
                <c:pt idx="20">
                  <c:v>O19</c:v>
                </c:pt>
                <c:pt idx="21">
                  <c:v>H8</c:v>
                </c:pt>
                <c:pt idx="22">
                  <c:v>IR3</c:v>
                </c:pt>
                <c:pt idx="23">
                  <c:v>T16</c:v>
                </c:pt>
                <c:pt idx="24">
                  <c:v>O6</c:v>
                </c:pt>
                <c:pt idx="25">
                  <c:v>O12</c:v>
                </c:pt>
                <c:pt idx="26">
                  <c:v>T1</c:v>
                </c:pt>
                <c:pt idx="27">
                  <c:v>O13</c:v>
                </c:pt>
                <c:pt idx="28">
                  <c:v>H18</c:v>
                </c:pt>
                <c:pt idx="29">
                  <c:v>IR1</c:v>
                </c:pt>
                <c:pt idx="30">
                  <c:v>T15</c:v>
                </c:pt>
                <c:pt idx="31">
                  <c:v>M9</c:v>
                </c:pt>
                <c:pt idx="32">
                  <c:v>T7</c:v>
                </c:pt>
                <c:pt idx="33">
                  <c:v>O10</c:v>
                </c:pt>
                <c:pt idx="34">
                  <c:v>M7</c:v>
                </c:pt>
                <c:pt idx="35">
                  <c:v>H4</c:v>
                </c:pt>
                <c:pt idx="36">
                  <c:v>H11</c:v>
                </c:pt>
                <c:pt idx="37">
                  <c:v>T6</c:v>
                </c:pt>
                <c:pt idx="38">
                  <c:v>M6</c:v>
                </c:pt>
                <c:pt idx="39">
                  <c:v>H13</c:v>
                </c:pt>
                <c:pt idx="40">
                  <c:v>T8</c:v>
                </c:pt>
                <c:pt idx="41">
                  <c:v>T2</c:v>
                </c:pt>
                <c:pt idx="42">
                  <c:v>T9</c:v>
                </c:pt>
                <c:pt idx="43">
                  <c:v>O4</c:v>
                </c:pt>
                <c:pt idx="44">
                  <c:v>H6</c:v>
                </c:pt>
                <c:pt idx="45">
                  <c:v>H12</c:v>
                </c:pt>
                <c:pt idx="46">
                  <c:v>O1</c:v>
                </c:pt>
                <c:pt idx="47">
                  <c:v>T11</c:v>
                </c:pt>
                <c:pt idx="48">
                  <c:v>H7</c:v>
                </c:pt>
                <c:pt idx="49">
                  <c:v>H5</c:v>
                </c:pt>
                <c:pt idx="50">
                  <c:v>O11</c:v>
                </c:pt>
                <c:pt idx="51">
                  <c:v>T4</c:v>
                </c:pt>
                <c:pt idx="52">
                  <c:v>H15</c:v>
                </c:pt>
                <c:pt idx="53">
                  <c:v>M5</c:v>
                </c:pt>
                <c:pt idx="54">
                  <c:v>H9</c:v>
                </c:pt>
                <c:pt idx="55">
                  <c:v>O5</c:v>
                </c:pt>
                <c:pt idx="56">
                  <c:v>O14</c:v>
                </c:pt>
                <c:pt idx="57">
                  <c:v>O7</c:v>
                </c:pt>
                <c:pt idx="58">
                  <c:v>IO1</c:v>
                </c:pt>
                <c:pt idx="59">
                  <c:v>O9</c:v>
                </c:pt>
                <c:pt idx="60">
                  <c:v>IO2</c:v>
                </c:pt>
                <c:pt idx="61">
                  <c:v>T10</c:v>
                </c:pt>
                <c:pt idx="62">
                  <c:v>H16</c:v>
                </c:pt>
                <c:pt idx="63">
                  <c:v>H14</c:v>
                </c:pt>
                <c:pt idx="64">
                  <c:v>O18</c:v>
                </c:pt>
                <c:pt idx="65">
                  <c:v>M1</c:v>
                </c:pt>
                <c:pt idx="66">
                  <c:v>IR2</c:v>
                </c:pt>
                <c:pt idx="67">
                  <c:v>M3</c:v>
                </c:pt>
                <c:pt idx="68">
                  <c:v>O2</c:v>
                </c:pt>
                <c:pt idx="69">
                  <c:v>T3</c:v>
                </c:pt>
                <c:pt idx="70">
                  <c:v>H10</c:v>
                </c:pt>
                <c:pt idx="71">
                  <c:v>T5</c:v>
                </c:pt>
                <c:pt idx="72">
                  <c:v>IR4</c:v>
                </c:pt>
                <c:pt idx="73">
                  <c:v>M4</c:v>
                </c:pt>
                <c:pt idx="74">
                  <c:v>IR5</c:v>
                </c:pt>
                <c:pt idx="75">
                  <c:v>O3</c:v>
                </c:pt>
                <c:pt idx="76">
                  <c:v>H1</c:v>
                </c:pt>
                <c:pt idx="77">
                  <c:v>M8</c:v>
                </c:pt>
              </c:strCache>
            </c:strRef>
          </c:cat>
          <c:val>
            <c:numRef>
              <c:f>'Volume Pareto Chart'!$F$4:$F$81</c:f>
              <c:numCache>
                <c:formatCode>General</c:formatCode>
                <c:ptCount val="78"/>
                <c:pt idx="0">
                  <c:v>32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C-427A-A75F-0C8C7B90BB5D}"/>
            </c:ext>
          </c:extLst>
        </c:ser>
        <c:ser>
          <c:idx val="1"/>
          <c:order val="1"/>
          <c:tx>
            <c:strRef>
              <c:f>'Volume Pareto Chart'!$G$3</c:f>
              <c:strCache>
                <c:ptCount val="1"/>
                <c:pt idx="0">
                  <c:v>% of Total Volume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03ED-45A6-AF5B-6C98455FCF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03ED-45A6-AF5B-6C98455FCF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03ED-45A6-AF5B-6C98455FCF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03ED-45A6-AF5B-6C98455FCF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03ED-45A6-AF5B-6C98455FCF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03ED-45A6-AF5B-6C98455FCF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03ED-45A6-AF5B-6C98455FCF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03ED-45A6-AF5B-6C98455FCF6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03ED-45A6-AF5B-6C98455FCF6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03ED-45A6-AF5B-6C98455FCF6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1-03ED-45A6-AF5B-6C98455FCF6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3-03ED-45A6-AF5B-6C98455FCF6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5-03ED-45A6-AF5B-6C98455FCF6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7-03ED-45A6-AF5B-6C98455FCF6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9-03ED-45A6-AF5B-6C98455FCF6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B-03ED-45A6-AF5B-6C98455FCF6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D-03ED-45A6-AF5B-6C98455FCF6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BF-03ED-45A6-AF5B-6C98455FCF6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1-03ED-45A6-AF5B-6C98455FCF6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3-03ED-45A6-AF5B-6C98455FCF6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5-03ED-45A6-AF5B-6C98455FCF6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7-03ED-45A6-AF5B-6C98455FCF6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9-03ED-45A6-AF5B-6C98455FCF6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B-03ED-45A6-AF5B-6C98455FCF6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D-03ED-45A6-AF5B-6C98455FCF6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CF-03ED-45A6-AF5B-6C98455FCF6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1-03ED-45A6-AF5B-6C98455FCF6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3-03ED-45A6-AF5B-6C98455FCF6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5-03ED-45A6-AF5B-6C98455FCF6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7-03ED-45A6-AF5B-6C98455FCF6F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9-03ED-45A6-AF5B-6C98455FCF6F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B-03ED-45A6-AF5B-6C98455FCF6F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D-03ED-45A6-AF5B-6C98455FCF6F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DF-03ED-45A6-AF5B-6C98455FCF6F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1-03ED-45A6-AF5B-6C98455FCF6F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3-03ED-45A6-AF5B-6C98455FCF6F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5-03ED-45A6-AF5B-6C98455FCF6F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7-03ED-45A6-AF5B-6C98455FCF6F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9-03ED-45A6-AF5B-6C98455FCF6F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B-03ED-45A6-AF5B-6C98455FCF6F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D-03ED-45A6-AF5B-6C98455FCF6F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EF-03ED-45A6-AF5B-6C98455FCF6F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1-03ED-45A6-AF5B-6C98455FCF6F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3-03ED-45A6-AF5B-6C98455FCF6F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5-03ED-45A6-AF5B-6C98455FCF6F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7-03ED-45A6-AF5B-6C98455FCF6F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9-03ED-45A6-AF5B-6C98455FCF6F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B-03ED-45A6-AF5B-6C98455FCF6F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D-03ED-45A6-AF5B-6C98455FCF6F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FF-03ED-45A6-AF5B-6C98455FCF6F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1-03ED-45A6-AF5B-6C98455FCF6F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3-03ED-45A6-AF5B-6C98455FCF6F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5-03ED-45A6-AF5B-6C98455FCF6F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7-03ED-45A6-AF5B-6C98455FCF6F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9-03ED-45A6-AF5B-6C98455FCF6F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B-03ED-45A6-AF5B-6C98455FCF6F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D-03ED-45A6-AF5B-6C98455FCF6F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0F-03ED-45A6-AF5B-6C98455FCF6F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1-03ED-45A6-AF5B-6C98455FCF6F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3-03ED-45A6-AF5B-6C98455FCF6F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5-03ED-45A6-AF5B-6C98455FCF6F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7-03ED-45A6-AF5B-6C98455FCF6F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9-03ED-45A6-AF5B-6C98455FCF6F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B-03ED-45A6-AF5B-6C98455FCF6F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D-03ED-45A6-AF5B-6C98455FCF6F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1F-03ED-45A6-AF5B-6C98455FCF6F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1-03ED-45A6-AF5B-6C98455FCF6F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3-03ED-45A6-AF5B-6C98455FCF6F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5-03ED-45A6-AF5B-6C98455FCF6F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7-03ED-45A6-AF5B-6C98455FCF6F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9-03ED-45A6-AF5B-6C98455FCF6F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B-03ED-45A6-AF5B-6C98455FCF6F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D-03ED-45A6-AF5B-6C98455FCF6F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2F-03ED-45A6-AF5B-6C98455FCF6F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1-03ED-45A6-AF5B-6C98455FCF6F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3-03ED-45A6-AF5B-6C98455FCF6F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5-03ED-45A6-AF5B-6C98455FCF6F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7-03ED-45A6-AF5B-6C98455FCF6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'Volume Pareto Chart'!$E$4:$E$81</c:f>
              <c:strCache>
                <c:ptCount val="78"/>
                <c:pt idx="0">
                  <c:v>O21</c:v>
                </c:pt>
                <c:pt idx="1">
                  <c:v>O15</c:v>
                </c:pt>
                <c:pt idx="2">
                  <c:v>L1</c:v>
                </c:pt>
                <c:pt idx="3">
                  <c:v>O22</c:v>
                </c:pt>
                <c:pt idx="4">
                  <c:v>T13</c:v>
                </c:pt>
                <c:pt idx="5">
                  <c:v>L2</c:v>
                </c:pt>
                <c:pt idx="6">
                  <c:v>T14</c:v>
                </c:pt>
                <c:pt idx="7">
                  <c:v>L5</c:v>
                </c:pt>
                <c:pt idx="8">
                  <c:v>L4</c:v>
                </c:pt>
                <c:pt idx="9">
                  <c:v>M2</c:v>
                </c:pt>
                <c:pt idx="10">
                  <c:v>H17</c:v>
                </c:pt>
                <c:pt idx="11">
                  <c:v>O17</c:v>
                </c:pt>
                <c:pt idx="12">
                  <c:v>T12</c:v>
                </c:pt>
                <c:pt idx="13">
                  <c:v>L3</c:v>
                </c:pt>
                <c:pt idx="14">
                  <c:v>O20</c:v>
                </c:pt>
                <c:pt idx="15">
                  <c:v>H19</c:v>
                </c:pt>
                <c:pt idx="16">
                  <c:v>O8</c:v>
                </c:pt>
                <c:pt idx="17">
                  <c:v>H2</c:v>
                </c:pt>
                <c:pt idx="18">
                  <c:v>O16</c:v>
                </c:pt>
                <c:pt idx="19">
                  <c:v>H3</c:v>
                </c:pt>
                <c:pt idx="20">
                  <c:v>O19</c:v>
                </c:pt>
                <c:pt idx="21">
                  <c:v>H8</c:v>
                </c:pt>
                <c:pt idx="22">
                  <c:v>IR3</c:v>
                </c:pt>
                <c:pt idx="23">
                  <c:v>T16</c:v>
                </c:pt>
                <c:pt idx="24">
                  <c:v>O6</c:v>
                </c:pt>
                <c:pt idx="25">
                  <c:v>O12</c:v>
                </c:pt>
                <c:pt idx="26">
                  <c:v>T1</c:v>
                </c:pt>
                <c:pt idx="27">
                  <c:v>O13</c:v>
                </c:pt>
                <c:pt idx="28">
                  <c:v>H18</c:v>
                </c:pt>
                <c:pt idx="29">
                  <c:v>IR1</c:v>
                </c:pt>
                <c:pt idx="30">
                  <c:v>T15</c:v>
                </c:pt>
                <c:pt idx="31">
                  <c:v>M9</c:v>
                </c:pt>
                <c:pt idx="32">
                  <c:v>T7</c:v>
                </c:pt>
                <c:pt idx="33">
                  <c:v>O10</c:v>
                </c:pt>
                <c:pt idx="34">
                  <c:v>M7</c:v>
                </c:pt>
                <c:pt idx="35">
                  <c:v>H4</c:v>
                </c:pt>
                <c:pt idx="36">
                  <c:v>H11</c:v>
                </c:pt>
                <c:pt idx="37">
                  <c:v>T6</c:v>
                </c:pt>
                <c:pt idx="38">
                  <c:v>M6</c:v>
                </c:pt>
                <c:pt idx="39">
                  <c:v>H13</c:v>
                </c:pt>
                <c:pt idx="40">
                  <c:v>T8</c:v>
                </c:pt>
                <c:pt idx="41">
                  <c:v>T2</c:v>
                </c:pt>
                <c:pt idx="42">
                  <c:v>T9</c:v>
                </c:pt>
                <c:pt idx="43">
                  <c:v>O4</c:v>
                </c:pt>
                <c:pt idx="44">
                  <c:v>H6</c:v>
                </c:pt>
                <c:pt idx="45">
                  <c:v>H12</c:v>
                </c:pt>
                <c:pt idx="46">
                  <c:v>O1</c:v>
                </c:pt>
                <c:pt idx="47">
                  <c:v>T11</c:v>
                </c:pt>
                <c:pt idx="48">
                  <c:v>H7</c:v>
                </c:pt>
                <c:pt idx="49">
                  <c:v>H5</c:v>
                </c:pt>
                <c:pt idx="50">
                  <c:v>O11</c:v>
                </c:pt>
                <c:pt idx="51">
                  <c:v>T4</c:v>
                </c:pt>
                <c:pt idx="52">
                  <c:v>H15</c:v>
                </c:pt>
                <c:pt idx="53">
                  <c:v>M5</c:v>
                </c:pt>
                <c:pt idx="54">
                  <c:v>H9</c:v>
                </c:pt>
                <c:pt idx="55">
                  <c:v>O5</c:v>
                </c:pt>
                <c:pt idx="56">
                  <c:v>O14</c:v>
                </c:pt>
                <c:pt idx="57">
                  <c:v>O7</c:v>
                </c:pt>
                <c:pt idx="58">
                  <c:v>IO1</c:v>
                </c:pt>
                <c:pt idx="59">
                  <c:v>O9</c:v>
                </c:pt>
                <c:pt idx="60">
                  <c:v>IO2</c:v>
                </c:pt>
                <c:pt idx="61">
                  <c:v>T10</c:v>
                </c:pt>
                <c:pt idx="62">
                  <c:v>H16</c:v>
                </c:pt>
                <c:pt idx="63">
                  <c:v>H14</c:v>
                </c:pt>
                <c:pt idx="64">
                  <c:v>O18</c:v>
                </c:pt>
                <c:pt idx="65">
                  <c:v>M1</c:v>
                </c:pt>
                <c:pt idx="66">
                  <c:v>IR2</c:v>
                </c:pt>
                <c:pt idx="67">
                  <c:v>M3</c:v>
                </c:pt>
                <c:pt idx="68">
                  <c:v>O2</c:v>
                </c:pt>
                <c:pt idx="69">
                  <c:v>T3</c:v>
                </c:pt>
                <c:pt idx="70">
                  <c:v>H10</c:v>
                </c:pt>
                <c:pt idx="71">
                  <c:v>T5</c:v>
                </c:pt>
                <c:pt idx="72">
                  <c:v>IR4</c:v>
                </c:pt>
                <c:pt idx="73">
                  <c:v>M4</c:v>
                </c:pt>
                <c:pt idx="74">
                  <c:v>IR5</c:v>
                </c:pt>
                <c:pt idx="75">
                  <c:v>O3</c:v>
                </c:pt>
                <c:pt idx="76">
                  <c:v>H1</c:v>
                </c:pt>
                <c:pt idx="77">
                  <c:v>M8</c:v>
                </c:pt>
              </c:strCache>
            </c:strRef>
          </c:cat>
          <c:val>
            <c:numRef>
              <c:f>'Volume Pareto Chart'!$G$4:$G$81</c:f>
              <c:numCache>
                <c:formatCode>0.00%</c:formatCode>
                <c:ptCount val="78"/>
                <c:pt idx="0">
                  <c:v>0.31067961165048541</c:v>
                </c:pt>
                <c:pt idx="1">
                  <c:v>7.7669902912621352E-2</c:v>
                </c:pt>
                <c:pt idx="2">
                  <c:v>6.7961165048543687E-2</c:v>
                </c:pt>
                <c:pt idx="3">
                  <c:v>6.7961165048543687E-2</c:v>
                </c:pt>
                <c:pt idx="4">
                  <c:v>4.8543689320388349E-2</c:v>
                </c:pt>
                <c:pt idx="5">
                  <c:v>4.8543689320388349E-2</c:v>
                </c:pt>
                <c:pt idx="6">
                  <c:v>4.8543689320388349E-2</c:v>
                </c:pt>
                <c:pt idx="7">
                  <c:v>4.8543689320388349E-2</c:v>
                </c:pt>
                <c:pt idx="8">
                  <c:v>1.9417475728155338E-2</c:v>
                </c:pt>
                <c:pt idx="9">
                  <c:v>1.9417475728155338E-2</c:v>
                </c:pt>
                <c:pt idx="10">
                  <c:v>9.7087378640776691E-3</c:v>
                </c:pt>
                <c:pt idx="11">
                  <c:v>9.7087378640776691E-3</c:v>
                </c:pt>
                <c:pt idx="12">
                  <c:v>9.7087378640776691E-3</c:v>
                </c:pt>
                <c:pt idx="13">
                  <c:v>9.7087378640776691E-3</c:v>
                </c:pt>
                <c:pt idx="14">
                  <c:v>9.7087378640776691E-3</c:v>
                </c:pt>
                <c:pt idx="15">
                  <c:v>9.7087378640776691E-3</c:v>
                </c:pt>
                <c:pt idx="16">
                  <c:v>9.7087378640776691E-3</c:v>
                </c:pt>
                <c:pt idx="17">
                  <c:v>9.7087378640776691E-3</c:v>
                </c:pt>
                <c:pt idx="18">
                  <c:v>9.7087378640776691E-3</c:v>
                </c:pt>
                <c:pt idx="19">
                  <c:v>9.7087378640776691E-3</c:v>
                </c:pt>
                <c:pt idx="20">
                  <c:v>9.7087378640776691E-3</c:v>
                </c:pt>
                <c:pt idx="21">
                  <c:v>9.7087378640776691E-3</c:v>
                </c:pt>
                <c:pt idx="22">
                  <c:v>9.7087378640776691E-3</c:v>
                </c:pt>
                <c:pt idx="23">
                  <c:v>9.7087378640776691E-3</c:v>
                </c:pt>
                <c:pt idx="24">
                  <c:v>9.7087378640776691E-3</c:v>
                </c:pt>
                <c:pt idx="25">
                  <c:v>9.7087378640776691E-3</c:v>
                </c:pt>
                <c:pt idx="26">
                  <c:v>9.7087378640776691E-3</c:v>
                </c:pt>
                <c:pt idx="27">
                  <c:v>9.7087378640776691E-3</c:v>
                </c:pt>
                <c:pt idx="28">
                  <c:v>9.7087378640776691E-3</c:v>
                </c:pt>
                <c:pt idx="29">
                  <c:v>9.7087378640776691E-3</c:v>
                </c:pt>
                <c:pt idx="30">
                  <c:v>9.7087378640776691E-3</c:v>
                </c:pt>
                <c:pt idx="31">
                  <c:v>9.7087378640776691E-3</c:v>
                </c:pt>
                <c:pt idx="32">
                  <c:v>9.7087378640776691E-3</c:v>
                </c:pt>
                <c:pt idx="33">
                  <c:v>9.7087378640776691E-3</c:v>
                </c:pt>
                <c:pt idx="34">
                  <c:v>9.7087378640776691E-3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6C-427A-A75F-0C8C7B90BB5D}"/>
            </c:ext>
          </c:extLst>
        </c:ser>
        <c:ser>
          <c:idx val="2"/>
          <c:order val="2"/>
          <c:tx>
            <c:strRef>
              <c:f>'Volume Pareto Chart'!$H$3</c:f>
              <c:strCache>
                <c:ptCount val="1"/>
                <c:pt idx="0">
                  <c:v>Cumulative % of volume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9-03ED-45A6-AF5B-6C98455FCF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B-03ED-45A6-AF5B-6C98455FCF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D-03ED-45A6-AF5B-6C98455FCF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3F-03ED-45A6-AF5B-6C98455FCF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1-03ED-45A6-AF5B-6C98455FCF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3-03ED-45A6-AF5B-6C98455FCF6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5-03ED-45A6-AF5B-6C98455FCF6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7-03ED-45A6-AF5B-6C98455FCF6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9-03ED-45A6-AF5B-6C98455FCF6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B-03ED-45A6-AF5B-6C98455FCF6F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D-03ED-45A6-AF5B-6C98455FCF6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4F-03ED-45A6-AF5B-6C98455FCF6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1-03ED-45A6-AF5B-6C98455FCF6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3-03ED-45A6-AF5B-6C98455FCF6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5-03ED-45A6-AF5B-6C98455FCF6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7-03ED-45A6-AF5B-6C98455FCF6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9-03ED-45A6-AF5B-6C98455FCF6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B-03ED-45A6-AF5B-6C98455FCF6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D-03ED-45A6-AF5B-6C98455FCF6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5F-03ED-45A6-AF5B-6C98455FCF6F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1-03ED-45A6-AF5B-6C98455FCF6F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3-03ED-45A6-AF5B-6C98455FCF6F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5-03ED-45A6-AF5B-6C98455FCF6F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7-03ED-45A6-AF5B-6C98455FCF6F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9-03ED-45A6-AF5B-6C98455FCF6F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B-03ED-45A6-AF5B-6C98455FCF6F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D-03ED-45A6-AF5B-6C98455FCF6F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6F-03ED-45A6-AF5B-6C98455FCF6F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1-03ED-45A6-AF5B-6C98455FCF6F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3-03ED-45A6-AF5B-6C98455FCF6F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5-03ED-45A6-AF5B-6C98455FCF6F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7-03ED-45A6-AF5B-6C98455FCF6F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9-03ED-45A6-AF5B-6C98455FCF6F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B-03ED-45A6-AF5B-6C98455FCF6F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D-03ED-45A6-AF5B-6C98455FCF6F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7F-03ED-45A6-AF5B-6C98455FCF6F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1-03ED-45A6-AF5B-6C98455FCF6F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3-03ED-45A6-AF5B-6C98455FCF6F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5-03ED-45A6-AF5B-6C98455FCF6F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7-03ED-45A6-AF5B-6C98455FCF6F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9-03ED-45A6-AF5B-6C98455FCF6F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B-03ED-45A6-AF5B-6C98455FCF6F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D-03ED-45A6-AF5B-6C98455FCF6F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8F-03ED-45A6-AF5B-6C98455FCF6F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1-03ED-45A6-AF5B-6C98455FCF6F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3-03ED-45A6-AF5B-6C98455FCF6F}"/>
              </c:ext>
            </c:extLst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5-03ED-45A6-AF5B-6C98455FCF6F}"/>
              </c:ext>
            </c:extLst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7-03ED-45A6-AF5B-6C98455FCF6F}"/>
              </c:ext>
            </c:extLst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9-03ED-45A6-AF5B-6C98455FCF6F}"/>
              </c:ext>
            </c:extLst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B-03ED-45A6-AF5B-6C98455FCF6F}"/>
              </c:ext>
            </c:extLst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D-03ED-45A6-AF5B-6C98455FCF6F}"/>
              </c:ext>
            </c:extLst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9F-03ED-45A6-AF5B-6C98455FCF6F}"/>
              </c:ext>
            </c:extLst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1-03ED-45A6-AF5B-6C98455FCF6F}"/>
              </c:ext>
            </c:extLst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lumOff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Off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3-03ED-45A6-AF5B-6C98455FCF6F}"/>
              </c:ext>
            </c:extLst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5-03ED-45A6-AF5B-6C98455FCF6F}"/>
              </c:ext>
            </c:extLst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7-03ED-45A6-AF5B-6C98455FCF6F}"/>
              </c:ext>
            </c:extLst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9-03ED-45A6-AF5B-6C98455FCF6F}"/>
              </c:ext>
            </c:extLst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B-03ED-45A6-AF5B-6C98455FCF6F}"/>
              </c:ext>
            </c:extLst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D-03ED-45A6-AF5B-6C98455FCF6F}"/>
              </c:ext>
            </c:extLst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AF-03ED-45A6-AF5B-6C98455FCF6F}"/>
              </c:ext>
            </c:extLst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1-03ED-45A6-AF5B-6C98455FCF6F}"/>
              </c:ext>
            </c:extLst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3-03ED-45A6-AF5B-6C98455FCF6F}"/>
              </c:ext>
            </c:extLst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5-03ED-45A6-AF5B-6C98455FCF6F}"/>
              </c:ext>
            </c:extLst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7-03ED-45A6-AF5B-6C98455FCF6F}"/>
              </c:ext>
            </c:extLst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9-03ED-45A6-AF5B-6C98455FCF6F}"/>
              </c:ext>
            </c:extLst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B-03ED-45A6-AF5B-6C98455FCF6F}"/>
              </c:ext>
            </c:extLst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D-03ED-45A6-AF5B-6C98455FCF6F}"/>
              </c:ext>
            </c:extLst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BF-03ED-45A6-AF5B-6C98455FCF6F}"/>
              </c:ext>
            </c:extLst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1-03ED-45A6-AF5B-6C98455FCF6F}"/>
              </c:ext>
            </c:extLst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3-03ED-45A6-AF5B-6C98455FCF6F}"/>
              </c:ext>
            </c:extLst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5-03ED-45A6-AF5B-6C98455FCF6F}"/>
              </c:ext>
            </c:extLst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7-03ED-45A6-AF5B-6C98455FCF6F}"/>
              </c:ext>
            </c:extLst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9-03ED-45A6-AF5B-6C98455FCF6F}"/>
              </c:ext>
            </c:extLst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B-03ED-45A6-AF5B-6C98455FCF6F}"/>
              </c:ext>
            </c:extLst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D-03ED-45A6-AF5B-6C98455FCF6F}"/>
              </c:ext>
            </c:extLst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CF-03ED-45A6-AF5B-6C98455FCF6F}"/>
              </c:ext>
            </c:extLst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1-03ED-45A6-AF5B-6C98455FCF6F}"/>
              </c:ext>
            </c:extLst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1D3-03ED-45A6-AF5B-6C98455FCF6F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'Volume Pareto Chart'!$E$4:$E$81</c:f>
              <c:strCache>
                <c:ptCount val="78"/>
                <c:pt idx="0">
                  <c:v>O21</c:v>
                </c:pt>
                <c:pt idx="1">
                  <c:v>O15</c:v>
                </c:pt>
                <c:pt idx="2">
                  <c:v>L1</c:v>
                </c:pt>
                <c:pt idx="3">
                  <c:v>O22</c:v>
                </c:pt>
                <c:pt idx="4">
                  <c:v>T13</c:v>
                </c:pt>
                <c:pt idx="5">
                  <c:v>L2</c:v>
                </c:pt>
                <c:pt idx="6">
                  <c:v>T14</c:v>
                </c:pt>
                <c:pt idx="7">
                  <c:v>L5</c:v>
                </c:pt>
                <c:pt idx="8">
                  <c:v>L4</c:v>
                </c:pt>
                <c:pt idx="9">
                  <c:v>M2</c:v>
                </c:pt>
                <c:pt idx="10">
                  <c:v>H17</c:v>
                </c:pt>
                <c:pt idx="11">
                  <c:v>O17</c:v>
                </c:pt>
                <c:pt idx="12">
                  <c:v>T12</c:v>
                </c:pt>
                <c:pt idx="13">
                  <c:v>L3</c:v>
                </c:pt>
                <c:pt idx="14">
                  <c:v>O20</c:v>
                </c:pt>
                <c:pt idx="15">
                  <c:v>H19</c:v>
                </c:pt>
                <c:pt idx="16">
                  <c:v>O8</c:v>
                </c:pt>
                <c:pt idx="17">
                  <c:v>H2</c:v>
                </c:pt>
                <c:pt idx="18">
                  <c:v>O16</c:v>
                </c:pt>
                <c:pt idx="19">
                  <c:v>H3</c:v>
                </c:pt>
                <c:pt idx="20">
                  <c:v>O19</c:v>
                </c:pt>
                <c:pt idx="21">
                  <c:v>H8</c:v>
                </c:pt>
                <c:pt idx="22">
                  <c:v>IR3</c:v>
                </c:pt>
                <c:pt idx="23">
                  <c:v>T16</c:v>
                </c:pt>
                <c:pt idx="24">
                  <c:v>O6</c:v>
                </c:pt>
                <c:pt idx="25">
                  <c:v>O12</c:v>
                </c:pt>
                <c:pt idx="26">
                  <c:v>T1</c:v>
                </c:pt>
                <c:pt idx="27">
                  <c:v>O13</c:v>
                </c:pt>
                <c:pt idx="28">
                  <c:v>H18</c:v>
                </c:pt>
                <c:pt idx="29">
                  <c:v>IR1</c:v>
                </c:pt>
                <c:pt idx="30">
                  <c:v>T15</c:v>
                </c:pt>
                <c:pt idx="31">
                  <c:v>M9</c:v>
                </c:pt>
                <c:pt idx="32">
                  <c:v>T7</c:v>
                </c:pt>
                <c:pt idx="33">
                  <c:v>O10</c:v>
                </c:pt>
                <c:pt idx="34">
                  <c:v>M7</c:v>
                </c:pt>
                <c:pt idx="35">
                  <c:v>H4</c:v>
                </c:pt>
                <c:pt idx="36">
                  <c:v>H11</c:v>
                </c:pt>
                <c:pt idx="37">
                  <c:v>T6</c:v>
                </c:pt>
                <c:pt idx="38">
                  <c:v>M6</c:v>
                </c:pt>
                <c:pt idx="39">
                  <c:v>H13</c:v>
                </c:pt>
                <c:pt idx="40">
                  <c:v>T8</c:v>
                </c:pt>
                <c:pt idx="41">
                  <c:v>T2</c:v>
                </c:pt>
                <c:pt idx="42">
                  <c:v>T9</c:v>
                </c:pt>
                <c:pt idx="43">
                  <c:v>O4</c:v>
                </c:pt>
                <c:pt idx="44">
                  <c:v>H6</c:v>
                </c:pt>
                <c:pt idx="45">
                  <c:v>H12</c:v>
                </c:pt>
                <c:pt idx="46">
                  <c:v>O1</c:v>
                </c:pt>
                <c:pt idx="47">
                  <c:v>T11</c:v>
                </c:pt>
                <c:pt idx="48">
                  <c:v>H7</c:v>
                </c:pt>
                <c:pt idx="49">
                  <c:v>H5</c:v>
                </c:pt>
                <c:pt idx="50">
                  <c:v>O11</c:v>
                </c:pt>
                <c:pt idx="51">
                  <c:v>T4</c:v>
                </c:pt>
                <c:pt idx="52">
                  <c:v>H15</c:v>
                </c:pt>
                <c:pt idx="53">
                  <c:v>M5</c:v>
                </c:pt>
                <c:pt idx="54">
                  <c:v>H9</c:v>
                </c:pt>
                <c:pt idx="55">
                  <c:v>O5</c:v>
                </c:pt>
                <c:pt idx="56">
                  <c:v>O14</c:v>
                </c:pt>
                <c:pt idx="57">
                  <c:v>O7</c:v>
                </c:pt>
                <c:pt idx="58">
                  <c:v>IO1</c:v>
                </c:pt>
                <c:pt idx="59">
                  <c:v>O9</c:v>
                </c:pt>
                <c:pt idx="60">
                  <c:v>IO2</c:v>
                </c:pt>
                <c:pt idx="61">
                  <c:v>T10</c:v>
                </c:pt>
                <c:pt idx="62">
                  <c:v>H16</c:v>
                </c:pt>
                <c:pt idx="63">
                  <c:v>H14</c:v>
                </c:pt>
                <c:pt idx="64">
                  <c:v>O18</c:v>
                </c:pt>
                <c:pt idx="65">
                  <c:v>M1</c:v>
                </c:pt>
                <c:pt idx="66">
                  <c:v>IR2</c:v>
                </c:pt>
                <c:pt idx="67">
                  <c:v>M3</c:v>
                </c:pt>
                <c:pt idx="68">
                  <c:v>O2</c:v>
                </c:pt>
                <c:pt idx="69">
                  <c:v>T3</c:v>
                </c:pt>
                <c:pt idx="70">
                  <c:v>H10</c:v>
                </c:pt>
                <c:pt idx="71">
                  <c:v>T5</c:v>
                </c:pt>
                <c:pt idx="72">
                  <c:v>IR4</c:v>
                </c:pt>
                <c:pt idx="73">
                  <c:v>M4</c:v>
                </c:pt>
                <c:pt idx="74">
                  <c:v>IR5</c:v>
                </c:pt>
                <c:pt idx="75">
                  <c:v>O3</c:v>
                </c:pt>
                <c:pt idx="76">
                  <c:v>H1</c:v>
                </c:pt>
                <c:pt idx="77">
                  <c:v>M8</c:v>
                </c:pt>
              </c:strCache>
            </c:strRef>
          </c:cat>
          <c:val>
            <c:numRef>
              <c:f>'Volume Pareto Chart'!$H$4:$H$81</c:f>
              <c:numCache>
                <c:formatCode>0.00%</c:formatCode>
                <c:ptCount val="78"/>
                <c:pt idx="0">
                  <c:v>0.31067961165048541</c:v>
                </c:pt>
                <c:pt idx="1">
                  <c:v>0.38834951456310673</c:v>
                </c:pt>
                <c:pt idx="2">
                  <c:v>0.45631067961165039</c:v>
                </c:pt>
                <c:pt idx="3">
                  <c:v>0.52427184466019405</c:v>
                </c:pt>
                <c:pt idx="4">
                  <c:v>0.57281553398058238</c:v>
                </c:pt>
                <c:pt idx="5">
                  <c:v>0.62135922330097071</c:v>
                </c:pt>
                <c:pt idx="6">
                  <c:v>0.66990291262135904</c:v>
                </c:pt>
                <c:pt idx="7">
                  <c:v>0.71844660194174736</c:v>
                </c:pt>
                <c:pt idx="8">
                  <c:v>0.7378640776699027</c:v>
                </c:pt>
                <c:pt idx="9">
                  <c:v>0.75728155339805803</c:v>
                </c:pt>
                <c:pt idx="10">
                  <c:v>0.76699029126213569</c:v>
                </c:pt>
                <c:pt idx="11">
                  <c:v>0.77669902912621336</c:v>
                </c:pt>
                <c:pt idx="12">
                  <c:v>0.78640776699029102</c:v>
                </c:pt>
                <c:pt idx="13">
                  <c:v>0.79611650485436869</c:v>
                </c:pt>
                <c:pt idx="14">
                  <c:v>0.80582524271844636</c:v>
                </c:pt>
                <c:pt idx="15">
                  <c:v>0.81553398058252402</c:v>
                </c:pt>
                <c:pt idx="16">
                  <c:v>0.82524271844660169</c:v>
                </c:pt>
                <c:pt idx="17">
                  <c:v>0.83495145631067935</c:v>
                </c:pt>
                <c:pt idx="18">
                  <c:v>0.84466019417475702</c:v>
                </c:pt>
                <c:pt idx="19">
                  <c:v>0.85436893203883468</c:v>
                </c:pt>
                <c:pt idx="20">
                  <c:v>0.86407766990291235</c:v>
                </c:pt>
                <c:pt idx="21">
                  <c:v>0.87378640776699001</c:v>
                </c:pt>
                <c:pt idx="22">
                  <c:v>0.88349514563106768</c:v>
                </c:pt>
                <c:pt idx="23">
                  <c:v>0.89320388349514535</c:v>
                </c:pt>
                <c:pt idx="24">
                  <c:v>0.90291262135922301</c:v>
                </c:pt>
                <c:pt idx="25">
                  <c:v>0.91262135922330068</c:v>
                </c:pt>
                <c:pt idx="26">
                  <c:v>0.92233009708737834</c:v>
                </c:pt>
                <c:pt idx="27">
                  <c:v>0.93203883495145601</c:v>
                </c:pt>
                <c:pt idx="28">
                  <c:v>0.94174757281553367</c:v>
                </c:pt>
                <c:pt idx="29">
                  <c:v>0.95145631067961134</c:v>
                </c:pt>
                <c:pt idx="30">
                  <c:v>0.961165048543689</c:v>
                </c:pt>
                <c:pt idx="31">
                  <c:v>0.97087378640776667</c:v>
                </c:pt>
                <c:pt idx="32">
                  <c:v>0.98058252427184434</c:v>
                </c:pt>
                <c:pt idx="33">
                  <c:v>0.990291262135922</c:v>
                </c:pt>
                <c:pt idx="34">
                  <c:v>0.99999999999999967</c:v>
                </c:pt>
                <c:pt idx="35">
                  <c:v>0.99999999999999967</c:v>
                </c:pt>
                <c:pt idx="36">
                  <c:v>0.99999999999999967</c:v>
                </c:pt>
                <c:pt idx="37">
                  <c:v>0.99999999999999967</c:v>
                </c:pt>
                <c:pt idx="38">
                  <c:v>0.99999999999999967</c:v>
                </c:pt>
                <c:pt idx="39">
                  <c:v>0.99999999999999967</c:v>
                </c:pt>
                <c:pt idx="40">
                  <c:v>0.99999999999999967</c:v>
                </c:pt>
                <c:pt idx="41">
                  <c:v>0.99999999999999967</c:v>
                </c:pt>
                <c:pt idx="42">
                  <c:v>0.99999999999999967</c:v>
                </c:pt>
                <c:pt idx="43">
                  <c:v>0.99999999999999967</c:v>
                </c:pt>
                <c:pt idx="44">
                  <c:v>0.99999999999999967</c:v>
                </c:pt>
                <c:pt idx="45">
                  <c:v>0.99999999999999967</c:v>
                </c:pt>
                <c:pt idx="46">
                  <c:v>0.99999999999999967</c:v>
                </c:pt>
                <c:pt idx="47">
                  <c:v>0.99999999999999967</c:v>
                </c:pt>
                <c:pt idx="48">
                  <c:v>0.99999999999999967</c:v>
                </c:pt>
                <c:pt idx="49">
                  <c:v>0.99999999999999967</c:v>
                </c:pt>
                <c:pt idx="50">
                  <c:v>0.99999999999999967</c:v>
                </c:pt>
                <c:pt idx="51">
                  <c:v>0.99999999999999967</c:v>
                </c:pt>
                <c:pt idx="52">
                  <c:v>0.99999999999999967</c:v>
                </c:pt>
                <c:pt idx="53">
                  <c:v>0.99999999999999967</c:v>
                </c:pt>
                <c:pt idx="54">
                  <c:v>0.99999999999999967</c:v>
                </c:pt>
                <c:pt idx="55">
                  <c:v>0.99999999999999967</c:v>
                </c:pt>
                <c:pt idx="56">
                  <c:v>0.99999999999999967</c:v>
                </c:pt>
                <c:pt idx="57">
                  <c:v>0.99999999999999967</c:v>
                </c:pt>
                <c:pt idx="58">
                  <c:v>0.99999999999999967</c:v>
                </c:pt>
                <c:pt idx="59">
                  <c:v>0.99999999999999967</c:v>
                </c:pt>
                <c:pt idx="60">
                  <c:v>0.99999999999999967</c:v>
                </c:pt>
                <c:pt idx="61">
                  <c:v>0.99999999999999967</c:v>
                </c:pt>
                <c:pt idx="62">
                  <c:v>0.99999999999999967</c:v>
                </c:pt>
                <c:pt idx="63">
                  <c:v>0.99999999999999967</c:v>
                </c:pt>
                <c:pt idx="64">
                  <c:v>0.99999999999999967</c:v>
                </c:pt>
                <c:pt idx="65">
                  <c:v>0.99999999999999967</c:v>
                </c:pt>
                <c:pt idx="66">
                  <c:v>0.99999999999999967</c:v>
                </c:pt>
                <c:pt idx="67">
                  <c:v>0.99999999999999967</c:v>
                </c:pt>
                <c:pt idx="68">
                  <c:v>0.99999999999999967</c:v>
                </c:pt>
                <c:pt idx="69">
                  <c:v>0.99999999999999967</c:v>
                </c:pt>
                <c:pt idx="70">
                  <c:v>0.99999999999999967</c:v>
                </c:pt>
                <c:pt idx="71">
                  <c:v>0.99999999999999967</c:v>
                </c:pt>
                <c:pt idx="72">
                  <c:v>0.99999999999999967</c:v>
                </c:pt>
                <c:pt idx="73">
                  <c:v>0.99999999999999967</c:v>
                </c:pt>
                <c:pt idx="74">
                  <c:v>0.99999999999999967</c:v>
                </c:pt>
                <c:pt idx="75">
                  <c:v>0.99999999999999967</c:v>
                </c:pt>
                <c:pt idx="76">
                  <c:v>0.99999999999999967</c:v>
                </c:pt>
                <c:pt idx="77">
                  <c:v>0.99999999999999967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6C-427A-A75F-0C8C7B90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34269378746323"/>
          <c:y val="0.22382374854173653"/>
          <c:w val="0.18186221637204714"/>
          <c:h val="0.44575749642547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%</a:t>
            </a:r>
            <a:r>
              <a:rPr lang="en-US" sz="3600" baseline="0"/>
              <a:t> of Total</a:t>
            </a:r>
            <a:r>
              <a:rPr lang="en-US" sz="3600"/>
              <a:t> Revenue Generated</a:t>
            </a:r>
          </a:p>
        </c:rich>
      </c:tx>
      <c:layout>
        <c:manualLayout>
          <c:xMode val="edge"/>
          <c:yMode val="edge"/>
          <c:x val="0.60293429413840838"/>
          <c:y val="4.613540824882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775565243372045E-2"/>
          <c:y val="0.11768612058570273"/>
          <c:w val="0.46163402769535838"/>
          <c:h val="0.78441829701009325"/>
        </c:manualLayout>
      </c:layout>
      <c:pieChart>
        <c:varyColors val="1"/>
        <c:ser>
          <c:idx val="0"/>
          <c:order val="0"/>
          <c:tx>
            <c:strRef>
              <c:f>Revenue_Pareto_Chart!$F$3</c:f>
              <c:strCache>
                <c:ptCount val="1"/>
                <c:pt idx="0">
                  <c:v>Total Revenue Generated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5A-4705-971B-0F622B18D2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5A-4705-971B-0F622B18D2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5A-4705-971B-0F622B18D2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5A-4705-971B-0F622B18D2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5A-4705-971B-0F622B18D2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5A-4705-971B-0F622B18D2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5A-4705-971B-0F622B18D2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5A-4705-971B-0F622B18D2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5A-4705-971B-0F622B18D2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75A-4705-971B-0F622B18D2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75A-4705-971B-0F622B18D2A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75A-4705-971B-0F622B18D2A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75A-4705-971B-0F622B18D2A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75A-4705-971B-0F622B18D2A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75A-4705-971B-0F622B18D2A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75A-4705-971B-0F622B18D2A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75A-4705-971B-0F622B18D2A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75A-4705-971B-0F622B18D2A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75A-4705-971B-0F622B18D2A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75A-4705-971B-0F622B18D2A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75A-4705-971B-0F622B18D2A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75A-4705-971B-0F622B18D2A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75A-4705-971B-0F622B18D2A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75A-4705-971B-0F622B18D2A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75A-4705-971B-0F622B18D2A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75A-4705-971B-0F622B18D2A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75A-4705-971B-0F622B18D2A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75A-4705-971B-0F622B18D2A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75A-4705-971B-0F622B18D2A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75A-4705-971B-0F622B18D2A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75A-4705-971B-0F622B18D2A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75A-4705-971B-0F622B18D2A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75A-4705-971B-0F622B18D2A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75A-4705-971B-0F622B18D2A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75A-4705-971B-0F622B18D2A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75A-4705-971B-0F622B18D2A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75A-4705-971B-0F622B18D2A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75A-4705-971B-0F622B18D2A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75A-4705-971B-0F622B18D2A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75A-4705-971B-0F622B18D2A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75A-4705-971B-0F622B18D2A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75A-4705-971B-0F622B18D2A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75A-4705-971B-0F622B18D2A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75A-4705-971B-0F622B18D2A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75A-4705-971B-0F622B18D2A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75A-4705-971B-0F622B18D2A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75A-4705-971B-0F622B18D2A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75A-4705-971B-0F622B18D2A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75A-4705-971B-0F622B18D2A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75A-4705-971B-0F622B18D2A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75A-4705-971B-0F622B18D2A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75A-4705-971B-0F622B18D2A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75A-4705-971B-0F622B18D2A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75A-4705-971B-0F622B18D2A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75A-4705-971B-0F622B18D2A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75A-4705-971B-0F622B18D2A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75A-4705-971B-0F622B18D2A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75A-4705-971B-0F622B18D2A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75A-4705-971B-0F622B18D2A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75A-4705-971B-0F622B18D2A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75A-4705-971B-0F622B18D2A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C75A-4705-971B-0F622B18D2A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C75A-4705-971B-0F622B18D2A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C75A-4705-971B-0F622B18D2A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C75A-4705-971B-0F622B18D2A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C75A-4705-971B-0F622B18D2A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C75A-4705-971B-0F622B18D2A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C75A-4705-971B-0F622B18D2A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C75A-4705-971B-0F622B18D2A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C75A-4705-971B-0F622B18D2A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C75A-4705-971B-0F622B18D2A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C75A-4705-971B-0F622B18D2A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C75A-4705-971B-0F622B18D2A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C75A-4705-971B-0F622B18D2A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C75A-4705-971B-0F622B18D2A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C75A-4705-971B-0F622B18D2A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C75A-4705-971B-0F622B18D2A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C75A-4705-971B-0F622B18D2A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Revenue_Pareto_Chart!$E$4:$E$81</c:f>
              <c:strCache>
                <c:ptCount val="78"/>
                <c:pt idx="0">
                  <c:v>T13</c:v>
                </c:pt>
                <c:pt idx="1">
                  <c:v>T1</c:v>
                </c:pt>
                <c:pt idx="2">
                  <c:v>T14</c:v>
                </c:pt>
                <c:pt idx="3">
                  <c:v>T16</c:v>
                </c:pt>
                <c:pt idx="4">
                  <c:v>T7</c:v>
                </c:pt>
                <c:pt idx="5">
                  <c:v>T15</c:v>
                </c:pt>
                <c:pt idx="6">
                  <c:v>H18</c:v>
                </c:pt>
                <c:pt idx="7">
                  <c:v>L5</c:v>
                </c:pt>
                <c:pt idx="8">
                  <c:v>T12</c:v>
                </c:pt>
                <c:pt idx="9">
                  <c:v>M2</c:v>
                </c:pt>
                <c:pt idx="10">
                  <c:v>O15</c:v>
                </c:pt>
                <c:pt idx="11">
                  <c:v>H2</c:v>
                </c:pt>
                <c:pt idx="12">
                  <c:v>O22</c:v>
                </c:pt>
                <c:pt idx="13">
                  <c:v>H3</c:v>
                </c:pt>
                <c:pt idx="14">
                  <c:v>L2</c:v>
                </c:pt>
                <c:pt idx="15">
                  <c:v>M7</c:v>
                </c:pt>
                <c:pt idx="16">
                  <c:v>H8</c:v>
                </c:pt>
                <c:pt idx="17">
                  <c:v>O21</c:v>
                </c:pt>
                <c:pt idx="18">
                  <c:v>O19</c:v>
                </c:pt>
                <c:pt idx="19">
                  <c:v>L1</c:v>
                </c:pt>
                <c:pt idx="20">
                  <c:v>M9</c:v>
                </c:pt>
                <c:pt idx="21">
                  <c:v>H19</c:v>
                </c:pt>
                <c:pt idx="22">
                  <c:v>O8</c:v>
                </c:pt>
                <c:pt idx="23">
                  <c:v>H17</c:v>
                </c:pt>
                <c:pt idx="24">
                  <c:v>L4</c:v>
                </c:pt>
                <c:pt idx="25">
                  <c:v>O12</c:v>
                </c:pt>
                <c:pt idx="26">
                  <c:v>O10</c:v>
                </c:pt>
                <c:pt idx="27">
                  <c:v>O6</c:v>
                </c:pt>
                <c:pt idx="28">
                  <c:v>O20</c:v>
                </c:pt>
                <c:pt idx="29">
                  <c:v>O13</c:v>
                </c:pt>
                <c:pt idx="30">
                  <c:v>O16</c:v>
                </c:pt>
                <c:pt idx="31">
                  <c:v>IR3</c:v>
                </c:pt>
                <c:pt idx="32">
                  <c:v>L3</c:v>
                </c:pt>
                <c:pt idx="33">
                  <c:v>O17</c:v>
                </c:pt>
                <c:pt idx="34">
                  <c:v>IR1</c:v>
                </c:pt>
                <c:pt idx="35">
                  <c:v>M5</c:v>
                </c:pt>
                <c:pt idx="36">
                  <c:v>O7</c:v>
                </c:pt>
                <c:pt idx="37">
                  <c:v>O3</c:v>
                </c:pt>
                <c:pt idx="38">
                  <c:v>M6</c:v>
                </c:pt>
                <c:pt idx="39">
                  <c:v>T10</c:v>
                </c:pt>
                <c:pt idx="40">
                  <c:v>T8</c:v>
                </c:pt>
                <c:pt idx="41">
                  <c:v>IR5</c:v>
                </c:pt>
                <c:pt idx="42">
                  <c:v>T9</c:v>
                </c:pt>
                <c:pt idx="43">
                  <c:v>O5</c:v>
                </c:pt>
                <c:pt idx="44">
                  <c:v>IO2</c:v>
                </c:pt>
                <c:pt idx="45">
                  <c:v>O9</c:v>
                </c:pt>
                <c:pt idx="46">
                  <c:v>O1</c:v>
                </c:pt>
                <c:pt idx="47">
                  <c:v>IO1</c:v>
                </c:pt>
                <c:pt idx="48">
                  <c:v>H5</c:v>
                </c:pt>
                <c:pt idx="49">
                  <c:v>T3</c:v>
                </c:pt>
                <c:pt idx="50">
                  <c:v>IR4</c:v>
                </c:pt>
                <c:pt idx="51">
                  <c:v>O11</c:v>
                </c:pt>
                <c:pt idx="52">
                  <c:v>H9</c:v>
                </c:pt>
                <c:pt idx="53">
                  <c:v>IR2</c:v>
                </c:pt>
                <c:pt idx="54">
                  <c:v>O4</c:v>
                </c:pt>
                <c:pt idx="55">
                  <c:v>T6</c:v>
                </c:pt>
                <c:pt idx="56">
                  <c:v>H13</c:v>
                </c:pt>
                <c:pt idx="57">
                  <c:v>H6</c:v>
                </c:pt>
                <c:pt idx="58">
                  <c:v>M3</c:v>
                </c:pt>
                <c:pt idx="59">
                  <c:v>H16</c:v>
                </c:pt>
                <c:pt idx="60">
                  <c:v>H10</c:v>
                </c:pt>
                <c:pt idx="61">
                  <c:v>M1</c:v>
                </c:pt>
                <c:pt idx="62">
                  <c:v>T11</c:v>
                </c:pt>
                <c:pt idx="63">
                  <c:v>H11</c:v>
                </c:pt>
                <c:pt idx="64">
                  <c:v>M4</c:v>
                </c:pt>
                <c:pt idx="65">
                  <c:v>H12</c:v>
                </c:pt>
                <c:pt idx="66">
                  <c:v>H4</c:v>
                </c:pt>
                <c:pt idx="67">
                  <c:v>O18</c:v>
                </c:pt>
                <c:pt idx="68">
                  <c:v>T2</c:v>
                </c:pt>
                <c:pt idx="69">
                  <c:v>T4</c:v>
                </c:pt>
                <c:pt idx="70">
                  <c:v>H15</c:v>
                </c:pt>
                <c:pt idx="71">
                  <c:v>T5</c:v>
                </c:pt>
                <c:pt idx="72">
                  <c:v>H14</c:v>
                </c:pt>
                <c:pt idx="73">
                  <c:v>O2</c:v>
                </c:pt>
                <c:pt idx="74">
                  <c:v>H7</c:v>
                </c:pt>
                <c:pt idx="75">
                  <c:v>O14</c:v>
                </c:pt>
                <c:pt idx="76">
                  <c:v>H1</c:v>
                </c:pt>
                <c:pt idx="77">
                  <c:v>M8</c:v>
                </c:pt>
              </c:strCache>
            </c:strRef>
          </c:cat>
          <c:val>
            <c:numRef>
              <c:f>Revenue_Pareto_Chart!$F$4:$F$81</c:f>
              <c:numCache>
                <c:formatCode>"₹"\ #,##0</c:formatCode>
                <c:ptCount val="78"/>
                <c:pt idx="0">
                  <c:v>21100</c:v>
                </c:pt>
                <c:pt idx="1">
                  <c:v>18500</c:v>
                </c:pt>
                <c:pt idx="2">
                  <c:v>16500</c:v>
                </c:pt>
                <c:pt idx="3">
                  <c:v>13500</c:v>
                </c:pt>
                <c:pt idx="4">
                  <c:v>10400</c:v>
                </c:pt>
                <c:pt idx="5">
                  <c:v>7700</c:v>
                </c:pt>
                <c:pt idx="6">
                  <c:v>6200</c:v>
                </c:pt>
                <c:pt idx="7">
                  <c:v>4450</c:v>
                </c:pt>
                <c:pt idx="8">
                  <c:v>4200</c:v>
                </c:pt>
                <c:pt idx="9">
                  <c:v>4200</c:v>
                </c:pt>
                <c:pt idx="10">
                  <c:v>3850</c:v>
                </c:pt>
                <c:pt idx="11">
                  <c:v>3500</c:v>
                </c:pt>
                <c:pt idx="12">
                  <c:v>3330</c:v>
                </c:pt>
                <c:pt idx="13">
                  <c:v>2700</c:v>
                </c:pt>
                <c:pt idx="14">
                  <c:v>2650</c:v>
                </c:pt>
                <c:pt idx="15">
                  <c:v>2550</c:v>
                </c:pt>
                <c:pt idx="16">
                  <c:v>2500</c:v>
                </c:pt>
                <c:pt idx="17">
                  <c:v>2400</c:v>
                </c:pt>
                <c:pt idx="18">
                  <c:v>2200</c:v>
                </c:pt>
                <c:pt idx="19">
                  <c:v>2190</c:v>
                </c:pt>
                <c:pt idx="20">
                  <c:v>2000</c:v>
                </c:pt>
                <c:pt idx="21">
                  <c:v>1900</c:v>
                </c:pt>
                <c:pt idx="22">
                  <c:v>1800</c:v>
                </c:pt>
                <c:pt idx="23">
                  <c:v>1800</c:v>
                </c:pt>
                <c:pt idx="24">
                  <c:v>1600</c:v>
                </c:pt>
                <c:pt idx="25">
                  <c:v>1500</c:v>
                </c:pt>
                <c:pt idx="26">
                  <c:v>1100</c:v>
                </c:pt>
                <c:pt idx="27">
                  <c:v>1050</c:v>
                </c:pt>
                <c:pt idx="28">
                  <c:v>1000</c:v>
                </c:pt>
                <c:pt idx="29">
                  <c:v>950</c:v>
                </c:pt>
                <c:pt idx="30">
                  <c:v>750</c:v>
                </c:pt>
                <c:pt idx="31">
                  <c:v>550</c:v>
                </c:pt>
                <c:pt idx="32">
                  <c:v>500</c:v>
                </c:pt>
                <c:pt idx="33">
                  <c:v>450</c:v>
                </c:pt>
                <c:pt idx="34">
                  <c:v>400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D-4B5B-97AE-6B45CC6E7582}"/>
            </c:ext>
          </c:extLst>
        </c:ser>
        <c:ser>
          <c:idx val="1"/>
          <c:order val="1"/>
          <c:tx>
            <c:strRef>
              <c:f>Revenue_Pareto_Chart!$G$3</c:f>
              <c:strCache>
                <c:ptCount val="1"/>
                <c:pt idx="0">
                  <c:v>% of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C75A-4705-971B-0F622B18D2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C75A-4705-971B-0F622B18D2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C75A-4705-971B-0F622B18D2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C75A-4705-971B-0F622B18D2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C75A-4705-971B-0F622B18D2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C75A-4705-971B-0F622B18D2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C75A-4705-971B-0F622B18D2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C75A-4705-971B-0F622B18D2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C75A-4705-971B-0F622B18D2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C75A-4705-971B-0F622B18D2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C75A-4705-971B-0F622B18D2A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C75A-4705-971B-0F622B18D2A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C75A-4705-971B-0F622B18D2A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C75A-4705-971B-0F622B18D2A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C75A-4705-971B-0F622B18D2A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C75A-4705-971B-0F622B18D2A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C75A-4705-971B-0F622B18D2A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C75A-4705-971B-0F622B18D2A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C75A-4705-971B-0F622B18D2A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C75A-4705-971B-0F622B18D2A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C75A-4705-971B-0F622B18D2A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C75A-4705-971B-0F622B18D2A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C75A-4705-971B-0F622B18D2A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C75A-4705-971B-0F622B18D2A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C75A-4705-971B-0F622B18D2A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C75A-4705-971B-0F622B18D2A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C75A-4705-971B-0F622B18D2A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C75A-4705-971B-0F622B18D2A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C75A-4705-971B-0F622B18D2A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C75A-4705-971B-0F622B18D2A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C75A-4705-971B-0F622B18D2A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C75A-4705-971B-0F622B18D2A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C75A-4705-971B-0F622B18D2A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C75A-4705-971B-0F622B18D2A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C75A-4705-971B-0F622B18D2A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C75A-4705-971B-0F622B18D2A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C75A-4705-971B-0F622B18D2A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C75A-4705-971B-0F622B18D2A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C75A-4705-971B-0F622B18D2A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C75A-4705-971B-0F622B18D2A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C75A-4705-971B-0F622B18D2A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C75A-4705-971B-0F622B18D2A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C75A-4705-971B-0F622B18D2A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C75A-4705-971B-0F622B18D2A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C75A-4705-971B-0F622B18D2A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C75A-4705-971B-0F622B18D2A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C75A-4705-971B-0F622B18D2A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C75A-4705-971B-0F622B18D2A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C75A-4705-971B-0F622B18D2A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C75A-4705-971B-0F622B18D2A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C75A-4705-971B-0F622B18D2A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C75A-4705-971B-0F622B18D2A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C75A-4705-971B-0F622B18D2A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C75A-4705-971B-0F622B18D2A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C75A-4705-971B-0F622B18D2A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C75A-4705-971B-0F622B18D2A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C75A-4705-971B-0F622B18D2A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C75A-4705-971B-0F622B18D2A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C75A-4705-971B-0F622B18D2A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C75A-4705-971B-0F622B18D2A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C75A-4705-971B-0F622B18D2A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C75A-4705-971B-0F622B18D2A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C75A-4705-971B-0F622B18D2A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C75A-4705-971B-0F622B18D2A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C75A-4705-971B-0F622B18D2A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C75A-4705-971B-0F622B18D2A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C75A-4705-971B-0F622B18D2A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C75A-4705-971B-0F622B18D2A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C75A-4705-971B-0F622B18D2A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C75A-4705-971B-0F622B18D2A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C75A-4705-971B-0F622B18D2A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C75A-4705-971B-0F622B18D2A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C75A-4705-971B-0F622B18D2A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C75A-4705-971B-0F622B18D2A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C75A-4705-971B-0F622B18D2A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C75A-4705-971B-0F622B18D2A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C75A-4705-971B-0F622B18D2A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C75A-4705-971B-0F622B18D2A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Revenue_Pareto_Chart!$E$4:$E$81</c:f>
              <c:strCache>
                <c:ptCount val="78"/>
                <c:pt idx="0">
                  <c:v>T13</c:v>
                </c:pt>
                <c:pt idx="1">
                  <c:v>T1</c:v>
                </c:pt>
                <c:pt idx="2">
                  <c:v>T14</c:v>
                </c:pt>
                <c:pt idx="3">
                  <c:v>T16</c:v>
                </c:pt>
                <c:pt idx="4">
                  <c:v>T7</c:v>
                </c:pt>
                <c:pt idx="5">
                  <c:v>T15</c:v>
                </c:pt>
                <c:pt idx="6">
                  <c:v>H18</c:v>
                </c:pt>
                <c:pt idx="7">
                  <c:v>L5</c:v>
                </c:pt>
                <c:pt idx="8">
                  <c:v>T12</c:v>
                </c:pt>
                <c:pt idx="9">
                  <c:v>M2</c:v>
                </c:pt>
                <c:pt idx="10">
                  <c:v>O15</c:v>
                </c:pt>
                <c:pt idx="11">
                  <c:v>H2</c:v>
                </c:pt>
                <c:pt idx="12">
                  <c:v>O22</c:v>
                </c:pt>
                <c:pt idx="13">
                  <c:v>H3</c:v>
                </c:pt>
                <c:pt idx="14">
                  <c:v>L2</c:v>
                </c:pt>
                <c:pt idx="15">
                  <c:v>M7</c:v>
                </c:pt>
                <c:pt idx="16">
                  <c:v>H8</c:v>
                </c:pt>
                <c:pt idx="17">
                  <c:v>O21</c:v>
                </c:pt>
                <c:pt idx="18">
                  <c:v>O19</c:v>
                </c:pt>
                <c:pt idx="19">
                  <c:v>L1</c:v>
                </c:pt>
                <c:pt idx="20">
                  <c:v>M9</c:v>
                </c:pt>
                <c:pt idx="21">
                  <c:v>H19</c:v>
                </c:pt>
                <c:pt idx="22">
                  <c:v>O8</c:v>
                </c:pt>
                <c:pt idx="23">
                  <c:v>H17</c:v>
                </c:pt>
                <c:pt idx="24">
                  <c:v>L4</c:v>
                </c:pt>
                <c:pt idx="25">
                  <c:v>O12</c:v>
                </c:pt>
                <c:pt idx="26">
                  <c:v>O10</c:v>
                </c:pt>
                <c:pt idx="27">
                  <c:v>O6</c:v>
                </c:pt>
                <c:pt idx="28">
                  <c:v>O20</c:v>
                </c:pt>
                <c:pt idx="29">
                  <c:v>O13</c:v>
                </c:pt>
                <c:pt idx="30">
                  <c:v>O16</c:v>
                </c:pt>
                <c:pt idx="31">
                  <c:v>IR3</c:v>
                </c:pt>
                <c:pt idx="32">
                  <c:v>L3</c:v>
                </c:pt>
                <c:pt idx="33">
                  <c:v>O17</c:v>
                </c:pt>
                <c:pt idx="34">
                  <c:v>IR1</c:v>
                </c:pt>
                <c:pt idx="35">
                  <c:v>M5</c:v>
                </c:pt>
                <c:pt idx="36">
                  <c:v>O7</c:v>
                </c:pt>
                <c:pt idx="37">
                  <c:v>O3</c:v>
                </c:pt>
                <c:pt idx="38">
                  <c:v>M6</c:v>
                </c:pt>
                <c:pt idx="39">
                  <c:v>T10</c:v>
                </c:pt>
                <c:pt idx="40">
                  <c:v>T8</c:v>
                </c:pt>
                <c:pt idx="41">
                  <c:v>IR5</c:v>
                </c:pt>
                <c:pt idx="42">
                  <c:v>T9</c:v>
                </c:pt>
                <c:pt idx="43">
                  <c:v>O5</c:v>
                </c:pt>
                <c:pt idx="44">
                  <c:v>IO2</c:v>
                </c:pt>
                <c:pt idx="45">
                  <c:v>O9</c:v>
                </c:pt>
                <c:pt idx="46">
                  <c:v>O1</c:v>
                </c:pt>
                <c:pt idx="47">
                  <c:v>IO1</c:v>
                </c:pt>
                <c:pt idx="48">
                  <c:v>H5</c:v>
                </c:pt>
                <c:pt idx="49">
                  <c:v>T3</c:v>
                </c:pt>
                <c:pt idx="50">
                  <c:v>IR4</c:v>
                </c:pt>
                <c:pt idx="51">
                  <c:v>O11</c:v>
                </c:pt>
                <c:pt idx="52">
                  <c:v>H9</c:v>
                </c:pt>
                <c:pt idx="53">
                  <c:v>IR2</c:v>
                </c:pt>
                <c:pt idx="54">
                  <c:v>O4</c:v>
                </c:pt>
                <c:pt idx="55">
                  <c:v>T6</c:v>
                </c:pt>
                <c:pt idx="56">
                  <c:v>H13</c:v>
                </c:pt>
                <c:pt idx="57">
                  <c:v>H6</c:v>
                </c:pt>
                <c:pt idx="58">
                  <c:v>M3</c:v>
                </c:pt>
                <c:pt idx="59">
                  <c:v>H16</c:v>
                </c:pt>
                <c:pt idx="60">
                  <c:v>H10</c:v>
                </c:pt>
                <c:pt idx="61">
                  <c:v>M1</c:v>
                </c:pt>
                <c:pt idx="62">
                  <c:v>T11</c:v>
                </c:pt>
                <c:pt idx="63">
                  <c:v>H11</c:v>
                </c:pt>
                <c:pt idx="64">
                  <c:v>M4</c:v>
                </c:pt>
                <c:pt idx="65">
                  <c:v>H12</c:v>
                </c:pt>
                <c:pt idx="66">
                  <c:v>H4</c:v>
                </c:pt>
                <c:pt idx="67">
                  <c:v>O18</c:v>
                </c:pt>
                <c:pt idx="68">
                  <c:v>T2</c:v>
                </c:pt>
                <c:pt idx="69">
                  <c:v>T4</c:v>
                </c:pt>
                <c:pt idx="70">
                  <c:v>H15</c:v>
                </c:pt>
                <c:pt idx="71">
                  <c:v>T5</c:v>
                </c:pt>
                <c:pt idx="72">
                  <c:v>H14</c:v>
                </c:pt>
                <c:pt idx="73">
                  <c:v>O2</c:v>
                </c:pt>
                <c:pt idx="74">
                  <c:v>H7</c:v>
                </c:pt>
                <c:pt idx="75">
                  <c:v>O14</c:v>
                </c:pt>
                <c:pt idx="76">
                  <c:v>H1</c:v>
                </c:pt>
                <c:pt idx="77">
                  <c:v>M8</c:v>
                </c:pt>
              </c:strCache>
            </c:strRef>
          </c:cat>
          <c:val>
            <c:numRef>
              <c:f>Revenue_Pareto_Chart!$G$4:$G$81</c:f>
              <c:numCache>
                <c:formatCode>0.00%</c:formatCode>
                <c:ptCount val="78"/>
                <c:pt idx="0">
                  <c:v>0.13884319273540829</c:v>
                </c:pt>
                <c:pt idx="1">
                  <c:v>0.12173455287227743</c:v>
                </c:pt>
                <c:pt idx="2">
                  <c:v>0.10857406066986905</c:v>
                </c:pt>
                <c:pt idx="3">
                  <c:v>8.8833322366256504E-2</c:v>
                </c:pt>
                <c:pt idx="4">
                  <c:v>6.8434559452523525E-2</c:v>
                </c:pt>
                <c:pt idx="5">
                  <c:v>5.0667894979272224E-2</c:v>
                </c:pt>
                <c:pt idx="6">
                  <c:v>4.0797525827465944E-2</c:v>
                </c:pt>
                <c:pt idx="7">
                  <c:v>2.9282095150358622E-2</c:v>
                </c:pt>
                <c:pt idx="8">
                  <c:v>2.7637033625057577E-2</c:v>
                </c:pt>
                <c:pt idx="9">
                  <c:v>2.7637033625057577E-2</c:v>
                </c:pt>
                <c:pt idx="10">
                  <c:v>2.5333947489636112E-2</c:v>
                </c:pt>
                <c:pt idx="11">
                  <c:v>2.3030861354214647E-2</c:v>
                </c:pt>
                <c:pt idx="12">
                  <c:v>2.1912219517009935E-2</c:v>
                </c:pt>
                <c:pt idx="13">
                  <c:v>1.7766664473251301E-2</c:v>
                </c:pt>
                <c:pt idx="14">
                  <c:v>1.7437652168191091E-2</c:v>
                </c:pt>
                <c:pt idx="15">
                  <c:v>1.6779627558070671E-2</c:v>
                </c:pt>
                <c:pt idx="16">
                  <c:v>1.6450615253010462E-2</c:v>
                </c:pt>
                <c:pt idx="17">
                  <c:v>1.5792590642890045E-2</c:v>
                </c:pt>
                <c:pt idx="18">
                  <c:v>1.4476541422649206E-2</c:v>
                </c:pt>
                <c:pt idx="19">
                  <c:v>1.4410738961637165E-2</c:v>
                </c:pt>
                <c:pt idx="20">
                  <c:v>1.3160492202408371E-2</c:v>
                </c:pt>
                <c:pt idx="21">
                  <c:v>1.2502467592287951E-2</c:v>
                </c:pt>
                <c:pt idx="22">
                  <c:v>1.1844442982167533E-2</c:v>
                </c:pt>
                <c:pt idx="23">
                  <c:v>1.1844442982167533E-2</c:v>
                </c:pt>
                <c:pt idx="24">
                  <c:v>1.0528393761926696E-2</c:v>
                </c:pt>
                <c:pt idx="25">
                  <c:v>9.870369151806278E-3</c:v>
                </c:pt>
                <c:pt idx="26">
                  <c:v>7.2382707113246032E-3</c:v>
                </c:pt>
                <c:pt idx="27">
                  <c:v>6.9092584062643942E-3</c:v>
                </c:pt>
                <c:pt idx="28">
                  <c:v>6.5802461012041853E-3</c:v>
                </c:pt>
                <c:pt idx="29">
                  <c:v>6.2512337961439755E-3</c:v>
                </c:pt>
                <c:pt idx="30">
                  <c:v>4.935184575903139E-3</c:v>
                </c:pt>
                <c:pt idx="31">
                  <c:v>3.6191353556623016E-3</c:v>
                </c:pt>
                <c:pt idx="32">
                  <c:v>3.2901230506020927E-3</c:v>
                </c:pt>
                <c:pt idx="33">
                  <c:v>2.9611107455418833E-3</c:v>
                </c:pt>
                <c:pt idx="34">
                  <c:v>2.632098440481674E-3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D-4B5B-97AE-6B45CC6E7582}"/>
            </c:ext>
          </c:extLst>
        </c:ser>
        <c:ser>
          <c:idx val="2"/>
          <c:order val="2"/>
          <c:tx>
            <c:strRef>
              <c:f>Revenue_Pareto_Chart!$H$3</c:f>
              <c:strCache>
                <c:ptCount val="1"/>
                <c:pt idx="0">
                  <c:v>Cumulated Revenue % of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C75A-4705-971B-0F622B18D2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C75A-4705-971B-0F622B18D2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C75A-4705-971B-0F622B18D2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C75A-4705-971B-0F622B18D2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C75A-4705-971B-0F622B18D2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C75A-4705-971B-0F622B18D2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C75A-4705-971B-0F622B18D2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C75A-4705-971B-0F622B18D2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C75A-4705-971B-0F622B18D2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C75A-4705-971B-0F622B18D2A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C75A-4705-971B-0F622B18D2A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C75A-4705-971B-0F622B18D2A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C75A-4705-971B-0F622B18D2A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C75A-4705-971B-0F622B18D2A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C75A-4705-971B-0F622B18D2A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C75A-4705-971B-0F622B18D2A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C75A-4705-971B-0F622B18D2A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C75A-4705-971B-0F622B18D2A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C75A-4705-971B-0F622B18D2A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C75A-4705-971B-0F622B18D2A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C75A-4705-971B-0F622B18D2A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C75A-4705-971B-0F622B18D2A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C75A-4705-971B-0F622B18D2A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C75A-4705-971B-0F622B18D2A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C75A-4705-971B-0F622B18D2A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C75A-4705-971B-0F622B18D2A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C75A-4705-971B-0F622B18D2A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C75A-4705-971B-0F622B18D2A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C75A-4705-971B-0F622B18D2A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C75A-4705-971B-0F622B18D2A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C75A-4705-971B-0F622B18D2A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C75A-4705-971B-0F622B18D2A9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C75A-4705-971B-0F622B18D2A9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C75A-4705-971B-0F622B18D2A9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C75A-4705-971B-0F622B18D2A9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C75A-4705-971B-0F622B18D2A9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C75A-4705-971B-0F622B18D2A9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C75A-4705-971B-0F622B18D2A9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C75A-4705-971B-0F622B18D2A9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C75A-4705-971B-0F622B18D2A9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C75A-4705-971B-0F622B18D2A9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C75A-4705-971B-0F622B18D2A9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C75A-4705-971B-0F622B18D2A9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C75A-4705-971B-0F622B18D2A9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C75A-4705-971B-0F622B18D2A9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C75A-4705-971B-0F622B18D2A9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C75A-4705-971B-0F622B18D2A9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C75A-4705-971B-0F622B18D2A9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C75A-4705-971B-0F622B18D2A9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C75A-4705-971B-0F622B18D2A9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C75A-4705-971B-0F622B18D2A9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C75A-4705-971B-0F622B18D2A9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C75A-4705-971B-0F622B18D2A9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C75A-4705-971B-0F622B18D2A9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C75A-4705-971B-0F622B18D2A9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C75A-4705-971B-0F622B18D2A9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C75A-4705-971B-0F622B18D2A9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C75A-4705-971B-0F622B18D2A9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C75A-4705-971B-0F622B18D2A9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C75A-4705-971B-0F622B18D2A9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C75A-4705-971B-0F622B18D2A9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C75A-4705-971B-0F622B18D2A9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C75A-4705-971B-0F622B18D2A9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C75A-4705-971B-0F622B18D2A9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C75A-4705-971B-0F622B18D2A9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C75A-4705-971B-0F622B18D2A9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C75A-4705-971B-0F622B18D2A9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C75A-4705-971B-0F622B18D2A9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C75A-4705-971B-0F622B18D2A9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C75A-4705-971B-0F622B18D2A9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C75A-4705-971B-0F622B18D2A9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C75A-4705-971B-0F622B18D2A9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C75A-4705-971B-0F622B18D2A9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C75A-4705-971B-0F622B18D2A9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C75A-4705-971B-0F622B18D2A9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C75A-4705-971B-0F622B18D2A9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C75A-4705-971B-0F622B18D2A9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C75A-4705-971B-0F622B18D2A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Revenue_Pareto_Chart!$E$4:$E$81</c:f>
              <c:strCache>
                <c:ptCount val="78"/>
                <c:pt idx="0">
                  <c:v>T13</c:v>
                </c:pt>
                <c:pt idx="1">
                  <c:v>T1</c:v>
                </c:pt>
                <c:pt idx="2">
                  <c:v>T14</c:v>
                </c:pt>
                <c:pt idx="3">
                  <c:v>T16</c:v>
                </c:pt>
                <c:pt idx="4">
                  <c:v>T7</c:v>
                </c:pt>
                <c:pt idx="5">
                  <c:v>T15</c:v>
                </c:pt>
                <c:pt idx="6">
                  <c:v>H18</c:v>
                </c:pt>
                <c:pt idx="7">
                  <c:v>L5</c:v>
                </c:pt>
                <c:pt idx="8">
                  <c:v>T12</c:v>
                </c:pt>
                <c:pt idx="9">
                  <c:v>M2</c:v>
                </c:pt>
                <c:pt idx="10">
                  <c:v>O15</c:v>
                </c:pt>
                <c:pt idx="11">
                  <c:v>H2</c:v>
                </c:pt>
                <c:pt idx="12">
                  <c:v>O22</c:v>
                </c:pt>
                <c:pt idx="13">
                  <c:v>H3</c:v>
                </c:pt>
                <c:pt idx="14">
                  <c:v>L2</c:v>
                </c:pt>
                <c:pt idx="15">
                  <c:v>M7</c:v>
                </c:pt>
                <c:pt idx="16">
                  <c:v>H8</c:v>
                </c:pt>
                <c:pt idx="17">
                  <c:v>O21</c:v>
                </c:pt>
                <c:pt idx="18">
                  <c:v>O19</c:v>
                </c:pt>
                <c:pt idx="19">
                  <c:v>L1</c:v>
                </c:pt>
                <c:pt idx="20">
                  <c:v>M9</c:v>
                </c:pt>
                <c:pt idx="21">
                  <c:v>H19</c:v>
                </c:pt>
                <c:pt idx="22">
                  <c:v>O8</c:v>
                </c:pt>
                <c:pt idx="23">
                  <c:v>H17</c:v>
                </c:pt>
                <c:pt idx="24">
                  <c:v>L4</c:v>
                </c:pt>
                <c:pt idx="25">
                  <c:v>O12</c:v>
                </c:pt>
                <c:pt idx="26">
                  <c:v>O10</c:v>
                </c:pt>
                <c:pt idx="27">
                  <c:v>O6</c:v>
                </c:pt>
                <c:pt idx="28">
                  <c:v>O20</c:v>
                </c:pt>
                <c:pt idx="29">
                  <c:v>O13</c:v>
                </c:pt>
                <c:pt idx="30">
                  <c:v>O16</c:v>
                </c:pt>
                <c:pt idx="31">
                  <c:v>IR3</c:v>
                </c:pt>
                <c:pt idx="32">
                  <c:v>L3</c:v>
                </c:pt>
                <c:pt idx="33">
                  <c:v>O17</c:v>
                </c:pt>
                <c:pt idx="34">
                  <c:v>IR1</c:v>
                </c:pt>
                <c:pt idx="35">
                  <c:v>M5</c:v>
                </c:pt>
                <c:pt idx="36">
                  <c:v>O7</c:v>
                </c:pt>
                <c:pt idx="37">
                  <c:v>O3</c:v>
                </c:pt>
                <c:pt idx="38">
                  <c:v>M6</c:v>
                </c:pt>
                <c:pt idx="39">
                  <c:v>T10</c:v>
                </c:pt>
                <c:pt idx="40">
                  <c:v>T8</c:v>
                </c:pt>
                <c:pt idx="41">
                  <c:v>IR5</c:v>
                </c:pt>
                <c:pt idx="42">
                  <c:v>T9</c:v>
                </c:pt>
                <c:pt idx="43">
                  <c:v>O5</c:v>
                </c:pt>
                <c:pt idx="44">
                  <c:v>IO2</c:v>
                </c:pt>
                <c:pt idx="45">
                  <c:v>O9</c:v>
                </c:pt>
                <c:pt idx="46">
                  <c:v>O1</c:v>
                </c:pt>
                <c:pt idx="47">
                  <c:v>IO1</c:v>
                </c:pt>
                <c:pt idx="48">
                  <c:v>H5</c:v>
                </c:pt>
                <c:pt idx="49">
                  <c:v>T3</c:v>
                </c:pt>
                <c:pt idx="50">
                  <c:v>IR4</c:v>
                </c:pt>
                <c:pt idx="51">
                  <c:v>O11</c:v>
                </c:pt>
                <c:pt idx="52">
                  <c:v>H9</c:v>
                </c:pt>
                <c:pt idx="53">
                  <c:v>IR2</c:v>
                </c:pt>
                <c:pt idx="54">
                  <c:v>O4</c:v>
                </c:pt>
                <c:pt idx="55">
                  <c:v>T6</c:v>
                </c:pt>
                <c:pt idx="56">
                  <c:v>H13</c:v>
                </c:pt>
                <c:pt idx="57">
                  <c:v>H6</c:v>
                </c:pt>
                <c:pt idx="58">
                  <c:v>M3</c:v>
                </c:pt>
                <c:pt idx="59">
                  <c:v>H16</c:v>
                </c:pt>
                <c:pt idx="60">
                  <c:v>H10</c:v>
                </c:pt>
                <c:pt idx="61">
                  <c:v>M1</c:v>
                </c:pt>
                <c:pt idx="62">
                  <c:v>T11</c:v>
                </c:pt>
                <c:pt idx="63">
                  <c:v>H11</c:v>
                </c:pt>
                <c:pt idx="64">
                  <c:v>M4</c:v>
                </c:pt>
                <c:pt idx="65">
                  <c:v>H12</c:v>
                </c:pt>
                <c:pt idx="66">
                  <c:v>H4</c:v>
                </c:pt>
                <c:pt idx="67">
                  <c:v>O18</c:v>
                </c:pt>
                <c:pt idx="68">
                  <c:v>T2</c:v>
                </c:pt>
                <c:pt idx="69">
                  <c:v>T4</c:v>
                </c:pt>
                <c:pt idx="70">
                  <c:v>H15</c:v>
                </c:pt>
                <c:pt idx="71">
                  <c:v>T5</c:v>
                </c:pt>
                <c:pt idx="72">
                  <c:v>H14</c:v>
                </c:pt>
                <c:pt idx="73">
                  <c:v>O2</c:v>
                </c:pt>
                <c:pt idx="74">
                  <c:v>H7</c:v>
                </c:pt>
                <c:pt idx="75">
                  <c:v>O14</c:v>
                </c:pt>
                <c:pt idx="76">
                  <c:v>H1</c:v>
                </c:pt>
                <c:pt idx="77">
                  <c:v>M8</c:v>
                </c:pt>
              </c:strCache>
            </c:strRef>
          </c:cat>
          <c:val>
            <c:numRef>
              <c:f>Revenue_Pareto_Chart!$H$4:$H$81</c:f>
              <c:numCache>
                <c:formatCode>0.00%</c:formatCode>
                <c:ptCount val="78"/>
                <c:pt idx="0">
                  <c:v>0.13884319273540829</c:v>
                </c:pt>
                <c:pt idx="1">
                  <c:v>0.26057774560768571</c:v>
                </c:pt>
                <c:pt idx="2">
                  <c:v>0.36915180627755473</c:v>
                </c:pt>
                <c:pt idx="3">
                  <c:v>0.45798512864381125</c:v>
                </c:pt>
                <c:pt idx="4">
                  <c:v>0.52641968809633477</c:v>
                </c:pt>
                <c:pt idx="5">
                  <c:v>0.57708758307560704</c:v>
                </c:pt>
                <c:pt idx="6">
                  <c:v>0.61788510890307302</c:v>
                </c:pt>
                <c:pt idx="7">
                  <c:v>0.64716720405343164</c:v>
                </c:pt>
                <c:pt idx="8">
                  <c:v>0.67480423767848918</c:v>
                </c:pt>
                <c:pt idx="9">
                  <c:v>0.70244127130354672</c:v>
                </c:pt>
                <c:pt idx="10">
                  <c:v>0.72777521879318285</c:v>
                </c:pt>
                <c:pt idx="11">
                  <c:v>0.75080608014739747</c:v>
                </c:pt>
                <c:pt idx="12">
                  <c:v>0.77271829966440742</c:v>
                </c:pt>
                <c:pt idx="13">
                  <c:v>0.79048496413765867</c:v>
                </c:pt>
                <c:pt idx="14">
                  <c:v>0.80792261630584972</c:v>
                </c:pt>
                <c:pt idx="15">
                  <c:v>0.82470224386392044</c:v>
                </c:pt>
                <c:pt idx="16">
                  <c:v>0.84115285911693094</c:v>
                </c:pt>
                <c:pt idx="17">
                  <c:v>0.85694544975982101</c:v>
                </c:pt>
                <c:pt idx="18">
                  <c:v>0.87142199118247021</c:v>
                </c:pt>
                <c:pt idx="19">
                  <c:v>0.88583273014410735</c:v>
                </c:pt>
                <c:pt idx="20">
                  <c:v>0.89899322234651569</c:v>
                </c:pt>
                <c:pt idx="21">
                  <c:v>0.91149568993880359</c:v>
                </c:pt>
                <c:pt idx="22">
                  <c:v>0.92334013292097117</c:v>
                </c:pt>
                <c:pt idx="23">
                  <c:v>0.93518457590313875</c:v>
                </c:pt>
                <c:pt idx="24">
                  <c:v>0.94571296966506546</c:v>
                </c:pt>
                <c:pt idx="25">
                  <c:v>0.95558333881687174</c:v>
                </c:pt>
                <c:pt idx="26">
                  <c:v>0.9628216095281964</c:v>
                </c:pt>
                <c:pt idx="27">
                  <c:v>0.96973086793446084</c:v>
                </c:pt>
                <c:pt idx="28">
                  <c:v>0.97631111403566506</c:v>
                </c:pt>
                <c:pt idx="29">
                  <c:v>0.98256234783180907</c:v>
                </c:pt>
                <c:pt idx="30">
                  <c:v>0.98749753240771221</c:v>
                </c:pt>
                <c:pt idx="31">
                  <c:v>0.99111666776337448</c:v>
                </c:pt>
                <c:pt idx="32">
                  <c:v>0.99440679081397654</c:v>
                </c:pt>
                <c:pt idx="33">
                  <c:v>0.99736790155951838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D-4B5B-97AE-6B45CC6E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642309666804497"/>
          <c:y val="0.22395725632370464"/>
          <c:w val="0.30581382000349316"/>
          <c:h val="0.50504324630352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Volume</a:t>
            </a:r>
            <a:r>
              <a:rPr lang="en-IN" b="1" baseline="0"/>
              <a:t> vs Revenue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Home Theatre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Vs Revenue'!$F$3:$F$21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'Volume Vs Revenue'!$G$3:$G$21</c:f>
              <c:numCache>
                <c:formatCode>"₹"\ 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1800</c:v>
                </c:pt>
                <c:pt idx="9">
                  <c:v>6200</c:v>
                </c:pt>
                <c:pt idx="10">
                  <c:v>1900</c:v>
                </c:pt>
                <c:pt idx="11">
                  <c:v>3500</c:v>
                </c:pt>
                <c:pt idx="12">
                  <c:v>2700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2500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A-428E-9F4D-E5675DA5EDEF}"/>
            </c:ext>
          </c:extLst>
        </c:ser>
        <c:ser>
          <c:idx val="1"/>
          <c:order val="1"/>
          <c:tx>
            <c:v>Induction Oven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Vs Revenue'!$F$22:$F$23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'Volume Vs Revenue'!$G$22:$G$23</c:f>
              <c:numCache>
                <c:formatCode>"₹"\ 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A-428E-9F4D-E5675DA5EDEF}"/>
            </c:ext>
          </c:extLst>
        </c:ser>
        <c:ser>
          <c:idx val="2"/>
          <c:order val="2"/>
          <c:tx>
            <c:v>Iron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Vs Revenue'!$F$24:$F$28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'Volume Vs Revenue'!$G$24:$G$28</c:f>
              <c:numCache>
                <c:formatCode>"₹"\ #,##0</c:formatCode>
                <c:ptCount val="5"/>
                <c:pt idx="0">
                  <c:v>400</c:v>
                </c:pt>
                <c:pt idx="1">
                  <c:v>0</c:v>
                </c:pt>
                <c:pt idx="2">
                  <c:v>550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A-428E-9F4D-E5675DA5EDEF}"/>
            </c:ext>
          </c:extLst>
        </c:ser>
        <c:ser>
          <c:idx val="3"/>
          <c:order val="3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Vs Revenue'!$F$29:$F$33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'Volume Vs Revenue'!$G$29:$G$33</c:f>
              <c:numCache>
                <c:formatCode>"₹"\ #,##0</c:formatCode>
                <c:ptCount val="5"/>
                <c:pt idx="0">
                  <c:v>2190</c:v>
                </c:pt>
                <c:pt idx="1">
                  <c:v>2650</c:v>
                </c:pt>
                <c:pt idx="2">
                  <c:v>500</c:v>
                </c:pt>
                <c:pt idx="3">
                  <c:v>1600</c:v>
                </c:pt>
                <c:pt idx="4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4A-428E-9F4D-E5675DA5EDEF}"/>
            </c:ext>
          </c:extLst>
        </c:ser>
        <c:ser>
          <c:idx val="4"/>
          <c:order val="4"/>
          <c:tx>
            <c:v>Mixer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Vs Revenue'!$F$34:$F$42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xVal>
          <c:yVal>
            <c:numRef>
              <c:f>'Volume Vs Revenue'!$G$34:$G$42</c:f>
              <c:numCache>
                <c:formatCode>"₹"\ #,##0</c:formatCode>
                <c:ptCount val="9"/>
                <c:pt idx="0">
                  <c:v>0</c:v>
                </c:pt>
                <c:pt idx="1">
                  <c:v>4200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2550</c:v>
                </c:pt>
                <c:pt idx="7">
                  <c:v>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4A-428E-9F4D-E5675DA5EDEF}"/>
            </c:ext>
          </c:extLst>
        </c:ser>
        <c:ser>
          <c:idx val="5"/>
          <c:order val="5"/>
          <c:tx>
            <c:v>Other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3"/>
              <c:layout>
                <c:manualLayout>
                  <c:x val="-5.5146839753139131E-2"/>
                  <c:y val="-9.432867227803414E-2"/>
                </c:manualLayout>
              </c:layout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684A-428E-9F4D-E5675DA5ED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'Volume Vs Revenue'!$F$43:$F$64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32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xVal>
          <c:yVal>
            <c:numRef>
              <c:f>'Volume Vs Revenue'!$G$43:$G$64</c:f>
              <c:numCache>
                <c:formatCode>"₹"\ #,##0</c:formatCode>
                <c:ptCount val="22"/>
                <c:pt idx="0">
                  <c:v>0</c:v>
                </c:pt>
                <c:pt idx="1">
                  <c:v>1100</c:v>
                </c:pt>
                <c:pt idx="2">
                  <c:v>0</c:v>
                </c:pt>
                <c:pt idx="3">
                  <c:v>1500</c:v>
                </c:pt>
                <c:pt idx="4">
                  <c:v>950</c:v>
                </c:pt>
                <c:pt idx="5">
                  <c:v>0</c:v>
                </c:pt>
                <c:pt idx="6">
                  <c:v>3850</c:v>
                </c:pt>
                <c:pt idx="7">
                  <c:v>750</c:v>
                </c:pt>
                <c:pt idx="8">
                  <c:v>450</c:v>
                </c:pt>
                <c:pt idx="9">
                  <c:v>0</c:v>
                </c:pt>
                <c:pt idx="10">
                  <c:v>2200</c:v>
                </c:pt>
                <c:pt idx="11">
                  <c:v>0</c:v>
                </c:pt>
                <c:pt idx="12">
                  <c:v>1000</c:v>
                </c:pt>
                <c:pt idx="13">
                  <c:v>2400</c:v>
                </c:pt>
                <c:pt idx="14">
                  <c:v>3330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1050</c:v>
                </c:pt>
                <c:pt idx="19">
                  <c:v>0</c:v>
                </c:pt>
                <c:pt idx="20">
                  <c:v>1800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4A-428E-9F4D-E5675DA5EDEF}"/>
            </c:ext>
          </c:extLst>
        </c:ser>
        <c:ser>
          <c:idx val="6"/>
          <c:order val="6"/>
          <c:tx>
            <c:v>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3657515783500035E-4"/>
                  <c:y val="-5.9240372431894305E-2"/>
                </c:manualLayout>
              </c:layout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684A-428E-9F4D-E5675DA5EDEF}"/>
                </c:ext>
              </c:extLst>
            </c:dLbl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'Volume Vs Revenue'!$F$65:$F$80</c:f>
              <c:numCache>
                <c:formatCode>General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'Volume Vs Revenue'!$G$65:$G$80</c:f>
              <c:numCache>
                <c:formatCode>"₹"\ #,##0</c:formatCode>
                <c:ptCount val="16"/>
                <c:pt idx="0">
                  <c:v>18500</c:v>
                </c:pt>
                <c:pt idx="1">
                  <c:v>0</c:v>
                </c:pt>
                <c:pt idx="2">
                  <c:v>0</c:v>
                </c:pt>
                <c:pt idx="3">
                  <c:v>4200</c:v>
                </c:pt>
                <c:pt idx="4">
                  <c:v>21100</c:v>
                </c:pt>
                <c:pt idx="5">
                  <c:v>16500</c:v>
                </c:pt>
                <c:pt idx="6">
                  <c:v>7700</c:v>
                </c:pt>
                <c:pt idx="7">
                  <c:v>13500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10400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4A-428E-9F4D-E5675DA5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139056"/>
        <c:axId val="1415140720"/>
      </c:scatterChart>
      <c:valAx>
        <c:axId val="14151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40720"/>
        <c:crosses val="autoZero"/>
        <c:crossBetween val="midCat"/>
        <c:majorUnit val="1"/>
      </c:valAx>
      <c:valAx>
        <c:axId val="141514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39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 Plot Without 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Home theatre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'Volume Vs Revenue'!$F$3:$F$21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xVal>
          <c:yVal>
            <c:numRef>
              <c:f>'Volume Vs Revenue'!$G$3:$G$21</c:f>
              <c:numCache>
                <c:formatCode>"₹"\ #,##0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1800</c:v>
                </c:pt>
                <c:pt idx="9">
                  <c:v>6200</c:v>
                </c:pt>
                <c:pt idx="10">
                  <c:v>1900</c:v>
                </c:pt>
                <c:pt idx="11">
                  <c:v>3500</c:v>
                </c:pt>
                <c:pt idx="12">
                  <c:v>2700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2500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B-4A10-B323-05981B43A4ED}"/>
            </c:ext>
          </c:extLst>
        </c:ser>
        <c:ser>
          <c:idx val="1"/>
          <c:order val="1"/>
          <c:tx>
            <c:v>Induction oven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'Volume Vs Revenue'!$F$22:$F$23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'Volume Vs Revenue'!$G$22:$G$23</c:f>
              <c:numCache>
                <c:formatCode>"₹"\ #,##0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BB-4A10-B323-05981B43A4ED}"/>
            </c:ext>
          </c:extLst>
        </c:ser>
        <c:ser>
          <c:idx val="2"/>
          <c:order val="2"/>
          <c:tx>
            <c:v>Iron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'Volume Vs Revenue'!$F$24:$F$28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'Volume Vs Revenue'!$G$24:$G$28</c:f>
              <c:numCache>
                <c:formatCode>"₹"\ #,##0</c:formatCode>
                <c:ptCount val="5"/>
                <c:pt idx="0">
                  <c:v>400</c:v>
                </c:pt>
                <c:pt idx="1">
                  <c:v>0</c:v>
                </c:pt>
                <c:pt idx="2">
                  <c:v>550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BB-4A10-B323-05981B43A4ED}"/>
            </c:ext>
          </c:extLst>
        </c:ser>
        <c:ser>
          <c:idx val="3"/>
          <c:order val="3"/>
          <c:tx>
            <c:v>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'Volume Vs Revenue'!$F$29:$F$33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'Volume Vs Revenue'!$G$29:$G$33</c:f>
              <c:numCache>
                <c:formatCode>"₹"\ #,##0</c:formatCode>
                <c:ptCount val="5"/>
                <c:pt idx="0">
                  <c:v>2190</c:v>
                </c:pt>
                <c:pt idx="1">
                  <c:v>2650</c:v>
                </c:pt>
                <c:pt idx="2">
                  <c:v>500</c:v>
                </c:pt>
                <c:pt idx="3">
                  <c:v>1600</c:v>
                </c:pt>
                <c:pt idx="4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BB-4A10-B323-05981B43A4ED}"/>
            </c:ext>
          </c:extLst>
        </c:ser>
        <c:ser>
          <c:idx val="4"/>
          <c:order val="4"/>
          <c:tx>
            <c:v>Mixer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'Volume Vs Revenue'!$F$34:$F$42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xVal>
          <c:yVal>
            <c:numRef>
              <c:f>'Volume Vs Revenue'!$G$34:$G$42</c:f>
              <c:numCache>
                <c:formatCode>"₹"\ #,##0</c:formatCode>
                <c:ptCount val="9"/>
                <c:pt idx="0">
                  <c:v>0</c:v>
                </c:pt>
                <c:pt idx="1">
                  <c:v>4200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2550</c:v>
                </c:pt>
                <c:pt idx="7">
                  <c:v>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BB-4A10-B323-05981B43A4ED}"/>
            </c:ext>
          </c:extLst>
        </c:ser>
        <c:ser>
          <c:idx val="5"/>
          <c:order val="5"/>
          <c:tx>
            <c:v>Other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('Volume Vs Revenue'!$F$43:$F$55,'Volume Vs Revenue'!$F$57,'Volume Vs Revenue'!$F$58,'Volume Vs Revenue'!$F$59,'Volume Vs Revenue'!$F$60,'Volume Vs Revenue'!$F$61,'Volume Vs Revenue'!$F$62,'Volume Vs Revenue'!$F$63,'Volume Vs Revenue'!$F$64)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</c:numCache>
            </c:numRef>
          </c:xVal>
          <c:yVal>
            <c:numRef>
              <c:f>('Volume Vs Revenue'!$G$43:$G$55,'Volume Vs Revenue'!$G$57,'Volume Vs Revenue'!$G$58,'Volume Vs Revenue'!$G$59,'Volume Vs Revenue'!$G$60,'Volume Vs Revenue'!$G$61,'Volume Vs Revenue'!$G$62,'Volume Vs Revenue'!$G$63,'Volume Vs Revenue'!$G$64)</c:f>
              <c:numCache>
                <c:formatCode>"₹"\ #,##0</c:formatCode>
                <c:ptCount val="21"/>
                <c:pt idx="0">
                  <c:v>0</c:v>
                </c:pt>
                <c:pt idx="1">
                  <c:v>1100</c:v>
                </c:pt>
                <c:pt idx="2">
                  <c:v>0</c:v>
                </c:pt>
                <c:pt idx="3">
                  <c:v>1500</c:v>
                </c:pt>
                <c:pt idx="4">
                  <c:v>950</c:v>
                </c:pt>
                <c:pt idx="5">
                  <c:v>0</c:v>
                </c:pt>
                <c:pt idx="6">
                  <c:v>3850</c:v>
                </c:pt>
                <c:pt idx="7">
                  <c:v>750</c:v>
                </c:pt>
                <c:pt idx="8">
                  <c:v>450</c:v>
                </c:pt>
                <c:pt idx="9">
                  <c:v>0</c:v>
                </c:pt>
                <c:pt idx="10">
                  <c:v>2200</c:v>
                </c:pt>
                <c:pt idx="11">
                  <c:v>0</c:v>
                </c:pt>
                <c:pt idx="12">
                  <c:v>1000</c:v>
                </c:pt>
                <c:pt idx="13">
                  <c:v>3330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1050</c:v>
                </c:pt>
                <c:pt idx="18">
                  <c:v>0</c:v>
                </c:pt>
                <c:pt idx="19">
                  <c:v>1800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BB-4A10-B323-05981B43A4ED}"/>
            </c:ext>
          </c:extLst>
        </c:ser>
        <c:ser>
          <c:idx val="6"/>
          <c:order val="6"/>
          <c:tx>
            <c:v>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('Volume Vs Revenue'!$F$65:$F$68,'Volume Vs Revenue'!$F$70,'Volume Vs Revenue'!$F$71,'Volume Vs Revenue'!$F$73,'Volume Vs Revenue'!$F$72,'Volume Vs Revenue'!$F$74,'Volume Vs Revenue'!$F$75,'Volume Vs Revenue'!$F$76,'Volume Vs Revenue'!$F$77,'Volume Vs Revenue'!$F$78,'Volume Vs Revenue'!$F$79,'Volume Vs Revenue'!$F$80)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('Volume Vs Revenue'!$G$65:$G$68,'Volume Vs Revenue'!$G$70,'Volume Vs Revenue'!$G$72,'Volume Vs Revenue'!$G$71,'Volume Vs Revenue'!$G$73,'Volume Vs Revenue'!$G$74,'Volume Vs Revenue'!$G$75,'Volume Vs Revenue'!$G$76,'Volume Vs Revenue'!$G$77,'Volume Vs Revenue'!$G$78,'Volume Vs Revenue'!$G$79,'Volume Vs Revenue'!$G$80)</c:f>
              <c:numCache>
                <c:formatCode>"₹"\ #,##0</c:formatCode>
                <c:ptCount val="15"/>
                <c:pt idx="0">
                  <c:v>18500</c:v>
                </c:pt>
                <c:pt idx="1">
                  <c:v>0</c:v>
                </c:pt>
                <c:pt idx="2">
                  <c:v>0</c:v>
                </c:pt>
                <c:pt idx="3">
                  <c:v>4200</c:v>
                </c:pt>
                <c:pt idx="4">
                  <c:v>16500</c:v>
                </c:pt>
                <c:pt idx="5">
                  <c:v>13500</c:v>
                </c:pt>
                <c:pt idx="6">
                  <c:v>7700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10400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BB-4A10-B323-05981B43A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98656"/>
        <c:axId val="1758494080"/>
      </c:scatterChart>
      <c:valAx>
        <c:axId val="17584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layout>
            <c:manualLayout>
              <c:xMode val="edge"/>
              <c:yMode val="edge"/>
              <c:x val="0.51485957076396782"/>
              <c:y val="0.87403436789292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94080"/>
        <c:crosses val="autoZero"/>
        <c:crossBetween val="midCat"/>
      </c:valAx>
      <c:valAx>
        <c:axId val="17584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4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43350875377183"/>
          <c:y val="0.93880660936812055"/>
          <c:w val="0.4191329824924564"/>
          <c:h val="4.151319764201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Sold vs Bought</a:t>
            </a:r>
            <a:r>
              <a:rPr lang="en-IN" baseline="0"/>
              <a:t> </a:t>
            </a:r>
            <a:r>
              <a:rPr lang="en-IN"/>
              <a:t>category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on sold vs bought'!$H$19</c:f>
              <c:strCache>
                <c:ptCount val="1"/>
                <c:pt idx="0">
                  <c:v>Sum of Total no.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3182132908233082E-2"/>
                  <c:y val="-7.92141951837769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C23-4F4F-A83A-C95B54B10D40}"/>
                </c:ext>
              </c:extLst>
            </c:dLbl>
            <c:dLbl>
              <c:idx val="1"/>
              <c:layout>
                <c:manualLayout>
                  <c:x val="-1.0676081134030025E-2"/>
                  <c:y val="-0.174271229404309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C23-4F4F-A83A-C95B54B10D40}"/>
                </c:ext>
              </c:extLst>
            </c:dLbl>
            <c:dLbl>
              <c:idx val="2"/>
              <c:layout>
                <c:manualLayout>
                  <c:x val="-1.2380239279905962E-2"/>
                  <c:y val="-8.23827629911280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C23-4F4F-A83A-C95B54B10D40}"/>
                </c:ext>
              </c:extLst>
            </c:dLbl>
            <c:dLbl>
              <c:idx val="3"/>
              <c:layout>
                <c:manualLayout>
                  <c:x val="-4.8976163255666602E-2"/>
                  <c:y val="6.9708491761723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23-4F4F-A83A-C95B54B10D40}"/>
                </c:ext>
              </c:extLst>
            </c:dLbl>
            <c:dLbl>
              <c:idx val="4"/>
              <c:layout>
                <c:manualLayout>
                  <c:x val="2.3407081783488722E-2"/>
                  <c:y val="-3.168567807351077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23-4F4F-A83A-C95B54B10D40}"/>
                </c:ext>
              </c:extLst>
            </c:dLbl>
            <c:dLbl>
              <c:idx val="5"/>
              <c:layout>
                <c:manualLayout>
                  <c:x val="-2.8526265505155537E-2"/>
                  <c:y val="-8.87198986058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23-4F4F-A83A-C95B54B10D40}"/>
                </c:ext>
              </c:extLst>
            </c:dLbl>
            <c:dLbl>
              <c:idx val="6"/>
              <c:layout>
                <c:manualLayout>
                  <c:x val="-6.3156100886162234E-2"/>
                  <c:y val="4.11913814955640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23-4F4F-A83A-C95B54B10D40}"/>
                </c:ext>
              </c:extLst>
            </c:dLbl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 on sold vs bought'!$G$20:$G$26</c:f>
              <c:strCache>
                <c:ptCount val="7"/>
                <c:pt idx="0">
                  <c:v>H</c:v>
                </c:pt>
                <c:pt idx="1">
                  <c:v>IO</c:v>
                </c:pt>
                <c:pt idx="2">
                  <c:v>IR</c:v>
                </c:pt>
                <c:pt idx="3">
                  <c:v>L</c:v>
                </c:pt>
                <c:pt idx="4">
                  <c:v>M</c:v>
                </c:pt>
                <c:pt idx="5">
                  <c:v>O</c:v>
                </c:pt>
                <c:pt idx="6">
                  <c:v>T</c:v>
                </c:pt>
              </c:strCache>
            </c:strRef>
          </c:cat>
          <c:val>
            <c:numRef>
              <c:f>'Line Chart on sold vs bought'!$H$20:$H$26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20</c:v>
                </c:pt>
                <c:pt idx="4">
                  <c:v>4</c:v>
                </c:pt>
                <c:pt idx="5">
                  <c:v>56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3-4F4F-A83A-C95B54B10D40}"/>
            </c:ext>
          </c:extLst>
        </c:ser>
        <c:ser>
          <c:idx val="1"/>
          <c:order val="1"/>
          <c:tx>
            <c:strRef>
              <c:f>'Line Chart on sold vs bought'!$I$19</c:f>
              <c:strCache>
                <c:ptCount val="1"/>
                <c:pt idx="0">
                  <c:v>Sum of Total no. Bought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1350927759796915E-2"/>
                  <c:y val="-0.120405576679340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C23-4F4F-A83A-C95B54B10D40}"/>
                </c:ext>
              </c:extLst>
            </c:dLbl>
            <c:dLbl>
              <c:idx val="1"/>
              <c:layout>
                <c:manualLayout>
                  <c:x val="-4.3055085905672835E-2"/>
                  <c:y val="-7.92141951837768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C23-4F4F-A83A-C95B54B10D40}"/>
                </c:ext>
              </c:extLst>
            </c:dLbl>
            <c:dLbl>
              <c:idx val="2"/>
              <c:layout>
                <c:manualLayout>
                  <c:x val="-6.5209141802060014E-2"/>
                  <c:y val="-7.60456273764259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23-4F4F-A83A-C95B54B10D40}"/>
                </c:ext>
              </c:extLst>
            </c:dLbl>
            <c:dLbl>
              <c:idx val="3"/>
              <c:layout>
                <c:manualLayout>
                  <c:x val="-4.5567846963914783E-2"/>
                  <c:y val="-0.120405576679340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23-4F4F-A83A-C95B54B10D40}"/>
                </c:ext>
              </c:extLst>
            </c:dLbl>
            <c:dLbl>
              <c:idx val="4"/>
              <c:layout>
                <c:manualLayout>
                  <c:x val="-3.9646769613921086E-2"/>
                  <c:y val="-8.5551330798479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23-4F4F-A83A-C95B54B10D40}"/>
                </c:ext>
              </c:extLst>
            </c:dLbl>
            <c:dLbl>
              <c:idx val="5"/>
              <c:layout>
                <c:manualLayout>
                  <c:x val="-7.8356118061929506E-2"/>
                  <c:y val="-5.7034220532319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C23-4F4F-A83A-C95B54B10D40}"/>
                </c:ext>
              </c:extLst>
            </c:dLbl>
            <c:dLbl>
              <c:idx val="6"/>
              <c:layout>
                <c:manualLayout>
                  <c:x val="1.5781846287618955E-2"/>
                  <c:y val="5.7034220532319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23-4F4F-A83A-C95B54B10D40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 on sold vs bought'!$G$20:$G$26</c:f>
              <c:strCache>
                <c:ptCount val="7"/>
                <c:pt idx="0">
                  <c:v>H</c:v>
                </c:pt>
                <c:pt idx="1">
                  <c:v>IO</c:v>
                </c:pt>
                <c:pt idx="2">
                  <c:v>IR</c:v>
                </c:pt>
                <c:pt idx="3">
                  <c:v>L</c:v>
                </c:pt>
                <c:pt idx="4">
                  <c:v>M</c:v>
                </c:pt>
                <c:pt idx="5">
                  <c:v>O</c:v>
                </c:pt>
                <c:pt idx="6">
                  <c:v>T</c:v>
                </c:pt>
              </c:strCache>
            </c:strRef>
          </c:cat>
          <c:val>
            <c:numRef>
              <c:f>'Line Chart on sold vs bought'!$I$20:$I$26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37</c:v>
                </c:pt>
                <c:pt idx="4">
                  <c:v>4</c:v>
                </c:pt>
                <c:pt idx="5">
                  <c:v>159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3-4F4F-A83A-C95B54B10D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5037584"/>
        <c:axId val="2005038416"/>
      </c:lineChart>
      <c:catAx>
        <c:axId val="20050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38416"/>
        <c:crosses val="autoZero"/>
        <c:auto val="1"/>
        <c:lblAlgn val="ctr"/>
        <c:lblOffset val="100"/>
        <c:noMultiLvlLbl val="0"/>
      </c:catAx>
      <c:valAx>
        <c:axId val="20050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Items Bought and No of Items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'No. of items bought and sold'!$F$3</c:f>
              <c:strCache>
                <c:ptCount val="1"/>
                <c:pt idx="0">
                  <c:v>Total no. Sold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'No. of items bought and sold'!$E$4:$E$81</c:f>
              <c:strCache>
                <c:ptCount val="78"/>
                <c:pt idx="0">
                  <c:v>H1</c:v>
                </c:pt>
                <c:pt idx="1">
                  <c:v>H10</c:v>
                </c:pt>
                <c:pt idx="2">
                  <c:v>H11</c:v>
                </c:pt>
                <c:pt idx="3">
                  <c:v>H12</c:v>
                </c:pt>
                <c:pt idx="4">
                  <c:v>H13</c:v>
                </c:pt>
                <c:pt idx="5">
                  <c:v>H14</c:v>
                </c:pt>
                <c:pt idx="6">
                  <c:v>H15</c:v>
                </c:pt>
                <c:pt idx="7">
                  <c:v>H16</c:v>
                </c:pt>
                <c:pt idx="8">
                  <c:v>H17</c:v>
                </c:pt>
                <c:pt idx="9">
                  <c:v>H18</c:v>
                </c:pt>
                <c:pt idx="10">
                  <c:v>H19</c:v>
                </c:pt>
                <c:pt idx="11">
                  <c:v>H2</c:v>
                </c:pt>
                <c:pt idx="12">
                  <c:v>H3</c:v>
                </c:pt>
                <c:pt idx="13">
                  <c:v>H4</c:v>
                </c:pt>
                <c:pt idx="14">
                  <c:v>H5</c:v>
                </c:pt>
                <c:pt idx="15">
                  <c:v>H6</c:v>
                </c:pt>
                <c:pt idx="16">
                  <c:v>H7</c:v>
                </c:pt>
                <c:pt idx="17">
                  <c:v>H8</c:v>
                </c:pt>
                <c:pt idx="18">
                  <c:v>H9</c:v>
                </c:pt>
                <c:pt idx="19">
                  <c:v>IO1</c:v>
                </c:pt>
                <c:pt idx="20">
                  <c:v>IO2</c:v>
                </c:pt>
                <c:pt idx="21">
                  <c:v>IR1</c:v>
                </c:pt>
                <c:pt idx="22">
                  <c:v>IR2</c:v>
                </c:pt>
                <c:pt idx="23">
                  <c:v>IR3</c:v>
                </c:pt>
                <c:pt idx="24">
                  <c:v>IR4</c:v>
                </c:pt>
                <c:pt idx="25">
                  <c:v>IR5</c:v>
                </c:pt>
                <c:pt idx="26">
                  <c:v>L1</c:v>
                </c:pt>
                <c:pt idx="27">
                  <c:v>L2</c:v>
                </c:pt>
                <c:pt idx="28">
                  <c:v>L3</c:v>
                </c:pt>
                <c:pt idx="29">
                  <c:v>L4</c:v>
                </c:pt>
                <c:pt idx="30">
                  <c:v>L5</c:v>
                </c:pt>
                <c:pt idx="31">
                  <c:v>M1</c:v>
                </c:pt>
                <c:pt idx="32">
                  <c:v>M2</c:v>
                </c:pt>
                <c:pt idx="33">
                  <c:v>M3</c:v>
                </c:pt>
                <c:pt idx="34">
                  <c:v>M4</c:v>
                </c:pt>
                <c:pt idx="35">
                  <c:v>M5</c:v>
                </c:pt>
                <c:pt idx="36">
                  <c:v>M6</c:v>
                </c:pt>
                <c:pt idx="37">
                  <c:v>M7</c:v>
                </c:pt>
                <c:pt idx="38">
                  <c:v>M8</c:v>
                </c:pt>
                <c:pt idx="39">
                  <c:v>M9</c:v>
                </c:pt>
                <c:pt idx="40">
                  <c:v>O1</c:v>
                </c:pt>
                <c:pt idx="41">
                  <c:v>O10</c:v>
                </c:pt>
                <c:pt idx="42">
                  <c:v>O11</c:v>
                </c:pt>
                <c:pt idx="43">
                  <c:v>O12</c:v>
                </c:pt>
                <c:pt idx="44">
                  <c:v>O13</c:v>
                </c:pt>
                <c:pt idx="45">
                  <c:v>O14</c:v>
                </c:pt>
                <c:pt idx="46">
                  <c:v>O15</c:v>
                </c:pt>
                <c:pt idx="47">
                  <c:v>O16</c:v>
                </c:pt>
                <c:pt idx="48">
                  <c:v>O17</c:v>
                </c:pt>
                <c:pt idx="49">
                  <c:v>O18</c:v>
                </c:pt>
                <c:pt idx="50">
                  <c:v>O19</c:v>
                </c:pt>
                <c:pt idx="51">
                  <c:v>O2</c:v>
                </c:pt>
                <c:pt idx="52">
                  <c:v>O20</c:v>
                </c:pt>
                <c:pt idx="53">
                  <c:v>O21</c:v>
                </c:pt>
                <c:pt idx="54">
                  <c:v>O22</c:v>
                </c:pt>
                <c:pt idx="55">
                  <c:v>O3</c:v>
                </c:pt>
                <c:pt idx="56">
                  <c:v>O4</c:v>
                </c:pt>
                <c:pt idx="57">
                  <c:v>O5</c:v>
                </c:pt>
                <c:pt idx="58">
                  <c:v>O6</c:v>
                </c:pt>
                <c:pt idx="59">
                  <c:v>O7</c:v>
                </c:pt>
                <c:pt idx="60">
                  <c:v>O8</c:v>
                </c:pt>
                <c:pt idx="61">
                  <c:v>O9</c:v>
                </c:pt>
                <c:pt idx="62">
                  <c:v>T1</c:v>
                </c:pt>
                <c:pt idx="63">
                  <c:v>T10</c:v>
                </c:pt>
                <c:pt idx="64">
                  <c:v>T11</c:v>
                </c:pt>
                <c:pt idx="65">
                  <c:v>T12</c:v>
                </c:pt>
                <c:pt idx="66">
                  <c:v>T13</c:v>
                </c:pt>
                <c:pt idx="67">
                  <c:v>T14</c:v>
                </c:pt>
                <c:pt idx="68">
                  <c:v>T15</c:v>
                </c:pt>
                <c:pt idx="69">
                  <c:v>T16</c:v>
                </c:pt>
                <c:pt idx="70">
                  <c:v>T2</c:v>
                </c:pt>
                <c:pt idx="71">
                  <c:v>T3</c:v>
                </c:pt>
                <c:pt idx="72">
                  <c:v>T4</c:v>
                </c:pt>
                <c:pt idx="73">
                  <c:v>T5</c:v>
                </c:pt>
                <c:pt idx="74">
                  <c:v>T6</c:v>
                </c:pt>
                <c:pt idx="75">
                  <c:v>T7</c:v>
                </c:pt>
                <c:pt idx="76">
                  <c:v>T8</c:v>
                </c:pt>
                <c:pt idx="77">
                  <c:v>T9</c:v>
                </c:pt>
              </c:strCache>
            </c:strRef>
          </c:cat>
          <c:val>
            <c:numRef>
              <c:f>'No. of items bought and sold'!$F$4:$F$81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8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32</c:v>
                </c:pt>
                <c:pt idx="54">
                  <c:v>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6-496D-B40B-E83F770CAB08}"/>
            </c:ext>
          </c:extLst>
        </c:ser>
        <c:ser>
          <c:idx val="1"/>
          <c:order val="1"/>
          <c:tx>
            <c:strRef>
              <c:f>'No. of items bought and sold'!$G$3</c:f>
              <c:strCache>
                <c:ptCount val="1"/>
                <c:pt idx="0">
                  <c:v>Total no. Bought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'No. of items bought and sold'!$E$4:$E$81</c:f>
              <c:strCache>
                <c:ptCount val="78"/>
                <c:pt idx="0">
                  <c:v>H1</c:v>
                </c:pt>
                <c:pt idx="1">
                  <c:v>H10</c:v>
                </c:pt>
                <c:pt idx="2">
                  <c:v>H11</c:v>
                </c:pt>
                <c:pt idx="3">
                  <c:v>H12</c:v>
                </c:pt>
                <c:pt idx="4">
                  <c:v>H13</c:v>
                </c:pt>
                <c:pt idx="5">
                  <c:v>H14</c:v>
                </c:pt>
                <c:pt idx="6">
                  <c:v>H15</c:v>
                </c:pt>
                <c:pt idx="7">
                  <c:v>H16</c:v>
                </c:pt>
                <c:pt idx="8">
                  <c:v>H17</c:v>
                </c:pt>
                <c:pt idx="9">
                  <c:v>H18</c:v>
                </c:pt>
                <c:pt idx="10">
                  <c:v>H19</c:v>
                </c:pt>
                <c:pt idx="11">
                  <c:v>H2</c:v>
                </c:pt>
                <c:pt idx="12">
                  <c:v>H3</c:v>
                </c:pt>
                <c:pt idx="13">
                  <c:v>H4</c:v>
                </c:pt>
                <c:pt idx="14">
                  <c:v>H5</c:v>
                </c:pt>
                <c:pt idx="15">
                  <c:v>H6</c:v>
                </c:pt>
                <c:pt idx="16">
                  <c:v>H7</c:v>
                </c:pt>
                <c:pt idx="17">
                  <c:v>H8</c:v>
                </c:pt>
                <c:pt idx="18">
                  <c:v>H9</c:v>
                </c:pt>
                <c:pt idx="19">
                  <c:v>IO1</c:v>
                </c:pt>
                <c:pt idx="20">
                  <c:v>IO2</c:v>
                </c:pt>
                <c:pt idx="21">
                  <c:v>IR1</c:v>
                </c:pt>
                <c:pt idx="22">
                  <c:v>IR2</c:v>
                </c:pt>
                <c:pt idx="23">
                  <c:v>IR3</c:v>
                </c:pt>
                <c:pt idx="24">
                  <c:v>IR4</c:v>
                </c:pt>
                <c:pt idx="25">
                  <c:v>IR5</c:v>
                </c:pt>
                <c:pt idx="26">
                  <c:v>L1</c:v>
                </c:pt>
                <c:pt idx="27">
                  <c:v>L2</c:v>
                </c:pt>
                <c:pt idx="28">
                  <c:v>L3</c:v>
                </c:pt>
                <c:pt idx="29">
                  <c:v>L4</c:v>
                </c:pt>
                <c:pt idx="30">
                  <c:v>L5</c:v>
                </c:pt>
                <c:pt idx="31">
                  <c:v>M1</c:v>
                </c:pt>
                <c:pt idx="32">
                  <c:v>M2</c:v>
                </c:pt>
                <c:pt idx="33">
                  <c:v>M3</c:v>
                </c:pt>
                <c:pt idx="34">
                  <c:v>M4</c:v>
                </c:pt>
                <c:pt idx="35">
                  <c:v>M5</c:v>
                </c:pt>
                <c:pt idx="36">
                  <c:v>M6</c:v>
                </c:pt>
                <c:pt idx="37">
                  <c:v>M7</c:v>
                </c:pt>
                <c:pt idx="38">
                  <c:v>M8</c:v>
                </c:pt>
                <c:pt idx="39">
                  <c:v>M9</c:v>
                </c:pt>
                <c:pt idx="40">
                  <c:v>O1</c:v>
                </c:pt>
                <c:pt idx="41">
                  <c:v>O10</c:v>
                </c:pt>
                <c:pt idx="42">
                  <c:v>O11</c:v>
                </c:pt>
                <c:pt idx="43">
                  <c:v>O12</c:v>
                </c:pt>
                <c:pt idx="44">
                  <c:v>O13</c:v>
                </c:pt>
                <c:pt idx="45">
                  <c:v>O14</c:v>
                </c:pt>
                <c:pt idx="46">
                  <c:v>O15</c:v>
                </c:pt>
                <c:pt idx="47">
                  <c:v>O16</c:v>
                </c:pt>
                <c:pt idx="48">
                  <c:v>O17</c:v>
                </c:pt>
                <c:pt idx="49">
                  <c:v>O18</c:v>
                </c:pt>
                <c:pt idx="50">
                  <c:v>O19</c:v>
                </c:pt>
                <c:pt idx="51">
                  <c:v>O2</c:v>
                </c:pt>
                <c:pt idx="52">
                  <c:v>O20</c:v>
                </c:pt>
                <c:pt idx="53">
                  <c:v>O21</c:v>
                </c:pt>
                <c:pt idx="54">
                  <c:v>O22</c:v>
                </c:pt>
                <c:pt idx="55">
                  <c:v>O3</c:v>
                </c:pt>
                <c:pt idx="56">
                  <c:v>O4</c:v>
                </c:pt>
                <c:pt idx="57">
                  <c:v>O5</c:v>
                </c:pt>
                <c:pt idx="58">
                  <c:v>O6</c:v>
                </c:pt>
                <c:pt idx="59">
                  <c:v>O7</c:v>
                </c:pt>
                <c:pt idx="60">
                  <c:v>O8</c:v>
                </c:pt>
                <c:pt idx="61">
                  <c:v>O9</c:v>
                </c:pt>
                <c:pt idx="62">
                  <c:v>T1</c:v>
                </c:pt>
                <c:pt idx="63">
                  <c:v>T10</c:v>
                </c:pt>
                <c:pt idx="64">
                  <c:v>T11</c:v>
                </c:pt>
                <c:pt idx="65">
                  <c:v>T12</c:v>
                </c:pt>
                <c:pt idx="66">
                  <c:v>T13</c:v>
                </c:pt>
                <c:pt idx="67">
                  <c:v>T14</c:v>
                </c:pt>
                <c:pt idx="68">
                  <c:v>T15</c:v>
                </c:pt>
                <c:pt idx="69">
                  <c:v>T16</c:v>
                </c:pt>
                <c:pt idx="70">
                  <c:v>T2</c:v>
                </c:pt>
                <c:pt idx="71">
                  <c:v>T3</c:v>
                </c:pt>
                <c:pt idx="72">
                  <c:v>T4</c:v>
                </c:pt>
                <c:pt idx="73">
                  <c:v>T5</c:v>
                </c:pt>
                <c:pt idx="74">
                  <c:v>T6</c:v>
                </c:pt>
                <c:pt idx="75">
                  <c:v>T7</c:v>
                </c:pt>
                <c:pt idx="76">
                  <c:v>T8</c:v>
                </c:pt>
                <c:pt idx="77">
                  <c:v>T9</c:v>
                </c:pt>
              </c:strCache>
            </c:strRef>
          </c:cat>
          <c:val>
            <c:numRef>
              <c:f>'No. of items bought and sold'!$G$4:$G$81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35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1</c:v>
                </c:pt>
                <c:pt idx="51">
                  <c:v>0</c:v>
                </c:pt>
                <c:pt idx="52">
                  <c:v>3</c:v>
                </c:pt>
                <c:pt idx="53">
                  <c:v>87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7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6-496D-B40B-E83F770CA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627312"/>
        <c:axId val="1590622736"/>
      </c:lineChart>
      <c:catAx>
        <c:axId val="15906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2736"/>
        <c:crosses val="autoZero"/>
        <c:auto val="1"/>
        <c:lblAlgn val="ctr"/>
        <c:lblOffset val="100"/>
        <c:noMultiLvlLbl val="0"/>
      </c:catAx>
      <c:valAx>
        <c:axId val="1590622736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u="sng" baseline="0">
                <a:solidFill>
                  <a:sysClr val="windowText" lastClr="000000"/>
                </a:solidFill>
              </a:rPr>
              <a:t>Avg. Profit per Item in the selected time period</a:t>
            </a:r>
          </a:p>
        </c:rich>
      </c:tx>
      <c:layout>
        <c:manualLayout>
          <c:xMode val="edge"/>
          <c:yMode val="edge"/>
          <c:x val="0.4336121067303863"/>
          <c:y val="1.4781966001478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'Avg. Profit'!$H$13</c:f>
              <c:strCache>
                <c:ptCount val="1"/>
                <c:pt idx="0">
                  <c:v>Avg. Profit per Item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'Avg. Profit'!$G$14:$G$20</c:f>
              <c:strCache>
                <c:ptCount val="7"/>
                <c:pt idx="0">
                  <c:v>Tv</c:v>
                </c:pt>
                <c:pt idx="1">
                  <c:v>Mixer</c:v>
                </c:pt>
                <c:pt idx="2">
                  <c:v>Home Theatre box</c:v>
                </c:pt>
                <c:pt idx="3">
                  <c:v>Induction Oven</c:v>
                </c:pt>
                <c:pt idx="4">
                  <c:v>Iron</c:v>
                </c:pt>
                <c:pt idx="5">
                  <c:v>Light</c:v>
                </c:pt>
                <c:pt idx="6">
                  <c:v>Other</c:v>
                </c:pt>
              </c:strCache>
            </c:strRef>
          </c:cat>
          <c:val>
            <c:numRef>
              <c:f>'Avg. Profit'!$H$14:$H$20</c:f>
              <c:numCache>
                <c:formatCode>"₹"\ #,##0.00</c:formatCode>
                <c:ptCount val="7"/>
                <c:pt idx="0">
                  <c:v>623.8888888888896</c:v>
                </c:pt>
                <c:pt idx="1">
                  <c:v>137.5</c:v>
                </c:pt>
                <c:pt idx="2">
                  <c:v>2750</c:v>
                </c:pt>
                <c:pt idx="3">
                  <c:v>0</c:v>
                </c:pt>
                <c:pt idx="4">
                  <c:v>25</c:v>
                </c:pt>
                <c:pt idx="5">
                  <c:v>80.851351351351354</c:v>
                </c:pt>
                <c:pt idx="6">
                  <c:v>231.3814016172507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1-4AC0-B091-AEBF88592C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8074240"/>
        <c:axId val="1818061344"/>
      </c:barChart>
      <c:catAx>
        <c:axId val="181807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Products</a:t>
                </a:r>
              </a:p>
            </c:rich>
          </c:tx>
          <c:layout>
            <c:manualLayout>
              <c:xMode val="edge"/>
              <c:yMode val="edge"/>
              <c:x val="0.4710414334408915"/>
              <c:y val="0.92960845249111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61344"/>
        <c:crosses val="autoZero"/>
        <c:auto val="1"/>
        <c:lblAlgn val="ctr"/>
        <c:lblOffset val="100"/>
        <c:noMultiLvlLbl val="0"/>
      </c:catAx>
      <c:valAx>
        <c:axId val="18180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 Profit</a:t>
                </a:r>
              </a:p>
            </c:rich>
          </c:tx>
          <c:layout>
            <c:manualLayout>
              <c:xMode val="edge"/>
              <c:yMode val="edge"/>
              <c:x val="5.9737156511350063E-3"/>
              <c:y val="0.37974259592273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0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 baseline="0"/>
              <a:t>Overall Profit in the selected time period</a:t>
            </a:r>
          </a:p>
        </c:rich>
      </c:tx>
      <c:layout>
        <c:manualLayout>
          <c:xMode val="edge"/>
          <c:yMode val="edge"/>
          <c:x val="0.16446632786973056"/>
          <c:y val="2.1692296852155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'Avg. Profit'!$J$46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'Avg. Profit'!$G$47:$G$53</c:f>
              <c:strCache>
                <c:ptCount val="7"/>
                <c:pt idx="0">
                  <c:v>Tv</c:v>
                </c:pt>
                <c:pt idx="1">
                  <c:v>Mixer</c:v>
                </c:pt>
                <c:pt idx="2">
                  <c:v>Home Theatre</c:v>
                </c:pt>
                <c:pt idx="3">
                  <c:v>Induction Oven</c:v>
                </c:pt>
                <c:pt idx="4">
                  <c:v>Iron</c:v>
                </c:pt>
                <c:pt idx="5">
                  <c:v>Light</c:v>
                </c:pt>
                <c:pt idx="6">
                  <c:v>Other</c:v>
                </c:pt>
              </c:strCache>
            </c:strRef>
          </c:cat>
          <c:val>
            <c:numRef>
              <c:f>'Avg. Profit'!$J$47:$J$53</c:f>
              <c:numCache>
                <c:formatCode>"₹"\ #,##0</c:formatCode>
                <c:ptCount val="7"/>
                <c:pt idx="0">
                  <c:v>-7150</c:v>
                </c:pt>
                <c:pt idx="1">
                  <c:v>550</c:v>
                </c:pt>
                <c:pt idx="2">
                  <c:v>17900</c:v>
                </c:pt>
                <c:pt idx="3">
                  <c:v>0</c:v>
                </c:pt>
                <c:pt idx="4">
                  <c:v>500</c:v>
                </c:pt>
                <c:pt idx="5">
                  <c:v>-6690</c:v>
                </c:pt>
                <c:pt idx="6">
                  <c:v>-695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E-46B1-8A51-49DE7952C8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5880512"/>
        <c:axId val="395881344"/>
      </c:barChart>
      <c:catAx>
        <c:axId val="3958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81344"/>
        <c:crosses val="autoZero"/>
        <c:auto val="1"/>
        <c:lblAlgn val="ctr"/>
        <c:lblOffset val="100"/>
        <c:noMultiLvlLbl val="0"/>
      </c:catAx>
      <c:valAx>
        <c:axId val="395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Profit in rupees</a:t>
                </a:r>
              </a:p>
            </c:rich>
          </c:tx>
          <c:layout>
            <c:manualLayout>
              <c:xMode val="edge"/>
              <c:yMode val="edge"/>
              <c:x val="2.3116042533518261E-2"/>
              <c:y val="0.29733425742320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80512"/>
        <c:crosses val="autoZero"/>
        <c:crossBetween val="between"/>
      </c:valAx>
      <c:spPr>
        <a:solidFill>
          <a:schemeClr val="accent1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Revenue Pareto 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000" baseline="0"/>
          </a:pPr>
          <a:r>
            <a:rPr lang="en-US" sz="20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Pareto Chart </a:t>
          </a:r>
        </a:p>
      </cx:txPr>
    </cx:title>
    <cx:plotArea>
      <cx:plotAreaRegion>
        <cx:series layoutId="clusteredColumn" uniqueId="{CB334E85-AF63-4F53-9583-8354531989C2}" formatIdx="0">
          <cx:tx>
            <cx:txData>
              <cx:f>_xlchart.v1.1</cx:f>
              <cx:v>Total Revenue Generated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33FAE1B-7956-40D8-A186-AE28703FC13C}" formatIdx="1">
          <cx:axisId val="2"/>
        </cx:series>
        <cx:series layoutId="clusteredColumn" hidden="1" uniqueId="{D6BFBB94-E3C2-47D5-A8EF-22E1E04629C7}" formatIdx="2">
          <cx:tx>
            <cx:txData>
              <cx:f>_xlchart.v1.3</cx:f>
              <cx:v>% of Revenue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5E5D0FC-00C1-4184-BD45-628ABDF1E0A6}" formatIdx="3">
          <cx:axisId val="2"/>
        </cx:series>
      </cx:plotAreaRegion>
      <cx:axis id="0">
        <cx:catScaling gapWidth="0"/>
        <cx:title>
          <cx:tx>
            <cx:txData>
              <cx:v>Items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en-US" sz="12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aseline="0"/>
              </a:pPr>
              <a:r>
                <a:rPr lang="en-US" sz="12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Revenue</a:t>
              </a:r>
            </a:p>
          </cx:txPr>
        </cx:title>
        <cx:majorGridlines/>
        <cx:tickLabels/>
      </cx:axis>
      <cx:axis id="2">
        <cx:valScaling max="1.05" min="0"/>
        <cx:title>
          <cx:tx>
            <cx:txData>
              <cx:v>Cumulative Revenue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Revenue %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76200</xdr:rowOff>
    </xdr:from>
    <xdr:to>
      <xdr:col>29</xdr:col>
      <xdr:colOff>413658</xdr:colOff>
      <xdr:row>38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FD119-E510-41FF-ADD4-2DD5E350A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530676</xdr:colOff>
      <xdr:row>40</xdr:row>
      <xdr:rowOff>107496</xdr:rowOff>
    </xdr:from>
    <xdr:to>
      <xdr:col>29</xdr:col>
      <xdr:colOff>502103</xdr:colOff>
      <xdr:row>81</xdr:row>
      <xdr:rowOff>140153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B5146A-7AB4-4183-A26A-AB60D4ED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</xdr:row>
      <xdr:rowOff>167640</xdr:rowOff>
    </xdr:from>
    <xdr:to>
      <xdr:col>16</xdr:col>
      <xdr:colOff>160020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E59B1-0D64-46B1-AD74-26A164D9A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9677</xdr:colOff>
      <xdr:row>2</xdr:row>
      <xdr:rowOff>135953</xdr:rowOff>
    </xdr:from>
    <xdr:to>
      <xdr:col>29</xdr:col>
      <xdr:colOff>261256</xdr:colOff>
      <xdr:row>40</xdr:row>
      <xdr:rowOff>163285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0F7C74-139A-4C1F-8A93-B6BDB62C0C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8857" y="501713"/>
              <a:ext cx="12443579" cy="69767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21773</xdr:colOff>
      <xdr:row>41</xdr:row>
      <xdr:rowOff>97971</xdr:rowOff>
    </xdr:from>
    <xdr:to>
      <xdr:col>29</xdr:col>
      <xdr:colOff>206831</xdr:colOff>
      <xdr:row>80</xdr:row>
      <xdr:rowOff>21772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895B0-4CB0-4BE7-871E-AE4BA925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144780</xdr:rowOff>
    </xdr:from>
    <xdr:to>
      <xdr:col>23</xdr:col>
      <xdr:colOff>57150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AC443E-07C6-4461-8D7B-02B53C7C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33</xdr:row>
      <xdr:rowOff>142874</xdr:rowOff>
    </xdr:from>
    <xdr:to>
      <xdr:col>23</xdr:col>
      <xdr:colOff>180974</xdr:colOff>
      <xdr:row>62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C5D26-5838-461D-A881-7F4546B63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27</xdr:row>
      <xdr:rowOff>45720</xdr:rowOff>
    </xdr:from>
    <xdr:to>
      <xdr:col>12</xdr:col>
      <xdr:colOff>502920</xdr:colOff>
      <xdr:row>49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9EA4A-838B-49A5-85E6-EC8ED1E61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350519</xdr:colOff>
      <xdr:row>2</xdr:row>
      <xdr:rowOff>101237</xdr:rowOff>
    </xdr:from>
    <xdr:to>
      <xdr:col>36</xdr:col>
      <xdr:colOff>413656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5045A-15C5-4ADF-BA75-D3DE29D80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22</xdr:row>
      <xdr:rowOff>83820</xdr:rowOff>
    </xdr:from>
    <xdr:to>
      <xdr:col>13</xdr:col>
      <xdr:colOff>76200</xdr:colOff>
      <xdr:row>41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F28D6-2278-429E-BC35-E54B216EE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1211580</xdr:colOff>
      <xdr:row>54</xdr:row>
      <xdr:rowOff>53340</xdr:rowOff>
    </xdr:from>
    <xdr:to>
      <xdr:col>10</xdr:col>
      <xdr:colOff>655320</xdr:colOff>
      <xdr:row>72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16565B-C182-4183-B114-18BB7B184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19050</xdr:rowOff>
    </xdr:from>
    <xdr:to>
      <xdr:col>26</xdr:col>
      <xdr:colOff>447675</xdr:colOff>
      <xdr:row>36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125D40-5084-4E63-ADD7-37BBC7644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38</xdr:row>
      <xdr:rowOff>114300</xdr:rowOff>
    </xdr:from>
    <xdr:to>
      <xdr:col>20</xdr:col>
      <xdr:colOff>361950</xdr:colOff>
      <xdr:row>62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E8AA5-FC77-4343-8B86-A35B15015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2</xdr:row>
      <xdr:rowOff>91440</xdr:rowOff>
    </xdr:from>
    <xdr:to>
      <xdr:col>17</xdr:col>
      <xdr:colOff>30480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4E02E-51E0-4635-A7B8-AAA1E7E71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175260</xdr:rowOff>
    </xdr:from>
    <xdr:to>
      <xdr:col>16</xdr:col>
      <xdr:colOff>236220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F529C-5CC6-44A6-AB71-5E869AF5A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3.081270486109" createdVersion="7" refreshedVersion="7" minRefreshableVersion="3" recordCount="38" xr:uid="{0AC29923-4790-4361-B7CF-E3B90DB3709B}">
  <cacheSource type="worksheet">
    <worksheetSource ref="A1:E39" sheet="Sales"/>
  </cacheSource>
  <cacheFields count="6">
    <cacheField name="Date" numFmtId="14">
      <sharedItems containsSemiMixedTypes="0" containsNonDate="0" containsDate="1" containsString="0" minDate="2021-10-04T00:00:00" maxDate="2021-11-11T00:00:00" count="38"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</sharedItems>
      <fieldGroup par="5" base="0">
        <rangePr groupBy="days" startDate="2021-10-04T00:00:00" endDate="2021-11-11T00:00:00"/>
        <groupItems count="368">
          <s v="&lt;04-10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11-2021"/>
        </groupItems>
      </fieldGroup>
    </cacheField>
    <cacheField name="Total Buying Cost" numFmtId="164">
      <sharedItems containsSemiMixedTypes="0" containsString="0" containsNumber="1" containsInteger="1" minValue="0" maxValue="20600"/>
    </cacheField>
    <cacheField name="Total Revenue" numFmtId="164">
      <sharedItems containsSemiMixedTypes="0" containsString="0" containsNumber="1" containsInteger="1" minValue="0" maxValue="19350"/>
    </cacheField>
    <cacheField name="Profit" numFmtId="164">
      <sharedItems containsSemiMixedTypes="0" containsString="0" containsNumber="1" containsInteger="1" minValue="-7300" maxValue="10350"/>
    </cacheField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Months" numFmtId="0" databaseField="0">
      <fieldGroup base="0">
        <rangePr groupBy="months" startDate="2021-10-04T00:00:00" endDate="2021-11-11T00:00:00"/>
        <groupItems count="14">
          <s v="&lt;04-10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1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3.111936805559" createdVersion="7" refreshedVersion="7" minRefreshableVersion="3" recordCount="78" xr:uid="{8DDDCEAE-12A0-41D3-A89A-4D1EBBF2CF2A}">
  <cacheSource type="worksheet">
    <worksheetSource ref="A1:E79" sheet="Avg. Profit"/>
  </cacheSource>
  <cacheFields count="5">
    <cacheField name="Items" numFmtId="0">
      <sharedItems count="78">
        <s v="T1"/>
        <s v="T2"/>
        <s v="T3"/>
        <s v="T4"/>
        <s v="T5"/>
        <s v="T6"/>
        <s v="T7"/>
        <s v="T8"/>
        <s v="T9"/>
        <s v="T10"/>
        <s v="T11"/>
        <s v="T12"/>
        <s v="T13"/>
        <s v="T14"/>
        <s v="T15"/>
        <s v="T16"/>
        <s v="M1"/>
        <s v="M2"/>
        <s v="M3"/>
        <s v="M4"/>
        <s v="M5"/>
        <s v="M6"/>
        <s v="M7"/>
        <s v="M8"/>
        <s v="M9"/>
        <s v="H1"/>
        <s v="H2"/>
        <s v="H3"/>
        <s v="H4"/>
        <s v="H5"/>
        <s v="H6"/>
        <s v="H7"/>
        <s v="H8"/>
        <s v="H9"/>
        <s v="H10"/>
        <s v="H11"/>
        <s v="H12"/>
        <s v="H13"/>
        <s v="H14"/>
        <s v="H15"/>
        <s v="H16"/>
        <s v="H17"/>
        <s v="H18"/>
        <s v="H19"/>
        <s v="IO1"/>
        <s v="IO2"/>
        <s v="IR1"/>
        <s v="IR2"/>
        <s v="IR3"/>
        <s v="IR4"/>
        <s v="IR5"/>
        <s v="L1"/>
        <s v="L2"/>
        <s v="L3"/>
        <s v="L4"/>
        <s v="L5"/>
        <s v="O1"/>
        <s v="O2"/>
        <s v="O3"/>
        <s v="O4"/>
        <s v="O5"/>
        <s v="O6"/>
        <s v="O7"/>
        <s v="O8"/>
        <s v="O9"/>
        <s v="O10"/>
        <s v="O11"/>
        <s v="O12"/>
        <s v="O13"/>
        <s v="O14"/>
        <s v="O15"/>
        <s v="O16"/>
        <s v="O17"/>
        <s v="O18"/>
        <s v="O19"/>
        <s v="O20"/>
        <s v="O21"/>
        <s v="O22"/>
      </sharedItems>
    </cacheField>
    <cacheField name="Total Items Sold" numFmtId="0">
      <sharedItems containsSemiMixedTypes="0" containsString="0" containsNumber="1" containsInteger="1" minValue="0" maxValue="32"/>
    </cacheField>
    <cacheField name="Total Selling Price" numFmtId="164">
      <sharedItems containsSemiMixedTypes="0" containsString="0" containsNumber="1" containsInteger="1" minValue="0" maxValue="21100"/>
    </cacheField>
    <cacheField name="Totsl Items Bought" numFmtId="0">
      <sharedItems containsSemiMixedTypes="0" containsString="0" containsNumber="1" containsInteger="1" minValue="0" maxValue="87"/>
    </cacheField>
    <cacheField name="Total Buying Price" numFmtId="164">
      <sharedItems containsSemiMixedTypes="0" containsString="0" containsNumber="1" containsInteger="1" minValue="0" maxValue="22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3.159989814812" createdVersion="7" refreshedVersion="7" minRefreshableVersion="3" recordCount="38" xr:uid="{12109E91-6794-4465-B7C5-B3DF3245B452}">
  <cacheSource type="worksheet">
    <worksheetSource ref="A1:F39" sheet="Sales"/>
  </cacheSource>
  <cacheFields count="7">
    <cacheField name="Date" numFmtId="14">
      <sharedItems containsSemiMixedTypes="0" containsNonDate="0" containsDate="1" containsString="0" minDate="2021-10-04T00:00:00" maxDate="2021-11-11T00:00:00" count="38"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</sharedItems>
      <fieldGroup par="6" base="0">
        <rangePr groupBy="days" startDate="2021-10-04T00:00:00" endDate="2021-11-11T00:00:00"/>
        <groupItems count="368">
          <s v="&lt;04-10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11-2021"/>
        </groupItems>
      </fieldGroup>
    </cacheField>
    <cacheField name="Total Buying Cost" numFmtId="0">
      <sharedItems containsSemiMixedTypes="0" containsString="0" containsNumber="1" containsInteger="1" minValue="0" maxValue="20600"/>
    </cacheField>
    <cacheField name="Total Revenue" numFmtId="0">
      <sharedItems containsSemiMixedTypes="0" containsString="0" containsNumber="1" containsInteger="1" minValue="0" maxValue="19350"/>
    </cacheField>
    <cacheField name="Profit" numFmtId="164">
      <sharedItems containsSemiMixedTypes="0" containsString="0" containsNumber="1" containsInteger="1" minValue="-7300" maxValue="10350"/>
    </cacheField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Count of Items Sold" numFmtId="0">
      <sharedItems containsSemiMixedTypes="0" containsString="0" containsNumber="1" containsInteger="1" minValue="0" maxValue="37"/>
    </cacheField>
    <cacheField name="Months" numFmtId="0" databaseField="0">
      <fieldGroup base="0">
        <rangePr groupBy="months" startDate="2021-10-04T00:00:00" endDate="2021-11-11T00:00:00"/>
        <groupItems count="14">
          <s v="&lt;04-10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1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35.879379513892" createdVersion="7" refreshedVersion="7" minRefreshableVersion="3" recordCount="78" xr:uid="{22993B9F-E260-4D26-96FA-2BF670C4188E}">
  <cacheSource type="worksheet">
    <worksheetSource ref="A4:C82" sheet="Line Chart on sold vs bought"/>
  </cacheSource>
  <cacheFields count="3">
    <cacheField name="Items" numFmtId="0">
      <sharedItems count="7">
        <s v="H"/>
        <s v="IO"/>
        <s v="IR"/>
        <s v="L"/>
        <s v="M"/>
        <s v="O"/>
        <s v="T"/>
      </sharedItems>
    </cacheField>
    <cacheField name="Total no. Sold" numFmtId="0">
      <sharedItems containsSemiMixedTypes="0" containsString="0" containsNumber="1" containsInteger="1" minValue="0" maxValue="32"/>
    </cacheField>
    <cacheField name="Total no. Bought" numFmtId="0">
      <sharedItems containsSemiMixedTypes="0" containsString="0" containsNumber="1" containsInteger="1" minValue="0" maxValue="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5600"/>
    <n v="15950"/>
    <n v="10350"/>
    <x v="0"/>
  </r>
  <r>
    <x v="1"/>
    <n v="10750"/>
    <n v="5300"/>
    <n v="-5450"/>
    <x v="1"/>
  </r>
  <r>
    <x v="2"/>
    <n v="870"/>
    <n v="8400"/>
    <n v="7530"/>
    <x v="2"/>
  </r>
  <r>
    <x v="3"/>
    <n v="700"/>
    <n v="1800"/>
    <n v="1100"/>
    <x v="3"/>
  </r>
  <r>
    <x v="4"/>
    <n v="20600"/>
    <n v="19350"/>
    <n v="-1250"/>
    <x v="4"/>
  </r>
  <r>
    <x v="5"/>
    <n v="1125"/>
    <n v="400"/>
    <n v="-725"/>
    <x v="5"/>
  </r>
  <r>
    <x v="6"/>
    <n v="0"/>
    <n v="0"/>
    <n v="0"/>
    <x v="6"/>
  </r>
  <r>
    <x v="7"/>
    <n v="1000"/>
    <n v="500"/>
    <n v="-500"/>
    <x v="0"/>
  </r>
  <r>
    <x v="8"/>
    <n v="13000"/>
    <n v="14600"/>
    <n v="1600"/>
    <x v="1"/>
  </r>
  <r>
    <x v="9"/>
    <n v="0"/>
    <n v="0"/>
    <n v="0"/>
    <x v="2"/>
  </r>
  <r>
    <x v="10"/>
    <n v="0"/>
    <n v="0"/>
    <n v="0"/>
    <x v="3"/>
  </r>
  <r>
    <x v="11"/>
    <n v="0"/>
    <n v="0"/>
    <n v="0"/>
    <x v="4"/>
  </r>
  <r>
    <x v="12"/>
    <n v="0"/>
    <n v="0"/>
    <n v="0"/>
    <x v="5"/>
  </r>
  <r>
    <x v="13"/>
    <n v="0"/>
    <n v="0"/>
    <n v="0"/>
    <x v="6"/>
  </r>
  <r>
    <x v="14"/>
    <n v="0"/>
    <n v="0"/>
    <n v="0"/>
    <x v="0"/>
  </r>
  <r>
    <x v="15"/>
    <n v="500"/>
    <n v="1500"/>
    <n v="1000"/>
    <x v="1"/>
  </r>
  <r>
    <x v="16"/>
    <n v="19700"/>
    <n v="13500"/>
    <n v="-6200"/>
    <x v="2"/>
  </r>
  <r>
    <x v="17"/>
    <n v="10000"/>
    <n v="2700"/>
    <n v="-7300"/>
    <x v="3"/>
  </r>
  <r>
    <x v="18"/>
    <n v="2500"/>
    <n v="4500"/>
    <n v="2000"/>
    <x v="4"/>
  </r>
  <r>
    <x v="19"/>
    <n v="5450"/>
    <n v="290"/>
    <n v="-5160"/>
    <x v="5"/>
  </r>
  <r>
    <x v="20"/>
    <n v="0"/>
    <n v="0"/>
    <n v="0"/>
    <x v="6"/>
  </r>
  <r>
    <x v="21"/>
    <n v="6000"/>
    <n v="1000"/>
    <n v="-5000"/>
    <x v="0"/>
  </r>
  <r>
    <x v="22"/>
    <n v="3000"/>
    <n v="4500"/>
    <n v="1500"/>
    <x v="1"/>
  </r>
  <r>
    <x v="23"/>
    <n v="1050"/>
    <n v="980"/>
    <n v="-70"/>
    <x v="2"/>
  </r>
  <r>
    <x v="24"/>
    <n v="2900"/>
    <n v="1200"/>
    <n v="-1700"/>
    <x v="3"/>
  </r>
  <r>
    <x v="25"/>
    <n v="2400"/>
    <n v="12150"/>
    <n v="9750"/>
    <x v="4"/>
  </r>
  <r>
    <x v="26"/>
    <n v="3500"/>
    <n v="6500"/>
    <n v="3000"/>
    <x v="5"/>
  </r>
  <r>
    <x v="27"/>
    <n v="0"/>
    <n v="0"/>
    <n v="0"/>
    <x v="6"/>
  </r>
  <r>
    <x v="28"/>
    <n v="5400"/>
    <n v="1500"/>
    <n v="-3900"/>
    <x v="0"/>
  </r>
  <r>
    <x v="29"/>
    <n v="2000"/>
    <n v="5650"/>
    <n v="3650"/>
    <x v="1"/>
  </r>
  <r>
    <x v="30"/>
    <n v="7150"/>
    <n v="2400"/>
    <n v="-4750"/>
    <x v="2"/>
  </r>
  <r>
    <x v="31"/>
    <n v="1100"/>
    <n v="4400"/>
    <n v="3300"/>
    <x v="3"/>
  </r>
  <r>
    <x v="32"/>
    <n v="0"/>
    <n v="1250"/>
    <n v="1250"/>
    <x v="4"/>
  </r>
  <r>
    <x v="33"/>
    <n v="2330"/>
    <n v="1100"/>
    <n v="-1230"/>
    <x v="5"/>
  </r>
  <r>
    <x v="34"/>
    <n v="4580"/>
    <n v="7700"/>
    <n v="3120"/>
    <x v="6"/>
  </r>
  <r>
    <x v="35"/>
    <n v="6400"/>
    <n v="3400"/>
    <n v="-3000"/>
    <x v="0"/>
  </r>
  <r>
    <x v="36"/>
    <n v="5750"/>
    <n v="6900"/>
    <n v="1150"/>
    <x v="1"/>
  </r>
  <r>
    <x v="37"/>
    <n v="2200"/>
    <n v="2550"/>
    <n v="35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1"/>
    <n v="18500"/>
    <n v="1"/>
    <n v="18100"/>
  </r>
  <r>
    <x v="1"/>
    <n v="0"/>
    <n v="0"/>
    <n v="0"/>
    <n v="0"/>
  </r>
  <r>
    <x v="2"/>
    <n v="0"/>
    <n v="0"/>
    <n v="1"/>
    <n v="12500"/>
  </r>
  <r>
    <x v="3"/>
    <n v="0"/>
    <n v="0"/>
    <n v="0"/>
    <n v="0"/>
  </r>
  <r>
    <x v="4"/>
    <n v="0"/>
    <n v="0"/>
    <n v="0"/>
    <n v="0"/>
  </r>
  <r>
    <x v="5"/>
    <n v="0"/>
    <n v="0"/>
    <n v="0"/>
    <n v="0"/>
  </r>
  <r>
    <x v="6"/>
    <n v="1"/>
    <n v="10400"/>
    <n v="2"/>
    <n v="20000"/>
  </r>
  <r>
    <x v="7"/>
    <n v="0"/>
    <n v="0"/>
    <n v="0"/>
    <n v="0"/>
  </r>
  <r>
    <x v="8"/>
    <n v="0"/>
    <n v="0"/>
    <n v="0"/>
    <n v="0"/>
  </r>
  <r>
    <x v="9"/>
    <n v="0"/>
    <n v="0"/>
    <n v="0"/>
    <n v="0"/>
  </r>
  <r>
    <x v="10"/>
    <n v="0"/>
    <n v="0"/>
    <n v="2"/>
    <n v="11100"/>
  </r>
  <r>
    <x v="11"/>
    <n v="1"/>
    <n v="4200"/>
    <n v="0"/>
    <n v="0"/>
  </r>
  <r>
    <x v="12"/>
    <n v="5"/>
    <n v="21100"/>
    <n v="7"/>
    <n v="22450"/>
  </r>
  <r>
    <x v="13"/>
    <n v="5"/>
    <n v="16500"/>
    <n v="5"/>
    <n v="14900"/>
  </r>
  <r>
    <x v="14"/>
    <n v="1"/>
    <n v="7700"/>
    <n v="0"/>
    <n v="0"/>
  </r>
  <r>
    <x v="15"/>
    <n v="1"/>
    <n v="13500"/>
    <n v="0"/>
    <n v="0"/>
  </r>
  <r>
    <x v="16"/>
    <n v="0"/>
    <n v="0"/>
    <n v="0"/>
    <n v="0"/>
  </r>
  <r>
    <x v="17"/>
    <n v="2"/>
    <n v="4200"/>
    <n v="0"/>
    <n v="0"/>
  </r>
  <r>
    <x v="18"/>
    <n v="0"/>
    <n v="0"/>
    <n v="0"/>
    <n v="0"/>
  </r>
  <r>
    <x v="19"/>
    <n v="0"/>
    <n v="0"/>
    <n v="0"/>
    <n v="0"/>
  </r>
  <r>
    <x v="20"/>
    <n v="0"/>
    <n v="0"/>
    <n v="0"/>
    <n v="0"/>
  </r>
  <r>
    <x v="21"/>
    <n v="0"/>
    <n v="0"/>
    <n v="0"/>
    <n v="0"/>
  </r>
  <r>
    <x v="22"/>
    <n v="1"/>
    <n v="2550"/>
    <n v="4"/>
    <n v="8200"/>
  </r>
  <r>
    <x v="23"/>
    <n v="0"/>
    <n v="0"/>
    <n v="0"/>
    <n v="0"/>
  </r>
  <r>
    <x v="24"/>
    <n v="1"/>
    <n v="2000"/>
    <n v="0"/>
    <n v="0"/>
  </r>
  <r>
    <x v="25"/>
    <n v="0"/>
    <n v="0"/>
    <n v="0"/>
    <n v="0"/>
  </r>
  <r>
    <x v="26"/>
    <n v="1"/>
    <n v="3500"/>
    <n v="0"/>
    <n v="0"/>
  </r>
  <r>
    <x v="27"/>
    <n v="1"/>
    <n v="2700"/>
    <n v="0"/>
    <n v="0"/>
  </r>
  <r>
    <x v="28"/>
    <n v="0"/>
    <n v="0"/>
    <n v="0"/>
    <n v="0"/>
  </r>
  <r>
    <x v="29"/>
    <n v="0"/>
    <n v="0"/>
    <n v="0"/>
    <n v="0"/>
  </r>
  <r>
    <x v="30"/>
    <n v="0"/>
    <n v="0"/>
    <n v="0"/>
    <n v="0"/>
  </r>
  <r>
    <x v="31"/>
    <n v="0"/>
    <n v="0"/>
    <n v="0"/>
    <n v="0"/>
  </r>
  <r>
    <x v="32"/>
    <n v="1"/>
    <n v="2500"/>
    <n v="0"/>
    <n v="0"/>
  </r>
  <r>
    <x v="33"/>
    <n v="0"/>
    <n v="0"/>
    <n v="0"/>
    <n v="0"/>
  </r>
  <r>
    <x v="34"/>
    <n v="0"/>
    <n v="0"/>
    <n v="0"/>
    <n v="0"/>
  </r>
  <r>
    <x v="35"/>
    <n v="0"/>
    <n v="0"/>
    <n v="0"/>
    <n v="0"/>
  </r>
  <r>
    <x v="36"/>
    <n v="0"/>
    <n v="0"/>
    <n v="0"/>
    <n v="0"/>
  </r>
  <r>
    <x v="37"/>
    <n v="0"/>
    <n v="0"/>
    <n v="2"/>
    <n v="700"/>
  </r>
  <r>
    <x v="38"/>
    <n v="0"/>
    <n v="0"/>
    <n v="0"/>
    <n v="0"/>
  </r>
  <r>
    <x v="39"/>
    <n v="0"/>
    <n v="0"/>
    <n v="0"/>
    <n v="0"/>
  </r>
  <r>
    <x v="40"/>
    <n v="0"/>
    <n v="0"/>
    <n v="0"/>
    <n v="0"/>
  </r>
  <r>
    <x v="41"/>
    <n v="1"/>
    <n v="1800"/>
    <n v="0"/>
    <n v="0"/>
  </r>
  <r>
    <x v="42"/>
    <n v="1"/>
    <n v="6200"/>
    <n v="0"/>
    <n v="0"/>
  </r>
  <r>
    <x v="43"/>
    <n v="1"/>
    <n v="1900"/>
    <n v="0"/>
    <n v="0"/>
  </r>
  <r>
    <x v="44"/>
    <n v="0"/>
    <n v="0"/>
    <n v="0"/>
    <n v="0"/>
  </r>
  <r>
    <x v="45"/>
    <n v="0"/>
    <n v="0"/>
    <n v="0"/>
    <n v="0"/>
  </r>
  <r>
    <x v="46"/>
    <n v="1"/>
    <n v="400"/>
    <n v="0"/>
    <n v="0"/>
  </r>
  <r>
    <x v="47"/>
    <n v="0"/>
    <n v="0"/>
    <n v="0"/>
    <n v="0"/>
  </r>
  <r>
    <x v="48"/>
    <n v="1"/>
    <n v="550"/>
    <n v="1"/>
    <n v="450"/>
  </r>
  <r>
    <x v="49"/>
    <n v="0"/>
    <n v="0"/>
    <n v="0"/>
    <n v="0"/>
  </r>
  <r>
    <x v="50"/>
    <n v="0"/>
    <n v="0"/>
    <n v="0"/>
    <n v="0"/>
  </r>
  <r>
    <x v="51"/>
    <n v="7"/>
    <n v="2190"/>
    <n v="7"/>
    <n v="1750"/>
  </r>
  <r>
    <x v="52"/>
    <n v="5"/>
    <n v="2650"/>
    <n v="7"/>
    <n v="2800"/>
  </r>
  <r>
    <x v="53"/>
    <n v="1"/>
    <n v="500"/>
    <n v="8"/>
    <n v="3800"/>
  </r>
  <r>
    <x v="54"/>
    <n v="2"/>
    <n v="1600"/>
    <n v="8"/>
    <n v="4730"/>
  </r>
  <r>
    <x v="55"/>
    <n v="5"/>
    <n v="4450"/>
    <n v="7"/>
    <n v="5000"/>
  </r>
  <r>
    <x v="56"/>
    <n v="0"/>
    <n v="0"/>
    <n v="0"/>
    <n v="0"/>
  </r>
  <r>
    <x v="57"/>
    <n v="0"/>
    <n v="0"/>
    <n v="0"/>
    <n v="0"/>
  </r>
  <r>
    <x v="58"/>
    <n v="0"/>
    <n v="0"/>
    <n v="0"/>
    <n v="0"/>
  </r>
  <r>
    <x v="59"/>
    <n v="0"/>
    <n v="0"/>
    <n v="0"/>
    <n v="0"/>
  </r>
  <r>
    <x v="60"/>
    <n v="0"/>
    <n v="0"/>
    <n v="0"/>
    <n v="0"/>
  </r>
  <r>
    <x v="61"/>
    <n v="1"/>
    <n v="1050"/>
    <n v="0"/>
    <n v="0"/>
  </r>
  <r>
    <x v="62"/>
    <n v="0"/>
    <n v="0"/>
    <n v="0"/>
    <n v="0"/>
  </r>
  <r>
    <x v="63"/>
    <n v="1"/>
    <n v="1800"/>
    <n v="0"/>
    <n v="0"/>
  </r>
  <r>
    <x v="64"/>
    <n v="0"/>
    <n v="0"/>
    <n v="0"/>
    <n v="0"/>
  </r>
  <r>
    <x v="65"/>
    <n v="1"/>
    <n v="1100"/>
    <n v="0"/>
    <n v="0"/>
  </r>
  <r>
    <x v="66"/>
    <n v="0"/>
    <n v="0"/>
    <n v="0"/>
    <n v="0"/>
  </r>
  <r>
    <x v="67"/>
    <n v="1"/>
    <n v="1500"/>
    <n v="0"/>
    <n v="0"/>
  </r>
  <r>
    <x v="68"/>
    <n v="1"/>
    <n v="950"/>
    <n v="0"/>
    <n v="0"/>
  </r>
  <r>
    <x v="69"/>
    <n v="0"/>
    <n v="0"/>
    <n v="35"/>
    <n v="2500"/>
  </r>
  <r>
    <x v="70"/>
    <n v="8"/>
    <n v="3850"/>
    <n v="12"/>
    <n v="5570"/>
  </r>
  <r>
    <x v="71"/>
    <n v="1"/>
    <n v="750"/>
    <n v="0"/>
    <n v="0"/>
  </r>
  <r>
    <x v="72"/>
    <n v="1"/>
    <n v="450"/>
    <n v="0"/>
    <n v="0"/>
  </r>
  <r>
    <x v="73"/>
    <n v="0"/>
    <n v="0"/>
    <n v="16"/>
    <n v="1280"/>
  </r>
  <r>
    <x v="74"/>
    <n v="1"/>
    <n v="2200"/>
    <n v="1"/>
    <n v="1950"/>
  </r>
  <r>
    <x v="75"/>
    <n v="1"/>
    <n v="1000"/>
    <n v="3"/>
    <n v="2550"/>
  </r>
  <r>
    <x v="76"/>
    <n v="32"/>
    <n v="2400"/>
    <n v="87"/>
    <n v="5300"/>
  </r>
  <r>
    <x v="77"/>
    <n v="7"/>
    <n v="3330"/>
    <n v="5"/>
    <n v="19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n v="5600"/>
    <n v="15950"/>
    <n v="10350"/>
    <x v="0"/>
    <n v="6"/>
  </r>
  <r>
    <x v="1"/>
    <n v="10750"/>
    <n v="5300"/>
    <n v="-5450"/>
    <x v="1"/>
    <n v="3"/>
  </r>
  <r>
    <x v="2"/>
    <n v="870"/>
    <n v="8400"/>
    <n v="7530"/>
    <x v="2"/>
    <n v="5"/>
  </r>
  <r>
    <x v="3"/>
    <n v="700"/>
    <n v="1800"/>
    <n v="1100"/>
    <x v="3"/>
    <n v="1"/>
  </r>
  <r>
    <x v="4"/>
    <n v="20600"/>
    <n v="19350"/>
    <n v="-1250"/>
    <x v="4"/>
    <n v="2"/>
  </r>
  <r>
    <x v="5"/>
    <n v="1125"/>
    <n v="400"/>
    <n v="-725"/>
    <x v="5"/>
    <n v="1"/>
  </r>
  <r>
    <x v="6"/>
    <n v="0"/>
    <n v="0"/>
    <n v="0"/>
    <x v="6"/>
    <n v="0"/>
  </r>
  <r>
    <x v="7"/>
    <n v="1000"/>
    <n v="500"/>
    <n v="-500"/>
    <x v="0"/>
    <n v="1"/>
  </r>
  <r>
    <x v="8"/>
    <n v="13000"/>
    <n v="14600"/>
    <n v="1600"/>
    <x v="1"/>
    <n v="4"/>
  </r>
  <r>
    <x v="9"/>
    <n v="0"/>
    <n v="0"/>
    <n v="0"/>
    <x v="2"/>
    <n v="0"/>
  </r>
  <r>
    <x v="10"/>
    <n v="0"/>
    <n v="0"/>
    <n v="0"/>
    <x v="3"/>
    <n v="0"/>
  </r>
  <r>
    <x v="11"/>
    <n v="0"/>
    <n v="0"/>
    <n v="0"/>
    <x v="4"/>
    <n v="0"/>
  </r>
  <r>
    <x v="12"/>
    <n v="0"/>
    <n v="0"/>
    <n v="0"/>
    <x v="5"/>
    <n v="0"/>
  </r>
  <r>
    <x v="13"/>
    <n v="0"/>
    <n v="0"/>
    <n v="0"/>
    <x v="6"/>
    <n v="0"/>
  </r>
  <r>
    <x v="14"/>
    <n v="0"/>
    <n v="0"/>
    <n v="0"/>
    <x v="0"/>
    <n v="0"/>
  </r>
  <r>
    <x v="15"/>
    <n v="500"/>
    <n v="1500"/>
    <n v="1000"/>
    <x v="1"/>
    <n v="2"/>
  </r>
  <r>
    <x v="16"/>
    <n v="19700"/>
    <n v="13500"/>
    <n v="-6200"/>
    <x v="2"/>
    <n v="1"/>
  </r>
  <r>
    <x v="17"/>
    <n v="10000"/>
    <n v="2700"/>
    <n v="-7300"/>
    <x v="3"/>
    <n v="2"/>
  </r>
  <r>
    <x v="18"/>
    <n v="2500"/>
    <n v="4500"/>
    <n v="2000"/>
    <x v="4"/>
    <n v="1"/>
  </r>
  <r>
    <x v="19"/>
    <n v="5450"/>
    <n v="290"/>
    <n v="-5160"/>
    <x v="5"/>
    <n v="1"/>
  </r>
  <r>
    <x v="20"/>
    <n v="0"/>
    <n v="0"/>
    <n v="0"/>
    <x v="6"/>
    <n v="0"/>
  </r>
  <r>
    <x v="21"/>
    <n v="6000"/>
    <n v="1000"/>
    <n v="-5000"/>
    <x v="0"/>
    <n v="2"/>
  </r>
  <r>
    <x v="22"/>
    <n v="3000"/>
    <n v="4500"/>
    <n v="1500"/>
    <x v="1"/>
    <n v="2"/>
  </r>
  <r>
    <x v="23"/>
    <n v="1050"/>
    <n v="980"/>
    <n v="-70"/>
    <x v="2"/>
    <n v="2"/>
  </r>
  <r>
    <x v="24"/>
    <n v="2900"/>
    <n v="1200"/>
    <n v="-1700"/>
    <x v="3"/>
    <n v="3"/>
  </r>
  <r>
    <x v="25"/>
    <n v="2400"/>
    <n v="12150"/>
    <n v="9750"/>
    <x v="4"/>
    <n v="37"/>
  </r>
  <r>
    <x v="26"/>
    <n v="3500"/>
    <n v="6500"/>
    <n v="3000"/>
    <x v="5"/>
    <n v="2"/>
  </r>
  <r>
    <x v="27"/>
    <n v="0"/>
    <n v="0"/>
    <n v="0"/>
    <x v="6"/>
    <n v="0"/>
  </r>
  <r>
    <x v="28"/>
    <n v="5400"/>
    <n v="1500"/>
    <n v="-3900"/>
    <x v="0"/>
    <n v="6"/>
  </r>
  <r>
    <x v="29"/>
    <n v="2000"/>
    <n v="5650"/>
    <n v="3650"/>
    <x v="1"/>
    <n v="3"/>
  </r>
  <r>
    <x v="30"/>
    <n v="7150"/>
    <n v="2400"/>
    <n v="-4750"/>
    <x v="2"/>
    <n v="2"/>
  </r>
  <r>
    <x v="31"/>
    <n v="1100"/>
    <n v="4400"/>
    <n v="3300"/>
    <x v="3"/>
    <n v="4"/>
  </r>
  <r>
    <x v="32"/>
    <n v="0"/>
    <n v="1250"/>
    <n v="1250"/>
    <x v="4"/>
    <n v="2"/>
  </r>
  <r>
    <x v="33"/>
    <n v="2330"/>
    <n v="1100"/>
    <n v="-1230"/>
    <x v="5"/>
    <n v="2"/>
  </r>
  <r>
    <x v="34"/>
    <n v="4580"/>
    <n v="7700"/>
    <n v="3120"/>
    <x v="6"/>
    <n v="1"/>
  </r>
  <r>
    <x v="35"/>
    <n v="6400"/>
    <n v="3400"/>
    <n v="-3000"/>
    <x v="0"/>
    <n v="1"/>
  </r>
  <r>
    <x v="36"/>
    <n v="5750"/>
    <n v="6900"/>
    <n v="1150"/>
    <x v="1"/>
    <n v="3"/>
  </r>
  <r>
    <x v="37"/>
    <n v="2200"/>
    <n v="2550"/>
    <n v="350"/>
    <x v="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n v="0"/>
    <n v="0"/>
  </r>
  <r>
    <x v="0"/>
    <n v="0"/>
    <n v="0"/>
  </r>
  <r>
    <x v="0"/>
    <n v="0"/>
    <n v="0"/>
  </r>
  <r>
    <x v="0"/>
    <n v="0"/>
    <n v="0"/>
  </r>
  <r>
    <x v="0"/>
    <n v="0"/>
    <n v="2"/>
  </r>
  <r>
    <x v="0"/>
    <n v="0"/>
    <n v="0"/>
  </r>
  <r>
    <x v="0"/>
    <n v="0"/>
    <n v="0"/>
  </r>
  <r>
    <x v="0"/>
    <n v="0"/>
    <n v="0"/>
  </r>
  <r>
    <x v="0"/>
    <n v="1"/>
    <n v="0"/>
  </r>
  <r>
    <x v="0"/>
    <n v="1"/>
    <n v="0"/>
  </r>
  <r>
    <x v="0"/>
    <n v="1"/>
    <n v="0"/>
  </r>
  <r>
    <x v="0"/>
    <n v="1"/>
    <n v="0"/>
  </r>
  <r>
    <x v="0"/>
    <n v="1"/>
    <n v="0"/>
  </r>
  <r>
    <x v="0"/>
    <n v="0"/>
    <n v="0"/>
  </r>
  <r>
    <x v="0"/>
    <n v="0"/>
    <n v="0"/>
  </r>
  <r>
    <x v="0"/>
    <n v="0"/>
    <n v="0"/>
  </r>
  <r>
    <x v="0"/>
    <n v="0"/>
    <n v="0"/>
  </r>
  <r>
    <x v="0"/>
    <n v="1"/>
    <n v="0"/>
  </r>
  <r>
    <x v="0"/>
    <n v="0"/>
    <n v="0"/>
  </r>
  <r>
    <x v="1"/>
    <n v="0"/>
    <n v="0"/>
  </r>
  <r>
    <x v="1"/>
    <n v="0"/>
    <n v="0"/>
  </r>
  <r>
    <x v="2"/>
    <n v="1"/>
    <n v="0"/>
  </r>
  <r>
    <x v="2"/>
    <n v="0"/>
    <n v="0"/>
  </r>
  <r>
    <x v="2"/>
    <n v="1"/>
    <n v="1"/>
  </r>
  <r>
    <x v="2"/>
    <n v="0"/>
    <n v="0"/>
  </r>
  <r>
    <x v="2"/>
    <n v="0"/>
    <n v="0"/>
  </r>
  <r>
    <x v="3"/>
    <n v="7"/>
    <n v="7"/>
  </r>
  <r>
    <x v="3"/>
    <n v="5"/>
    <n v="7"/>
  </r>
  <r>
    <x v="3"/>
    <n v="1"/>
    <n v="8"/>
  </r>
  <r>
    <x v="3"/>
    <n v="2"/>
    <n v="8"/>
  </r>
  <r>
    <x v="3"/>
    <n v="5"/>
    <n v="7"/>
  </r>
  <r>
    <x v="4"/>
    <n v="0"/>
    <n v="0"/>
  </r>
  <r>
    <x v="4"/>
    <n v="2"/>
    <n v="0"/>
  </r>
  <r>
    <x v="4"/>
    <n v="0"/>
    <n v="0"/>
  </r>
  <r>
    <x v="4"/>
    <n v="0"/>
    <n v="0"/>
  </r>
  <r>
    <x v="4"/>
    <n v="0"/>
    <n v="0"/>
  </r>
  <r>
    <x v="4"/>
    <n v="0"/>
    <n v="0"/>
  </r>
  <r>
    <x v="4"/>
    <n v="1"/>
    <n v="4"/>
  </r>
  <r>
    <x v="4"/>
    <n v="0"/>
    <n v="0"/>
  </r>
  <r>
    <x v="4"/>
    <n v="1"/>
    <n v="0"/>
  </r>
  <r>
    <x v="5"/>
    <n v="0"/>
    <n v="0"/>
  </r>
  <r>
    <x v="5"/>
    <n v="1"/>
    <n v="0"/>
  </r>
  <r>
    <x v="5"/>
    <n v="0"/>
    <n v="0"/>
  </r>
  <r>
    <x v="5"/>
    <n v="1"/>
    <n v="0"/>
  </r>
  <r>
    <x v="5"/>
    <n v="1"/>
    <n v="0"/>
  </r>
  <r>
    <x v="5"/>
    <n v="0"/>
    <n v="35"/>
  </r>
  <r>
    <x v="5"/>
    <n v="8"/>
    <n v="12"/>
  </r>
  <r>
    <x v="5"/>
    <n v="1"/>
    <n v="0"/>
  </r>
  <r>
    <x v="5"/>
    <n v="1"/>
    <n v="0"/>
  </r>
  <r>
    <x v="5"/>
    <n v="0"/>
    <n v="16"/>
  </r>
  <r>
    <x v="5"/>
    <n v="1"/>
    <n v="1"/>
  </r>
  <r>
    <x v="5"/>
    <n v="0"/>
    <n v="0"/>
  </r>
  <r>
    <x v="5"/>
    <n v="1"/>
    <n v="3"/>
  </r>
  <r>
    <x v="5"/>
    <n v="32"/>
    <n v="87"/>
  </r>
  <r>
    <x v="5"/>
    <n v="7"/>
    <n v="5"/>
  </r>
  <r>
    <x v="5"/>
    <n v="0"/>
    <n v="0"/>
  </r>
  <r>
    <x v="5"/>
    <n v="0"/>
    <n v="0"/>
  </r>
  <r>
    <x v="5"/>
    <n v="0"/>
    <n v="0"/>
  </r>
  <r>
    <x v="5"/>
    <n v="1"/>
    <n v="0"/>
  </r>
  <r>
    <x v="5"/>
    <n v="0"/>
    <n v="0"/>
  </r>
  <r>
    <x v="5"/>
    <n v="1"/>
    <n v="0"/>
  </r>
  <r>
    <x v="5"/>
    <n v="0"/>
    <n v="0"/>
  </r>
  <r>
    <x v="6"/>
    <n v="1"/>
    <n v="1"/>
  </r>
  <r>
    <x v="6"/>
    <n v="0"/>
    <n v="0"/>
  </r>
  <r>
    <x v="6"/>
    <n v="0"/>
    <n v="2"/>
  </r>
  <r>
    <x v="6"/>
    <n v="1"/>
    <n v="0"/>
  </r>
  <r>
    <x v="6"/>
    <n v="5"/>
    <n v="7"/>
  </r>
  <r>
    <x v="6"/>
    <n v="5"/>
    <n v="5"/>
  </r>
  <r>
    <x v="6"/>
    <n v="1"/>
    <n v="0"/>
  </r>
  <r>
    <x v="6"/>
    <n v="1"/>
    <n v="0"/>
  </r>
  <r>
    <x v="6"/>
    <n v="0"/>
    <n v="0"/>
  </r>
  <r>
    <x v="6"/>
    <n v="0"/>
    <n v="1"/>
  </r>
  <r>
    <x v="6"/>
    <n v="0"/>
    <n v="0"/>
  </r>
  <r>
    <x v="6"/>
    <n v="0"/>
    <n v="0"/>
  </r>
  <r>
    <x v="6"/>
    <n v="0"/>
    <n v="0"/>
  </r>
  <r>
    <x v="6"/>
    <n v="1"/>
    <n v="2"/>
  </r>
  <r>
    <x v="6"/>
    <n v="0"/>
    <n v="0"/>
  </r>
  <r>
    <x v="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68E17-36F4-47A0-A3FE-140AFF2D2C3A}" name="PivotTable1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2" firstHeaderRow="1" firstDataRow="1" firstDataCol="1"/>
  <pivotFields count="5">
    <pivotField axis="axisRow" showAll="0" sortType="descending">
      <items count="79">
        <item x="25"/>
        <item x="34"/>
        <item x="35"/>
        <item x="36"/>
        <item x="37"/>
        <item x="38"/>
        <item x="39"/>
        <item x="40"/>
        <item x="41"/>
        <item x="42"/>
        <item x="43"/>
        <item x="26"/>
        <item x="27"/>
        <item x="28"/>
        <item x="29"/>
        <item x="30"/>
        <item x="31"/>
        <item x="32"/>
        <item x="3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16"/>
        <item x="17"/>
        <item x="18"/>
        <item x="19"/>
        <item x="20"/>
        <item x="21"/>
        <item x="22"/>
        <item x="23"/>
        <item x="24"/>
        <item x="56"/>
        <item x="65"/>
        <item x="66"/>
        <item x="67"/>
        <item x="68"/>
        <item x="69"/>
        <item x="70"/>
        <item x="71"/>
        <item x="72"/>
        <item x="73"/>
        <item x="74"/>
        <item x="57"/>
        <item x="75"/>
        <item x="76"/>
        <item x="77"/>
        <item x="58"/>
        <item x="59"/>
        <item x="60"/>
        <item x="61"/>
        <item x="62"/>
        <item x="63"/>
        <item x="64"/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4" showAll="0"/>
    <pivotField showAll="0"/>
    <pivotField numFmtId="164" showAll="0"/>
  </pivotFields>
  <rowFields count="1">
    <field x="0"/>
  </rowFields>
  <rowItems count="79">
    <i>
      <x v="53"/>
    </i>
    <i>
      <x v="46"/>
    </i>
    <i>
      <x v="26"/>
    </i>
    <i>
      <x v="54"/>
    </i>
    <i>
      <x v="66"/>
    </i>
    <i>
      <x v="27"/>
    </i>
    <i>
      <x v="67"/>
    </i>
    <i>
      <x v="30"/>
    </i>
    <i>
      <x v="29"/>
    </i>
    <i>
      <x v="32"/>
    </i>
    <i>
      <x v="8"/>
    </i>
    <i>
      <x v="48"/>
    </i>
    <i>
      <x v="65"/>
    </i>
    <i>
      <x v="28"/>
    </i>
    <i>
      <x v="52"/>
    </i>
    <i>
      <x v="10"/>
    </i>
    <i>
      <x v="60"/>
    </i>
    <i>
      <x v="11"/>
    </i>
    <i>
      <x v="47"/>
    </i>
    <i>
      <x v="12"/>
    </i>
    <i>
      <x v="50"/>
    </i>
    <i>
      <x v="17"/>
    </i>
    <i>
      <x v="23"/>
    </i>
    <i>
      <x v="69"/>
    </i>
    <i>
      <x v="58"/>
    </i>
    <i>
      <x v="43"/>
    </i>
    <i>
      <x v="62"/>
    </i>
    <i>
      <x v="44"/>
    </i>
    <i>
      <x v="9"/>
    </i>
    <i>
      <x v="21"/>
    </i>
    <i>
      <x v="68"/>
    </i>
    <i>
      <x v="39"/>
    </i>
    <i>
      <x v="75"/>
    </i>
    <i>
      <x v="41"/>
    </i>
    <i>
      <x v="37"/>
    </i>
    <i>
      <x v="13"/>
    </i>
    <i>
      <x v="2"/>
    </i>
    <i>
      <x v="74"/>
    </i>
    <i>
      <x v="36"/>
    </i>
    <i>
      <x v="4"/>
    </i>
    <i>
      <x v="76"/>
    </i>
    <i>
      <x v="70"/>
    </i>
    <i>
      <x v="77"/>
    </i>
    <i>
      <x v="56"/>
    </i>
    <i>
      <x v="15"/>
    </i>
    <i>
      <x v="3"/>
    </i>
    <i>
      <x v="40"/>
    </i>
    <i>
      <x v="64"/>
    </i>
    <i>
      <x v="16"/>
    </i>
    <i>
      <x v="14"/>
    </i>
    <i>
      <x v="42"/>
    </i>
    <i>
      <x v="72"/>
    </i>
    <i>
      <x v="6"/>
    </i>
    <i>
      <x v="35"/>
    </i>
    <i>
      <x v="18"/>
    </i>
    <i>
      <x v="57"/>
    </i>
    <i>
      <x v="45"/>
    </i>
    <i>
      <x v="59"/>
    </i>
    <i>
      <x v="19"/>
    </i>
    <i>
      <x v="61"/>
    </i>
    <i>
      <x v="20"/>
    </i>
    <i>
      <x v="63"/>
    </i>
    <i>
      <x v="7"/>
    </i>
    <i>
      <x v="5"/>
    </i>
    <i>
      <x v="49"/>
    </i>
    <i>
      <x v="31"/>
    </i>
    <i>
      <x v="22"/>
    </i>
    <i>
      <x v="33"/>
    </i>
    <i>
      <x v="51"/>
    </i>
    <i>
      <x v="71"/>
    </i>
    <i>
      <x v="1"/>
    </i>
    <i>
      <x v="73"/>
    </i>
    <i>
      <x v="24"/>
    </i>
    <i>
      <x v="34"/>
    </i>
    <i>
      <x v="25"/>
    </i>
    <i>
      <x v="55"/>
    </i>
    <i>
      <x/>
    </i>
    <i>
      <x v="38"/>
    </i>
    <i t="grand">
      <x/>
    </i>
  </rowItems>
  <colItems count="1">
    <i/>
  </colItems>
  <dataFields count="1">
    <dataField name="Sum of Total Items Sol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E7BF8-58B2-4C9C-B911-40BC76131B3D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2" firstHeaderRow="1" firstDataRow="1" firstDataCol="1"/>
  <pivotFields count="5">
    <pivotField axis="axisRow" showAll="0" sortType="descending">
      <items count="79">
        <item x="25"/>
        <item x="34"/>
        <item x="35"/>
        <item x="36"/>
        <item x="37"/>
        <item x="38"/>
        <item x="39"/>
        <item x="40"/>
        <item x="41"/>
        <item x="42"/>
        <item x="43"/>
        <item x="26"/>
        <item x="27"/>
        <item x="28"/>
        <item x="29"/>
        <item x="30"/>
        <item x="31"/>
        <item x="32"/>
        <item x="3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16"/>
        <item x="17"/>
        <item x="18"/>
        <item x="19"/>
        <item x="20"/>
        <item x="21"/>
        <item x="22"/>
        <item x="23"/>
        <item x="24"/>
        <item x="56"/>
        <item x="65"/>
        <item x="66"/>
        <item x="67"/>
        <item x="68"/>
        <item x="69"/>
        <item x="70"/>
        <item x="71"/>
        <item x="72"/>
        <item x="73"/>
        <item x="74"/>
        <item x="57"/>
        <item x="75"/>
        <item x="76"/>
        <item x="77"/>
        <item x="58"/>
        <item x="59"/>
        <item x="60"/>
        <item x="61"/>
        <item x="62"/>
        <item x="63"/>
        <item x="64"/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showAll="0"/>
    <pivotField numFmtId="164" showAll="0"/>
  </pivotFields>
  <rowFields count="1">
    <field x="0"/>
  </rowFields>
  <rowItems count="79">
    <i>
      <x v="66"/>
    </i>
    <i>
      <x v="62"/>
    </i>
    <i>
      <x v="67"/>
    </i>
    <i>
      <x v="69"/>
    </i>
    <i>
      <x v="75"/>
    </i>
    <i>
      <x v="68"/>
    </i>
    <i>
      <x v="9"/>
    </i>
    <i>
      <x v="30"/>
    </i>
    <i>
      <x v="65"/>
    </i>
    <i>
      <x v="32"/>
    </i>
    <i>
      <x v="46"/>
    </i>
    <i>
      <x v="11"/>
    </i>
    <i>
      <x v="54"/>
    </i>
    <i>
      <x v="12"/>
    </i>
    <i>
      <x v="27"/>
    </i>
    <i>
      <x v="37"/>
    </i>
    <i>
      <x v="17"/>
    </i>
    <i>
      <x v="53"/>
    </i>
    <i>
      <x v="50"/>
    </i>
    <i>
      <x v="26"/>
    </i>
    <i>
      <x v="39"/>
    </i>
    <i>
      <x v="10"/>
    </i>
    <i>
      <x v="60"/>
    </i>
    <i>
      <x v="8"/>
    </i>
    <i>
      <x v="29"/>
    </i>
    <i>
      <x v="43"/>
    </i>
    <i>
      <x v="41"/>
    </i>
    <i>
      <x v="58"/>
    </i>
    <i>
      <x v="52"/>
    </i>
    <i>
      <x v="44"/>
    </i>
    <i>
      <x v="47"/>
    </i>
    <i>
      <x v="23"/>
    </i>
    <i>
      <x v="28"/>
    </i>
    <i>
      <x v="48"/>
    </i>
    <i>
      <x v="21"/>
    </i>
    <i>
      <x v="35"/>
    </i>
    <i>
      <x v="59"/>
    </i>
    <i>
      <x v="55"/>
    </i>
    <i>
      <x v="36"/>
    </i>
    <i>
      <x v="63"/>
    </i>
    <i>
      <x v="76"/>
    </i>
    <i>
      <x v="25"/>
    </i>
    <i>
      <x v="77"/>
    </i>
    <i>
      <x v="57"/>
    </i>
    <i>
      <x v="20"/>
    </i>
    <i>
      <x v="61"/>
    </i>
    <i>
      <x v="40"/>
    </i>
    <i>
      <x v="19"/>
    </i>
    <i>
      <x v="14"/>
    </i>
    <i>
      <x v="71"/>
    </i>
    <i>
      <x v="24"/>
    </i>
    <i>
      <x v="42"/>
    </i>
    <i>
      <x v="18"/>
    </i>
    <i>
      <x v="22"/>
    </i>
    <i>
      <x v="56"/>
    </i>
    <i>
      <x v="74"/>
    </i>
    <i>
      <x v="4"/>
    </i>
    <i>
      <x v="15"/>
    </i>
    <i>
      <x v="33"/>
    </i>
    <i>
      <x v="7"/>
    </i>
    <i>
      <x v="1"/>
    </i>
    <i>
      <x v="31"/>
    </i>
    <i>
      <x v="64"/>
    </i>
    <i>
      <x v="2"/>
    </i>
    <i>
      <x v="34"/>
    </i>
    <i>
      <x v="3"/>
    </i>
    <i>
      <x v="13"/>
    </i>
    <i>
      <x v="49"/>
    </i>
    <i>
      <x v="70"/>
    </i>
    <i>
      <x v="72"/>
    </i>
    <i>
      <x v="6"/>
    </i>
    <i>
      <x v="73"/>
    </i>
    <i>
      <x v="5"/>
    </i>
    <i>
      <x v="51"/>
    </i>
    <i>
      <x v="16"/>
    </i>
    <i>
      <x v="45"/>
    </i>
    <i>
      <x/>
    </i>
    <i>
      <x v="38"/>
    </i>
    <i t="grand">
      <x/>
    </i>
  </rowItems>
  <colItems count="1">
    <i/>
  </colItems>
  <dataFields count="1">
    <dataField name="Sum of Total Selling Price" fld="2" baseField="0" baseItem="0" numFmtId="164"/>
  </dataFields>
  <formats count="2">
    <format dxfId="30">
      <pivotArea outline="0" collapsedLevelsAreSubtotals="1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AFDB9-1261-4350-8186-09C675AC1EDC}" name="PivotTable2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C80" firstHeaderRow="0" firstDataRow="1" firstDataCol="1"/>
  <pivotFields count="5">
    <pivotField axis="axisRow" showAll="0">
      <items count="79">
        <item x="25"/>
        <item x="34"/>
        <item x="35"/>
        <item x="36"/>
        <item x="37"/>
        <item x="38"/>
        <item x="39"/>
        <item x="40"/>
        <item x="41"/>
        <item x="42"/>
        <item x="43"/>
        <item x="26"/>
        <item x="27"/>
        <item x="28"/>
        <item x="29"/>
        <item x="30"/>
        <item x="31"/>
        <item x="32"/>
        <item x="3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16"/>
        <item x="17"/>
        <item x="18"/>
        <item x="19"/>
        <item x="20"/>
        <item x="21"/>
        <item x="22"/>
        <item x="23"/>
        <item x="24"/>
        <item x="56"/>
        <item x="65"/>
        <item x="66"/>
        <item x="67"/>
        <item x="68"/>
        <item x="69"/>
        <item x="70"/>
        <item x="71"/>
        <item x="72"/>
        <item x="73"/>
        <item x="74"/>
        <item x="57"/>
        <item x="75"/>
        <item x="76"/>
        <item x="77"/>
        <item x="58"/>
        <item x="59"/>
        <item x="60"/>
        <item x="61"/>
        <item x="62"/>
        <item x="63"/>
        <item x="64"/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numFmtId="164" showAll="0"/>
    <pivotField showAll="0"/>
    <pivotField numFmtId="164"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Items Sold" fld="1" baseField="0" baseItem="0"/>
    <dataField name="Sum of Total Selling Price" fld="2" baseField="0" baseItem="0" numFmtId="164"/>
  </dataFields>
  <formats count="2"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B2445-7188-4353-ACFB-8FB1EAC341F8}" name="PivotTable9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8:I16" firstHeaderRow="0" firstDataRow="1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no. Sold" fld="1" baseField="0" baseItem="0"/>
    <dataField name="Sum of Total no. Bough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C64A3-5F63-4D9E-A8A5-58F00FE2DB3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2" firstHeaderRow="0" firstDataRow="1" firstDataCol="1"/>
  <pivotFields count="5">
    <pivotField axis="axisRow" showAll="0">
      <items count="79">
        <item x="25"/>
        <item x="34"/>
        <item x="35"/>
        <item x="36"/>
        <item x="37"/>
        <item x="38"/>
        <item x="39"/>
        <item x="40"/>
        <item x="41"/>
        <item x="42"/>
        <item x="43"/>
        <item x="26"/>
        <item x="27"/>
        <item x="28"/>
        <item x="29"/>
        <item x="30"/>
        <item x="31"/>
        <item x="32"/>
        <item x="3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16"/>
        <item x="17"/>
        <item x="18"/>
        <item x="19"/>
        <item x="20"/>
        <item x="21"/>
        <item x="22"/>
        <item x="23"/>
        <item x="24"/>
        <item x="56"/>
        <item x="65"/>
        <item x="66"/>
        <item x="67"/>
        <item x="68"/>
        <item x="69"/>
        <item x="70"/>
        <item x="71"/>
        <item x="72"/>
        <item x="73"/>
        <item x="74"/>
        <item x="57"/>
        <item x="75"/>
        <item x="76"/>
        <item x="77"/>
        <item x="58"/>
        <item x="59"/>
        <item x="60"/>
        <item x="61"/>
        <item x="62"/>
        <item x="63"/>
        <item x="64"/>
        <item x="0"/>
        <item x="9"/>
        <item x="10"/>
        <item x="11"/>
        <item x="12"/>
        <item x="13"/>
        <item x="14"/>
        <item x="15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numFmtId="164" showAll="0"/>
    <pivotField dataField="1" showAll="0"/>
    <pivotField numFmtId="164" showAl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Items Sold" fld="1" baseField="0" baseItem="0"/>
    <dataField name="Sum of Totsl Items Bough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54904-ECF1-4400-A96A-B5F5044DF5DB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2" firstHeaderRow="1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dataField="1" numFmtId="164" showAll="0"/>
    <pivotField numFmtId="164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9"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 t="grand">
      <x/>
    </i>
  </rowItems>
  <colItems count="1">
    <i/>
  </colItems>
  <dataFields count="1">
    <dataField name="Sum of Total Revenue" fld="2" baseField="0" baseItem="0" numFmtId="164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14F560-963F-4751-9A65-91A36D042EF4}" name="PivotTable2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2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9"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 t="grand">
      <x/>
    </i>
  </rowItems>
  <colItems count="1">
    <i/>
  </colItems>
  <dataFields count="1">
    <dataField name="Sum of Count of Item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A19EF-155D-48F5-A888-EC48ECD23D90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6">
    <pivotField numFmtId="14" showAll="0"/>
    <pivotField numFmtId="164" showAll="0"/>
    <pivotField dataField="1" numFmtId="164" showAll="0"/>
    <pivotField numFmtId="164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defaultSubtota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Revenue" fld="2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0BBC8-7E07-4311-BE3E-B02331EE0F12}" name="PivotTable2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axis="axisRow" showAll="0" sortType="descending">
      <items count="8"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8">
    <i>
      <x v="2"/>
    </i>
    <i>
      <x v="5"/>
    </i>
    <i>
      <x v="6"/>
    </i>
    <i>
      <x v="4"/>
    </i>
    <i>
      <x v="3"/>
    </i>
    <i>
      <x v="1"/>
    </i>
    <i>
      <x/>
    </i>
    <i t="grand">
      <x/>
    </i>
  </rowItems>
  <colItems count="1">
    <i/>
  </colItems>
  <dataFields count="1">
    <dataField name="Sum of Count of Items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EE9CB2-32CC-4544-B90A-469E54736EAB}" name="Table5" displayName="Table5" ref="A2:EQ81" totalsRowShown="0" headerRowDxfId="0" headerRowBorderDxfId="180" tableBorderDxfId="179" totalsRowBorderDxfId="178">
  <tableColumns count="147">
    <tableColumn id="1" xr3:uid="{5F21CD48-C769-4F76-992C-22B9C12F5754}" name="Product" dataDxfId="177"/>
    <tableColumn id="2" xr3:uid="{4A56238B-BABA-44CD-943A-BF3D8C81B5FE}" name="Stock" dataDxfId="176"/>
    <tableColumn id="3" xr3:uid="{452471B2-BF57-4F2E-9949-04B6912F3A52}" name="Buy no." dataDxfId="175"/>
    <tableColumn id="4" xr3:uid="{5719D017-2B3F-4775-8CB8-4AD334027480}" name="Buy Price" dataDxfId="174"/>
    <tableColumn id="5" xr3:uid="{02FD3CB9-0B6D-4BF5-9B67-404B68F5272F}" name="Sell no." dataDxfId="173"/>
    <tableColumn id="6" xr3:uid="{07205BC3-428E-44FF-AD0D-D84B0CDF034A}" name="Selling Price" dataDxfId="172"/>
    <tableColumn id="7" xr3:uid="{C658967A-DCC4-412A-9249-D3A6A1E95579}" name="Stock2" dataDxfId="171"/>
    <tableColumn id="8" xr3:uid="{8ED9FD36-06DD-4FF1-A426-3DD7E6CE70DA}" name="Buy no.3" dataDxfId="170"/>
    <tableColumn id="9" xr3:uid="{841E0533-AACF-4CF8-B153-DA6222E59BC2}" name="Buy Price4" dataDxfId="169"/>
    <tableColumn id="10" xr3:uid="{23EA8286-9375-4C1B-973B-C9EF607EADDB}" name="Sell no.5" dataDxfId="168"/>
    <tableColumn id="11" xr3:uid="{A5E10C34-5DD5-40DE-8F1F-C7C47FAE4E6E}" name="Selling Price6" dataDxfId="167"/>
    <tableColumn id="12" xr3:uid="{11F56379-2378-4444-9649-09C8BEDB3F83}" name="Stock7" dataDxfId="166"/>
    <tableColumn id="13" xr3:uid="{668B6C1F-718A-4A3D-B4AF-52EEE28402CD}" name="Buy no.8" dataDxfId="165"/>
    <tableColumn id="14" xr3:uid="{48166FAC-F75F-4953-A376-16F953DEAE7A}" name="Buy Price9" dataDxfId="164"/>
    <tableColumn id="15" xr3:uid="{AD94132A-56AF-4DEC-930C-047547495AF1}" name="Sell no.10" dataDxfId="163"/>
    <tableColumn id="16" xr3:uid="{AE06D8E2-A54D-471C-8D01-65051B57C28B}" name="Selling Price11" dataDxfId="162"/>
    <tableColumn id="17" xr3:uid="{967FFC04-E89C-4B80-995E-A4A44853855E}" name="Stock12" dataDxfId="161"/>
    <tableColumn id="18" xr3:uid="{A9432BEA-D3A7-49EB-8800-72C109277958}" name="Buy no.13" dataDxfId="160"/>
    <tableColumn id="19" xr3:uid="{E834C90F-FB75-41FF-B75C-2E2C8882FB73}" name="Buy Price14" dataDxfId="159"/>
    <tableColumn id="20" xr3:uid="{6A2C2A2F-5349-4561-B6EC-DCA479542C32}" name="Sell no.15" dataDxfId="158"/>
    <tableColumn id="21" xr3:uid="{0B278020-E02F-4DE1-A331-A87D6AE6E4A7}" name="Selling Price16" dataDxfId="157"/>
    <tableColumn id="22" xr3:uid="{26D81CB1-DFBA-41B5-9BDD-97042630BC5C}" name="Stock17" dataDxfId="156"/>
    <tableColumn id="23" xr3:uid="{907F9803-C4BE-4E07-B409-6BC7E3BB26AC}" name="Buy no.18" dataDxfId="155"/>
    <tableColumn id="24" xr3:uid="{E33EAFA8-188C-45BD-AF7A-3E45A0692A24}" name="Buy Price19" dataDxfId="154"/>
    <tableColumn id="25" xr3:uid="{30334AF2-855C-41E5-A4C7-AA63A554BDFC}" name="Sell no.20" dataDxfId="153"/>
    <tableColumn id="26" xr3:uid="{440E69B4-8B1A-4F5B-9AB6-188FB8E4DE19}" name="Selling Price21" dataDxfId="152"/>
    <tableColumn id="27" xr3:uid="{94565D7A-F5B6-4D2F-A24F-5F7BE2713F88}" name="Stock22" dataDxfId="151"/>
    <tableColumn id="28" xr3:uid="{06CAAE62-92A1-499D-BA93-2D39733511D6}" name="Buy no.23" dataDxfId="150"/>
    <tableColumn id="29" xr3:uid="{E7FAF3E4-F644-4206-A9F6-552C78EC9E60}" name="Buy Price24" dataDxfId="149"/>
    <tableColumn id="30" xr3:uid="{E2175510-55FF-4F8C-87B0-F434150E323D}" name="Sell no.25" dataDxfId="148"/>
    <tableColumn id="31" xr3:uid="{0BE8A023-52AD-414B-BFC4-045EC3E299FF}" name="Selling Price26" dataDxfId="147"/>
    <tableColumn id="32" xr3:uid="{A4CF731D-B6FC-4257-A242-3BBA4DBA47B9}" name="Stock27" dataDxfId="146"/>
    <tableColumn id="33" xr3:uid="{A3B8ADBC-E89D-437B-9165-92972BB1F66D}" name="Buy no.28" dataDxfId="145"/>
    <tableColumn id="34" xr3:uid="{7A4F98EC-D979-49B2-AEBA-3C5684649834}" name="Buy Price29" dataDxfId="144"/>
    <tableColumn id="35" xr3:uid="{D70590DD-39D7-4E93-B4A1-59BAC5979482}" name="Sell no.30" dataDxfId="143"/>
    <tableColumn id="36" xr3:uid="{9D6EA331-A38E-43BE-9570-F6BB204E1C07}" name="Selling Price31" dataDxfId="142"/>
    <tableColumn id="37" xr3:uid="{1219B1A1-7E13-4B14-94E3-61D36B9A7E3F}" name="Stock32" dataDxfId="141"/>
    <tableColumn id="38" xr3:uid="{DB974D4F-8DCD-4200-ACAC-A524453B5B68}" name="Buy no.33" dataDxfId="140"/>
    <tableColumn id="39" xr3:uid="{EDCC1C6A-8459-409D-ADFF-D9070563CD80}" name="Buy Price34" dataDxfId="139"/>
    <tableColumn id="40" xr3:uid="{FFB5D79B-0123-453D-940F-EDC4FB748717}" name="Sell no.35" dataDxfId="138"/>
    <tableColumn id="41" xr3:uid="{7B0640D5-7397-41D7-B15F-549C60DD9B30}" name="Selling Price36" dataDxfId="137"/>
    <tableColumn id="42" xr3:uid="{0F8C55A1-4F8A-483F-99F4-2FC91A777BAE}" name="Stock37" dataDxfId="136"/>
    <tableColumn id="43" xr3:uid="{0C1AA695-6EE4-4CD3-85A5-447DF9D95622}" name="Buy no.38" dataDxfId="135"/>
    <tableColumn id="44" xr3:uid="{4571E2B5-D5C5-484E-AF5D-0349E8A72881}" name="Buy Price39" dataDxfId="134"/>
    <tableColumn id="45" xr3:uid="{D26F4CEC-3F5F-4FF7-A7E5-D9D2D999E214}" name="Sell no.40" dataDxfId="133"/>
    <tableColumn id="46" xr3:uid="{6E90F8F6-B1ED-427D-93FC-DEFB048B1514}" name="Selling Price41" dataDxfId="132"/>
    <tableColumn id="47" xr3:uid="{017D3492-5CD8-47AC-8809-FD31F9F9F15A}" name="Stock42" dataDxfId="131"/>
    <tableColumn id="48" xr3:uid="{97281CBA-69C5-4948-8357-FA1D35E1504E}" name="Buy no.43" dataDxfId="130"/>
    <tableColumn id="49" xr3:uid="{2E6CEE9F-362F-4FBB-9BBD-AB62E6E7CC29}" name="Buy Price44" dataDxfId="129"/>
    <tableColumn id="50" xr3:uid="{B02902DA-9D6F-4F96-9954-13858C77B040}" name="Sell no.45" dataDxfId="128"/>
    <tableColumn id="51" xr3:uid="{A9E1112C-A90F-4369-A706-F8C5A62EA922}" name="Selling Price46" dataDxfId="127"/>
    <tableColumn id="52" xr3:uid="{3E8D7434-2119-4342-BBF4-FAA62FD8AA7F}" name="Stock47" dataDxfId="126"/>
    <tableColumn id="53" xr3:uid="{C0F8DDC9-4DA3-4EBD-80D9-C32A323A5380}" name="Buy no.48" dataDxfId="125"/>
    <tableColumn id="54" xr3:uid="{FBD6DC62-3FFA-49E9-900F-931DFA4A07CE}" name="Buy Price49" dataDxfId="124"/>
    <tableColumn id="55" xr3:uid="{273DEF6B-E93D-4EED-84DB-C554C2415414}" name="Sell no.50" dataDxfId="123"/>
    <tableColumn id="56" xr3:uid="{704D94CD-9316-4BDD-AE9C-37B1339E77C3}" name="Selling Price51" dataDxfId="122"/>
    <tableColumn id="57" xr3:uid="{83B78D02-FC4B-4EF7-97C1-A8F26F729562}" name="Stock52" dataDxfId="121"/>
    <tableColumn id="58" xr3:uid="{50B0F082-E2BB-4E8F-A1D6-894A04D280BE}" name="Buy no.53" dataDxfId="120"/>
    <tableColumn id="59" xr3:uid="{D2588849-A0FC-493E-B73D-C1811133F633}" name="Buy Price54" dataDxfId="119"/>
    <tableColumn id="60" xr3:uid="{B8E426D7-5085-4749-BB22-A96EBCD906C8}" name="Sell no.55" dataDxfId="118"/>
    <tableColumn id="61" xr3:uid="{E292BD95-C805-4492-9960-7F6F6347664D}" name="Selling Price56" dataDxfId="117"/>
    <tableColumn id="62" xr3:uid="{B40AC301-69E4-416E-8EFB-585D99C4CCB4}" name="Stock57" dataDxfId="116"/>
    <tableColumn id="63" xr3:uid="{D17558D8-47AC-4B8D-9C6B-609D3F724433}" name="Buy no.58" dataDxfId="115"/>
    <tableColumn id="64" xr3:uid="{66EFAF31-9620-4D76-8629-F991AC0A1FD4}" name="Buy Price59" dataDxfId="114"/>
    <tableColumn id="65" xr3:uid="{0D11237B-B4CE-4A6E-8B56-FE96308666A0}" name="Sell no.60" dataDxfId="113"/>
    <tableColumn id="66" xr3:uid="{939BC1A3-6C0E-464F-A75C-A3CAA86C2349}" name="Selling Price61" dataDxfId="112"/>
    <tableColumn id="67" xr3:uid="{49BA03F3-1BD2-4DAE-BF19-58B499AA8721}" name="Stock62" dataDxfId="111"/>
    <tableColumn id="68" xr3:uid="{D231F433-5292-4AFF-8258-297510F6421E}" name="Buy no.63" dataDxfId="110"/>
    <tableColumn id="69" xr3:uid="{B7B5B929-EDE9-4009-BEA1-AB8411CD2452}" name="Buy Price64" dataDxfId="109"/>
    <tableColumn id="70" xr3:uid="{81F6E5F0-DC84-4D6D-B121-28CC2BC6526E}" name="Sell no.65" dataDxfId="108"/>
    <tableColumn id="71" xr3:uid="{A5AA4A41-E597-4A52-8039-B6B0ABBE66CC}" name="Selling Price66" dataDxfId="107"/>
    <tableColumn id="72" xr3:uid="{6E596A71-9F68-4210-A87B-E19C14DF570A}" name="Stock67" dataDxfId="106"/>
    <tableColumn id="73" xr3:uid="{6598226F-A2A0-4F69-B3CD-2F3583840E13}" name="Buy no.68" dataDxfId="105"/>
    <tableColumn id="74" xr3:uid="{42665FD3-069D-48DC-B172-43BE0C140611}" name="Buy Price69" dataDxfId="104"/>
    <tableColumn id="75" xr3:uid="{C8650531-0136-41DB-B276-7F2081E97672}" name="Sell no.70" dataDxfId="103"/>
    <tableColumn id="76" xr3:uid="{7721E18C-2490-441D-8FFA-835AFBB30CC7}" name="Selling Price71" dataDxfId="102"/>
    <tableColumn id="77" xr3:uid="{B690193D-90A8-4D7F-8915-AE07CCFF0E57}" name="Stock72" dataDxfId="101"/>
    <tableColumn id="78" xr3:uid="{7431E34A-9E07-40BC-A2FC-13B820B57437}" name="Buy no.73" dataDxfId="100"/>
    <tableColumn id="79" xr3:uid="{1AB4D2D5-B0C5-4B00-AF81-E8C0FB6B7C8D}" name="Buy Price74" dataDxfId="99"/>
    <tableColumn id="80" xr3:uid="{08F15968-E1A4-4596-996F-D0BE818E4323}" name="Sell no.75" dataDxfId="98"/>
    <tableColumn id="81" xr3:uid="{F08F6469-CE65-4EED-8778-E9129E329F93}" name="Selling Price76" dataDxfId="97"/>
    <tableColumn id="82" xr3:uid="{7AB924A5-2B33-45BD-A9F1-42FF5E580708}" name="Stock77" dataDxfId="96"/>
    <tableColumn id="83" xr3:uid="{4C24C265-DAB5-4F67-8DF0-4D5C91C72092}" name="Buy no.78" dataDxfId="95"/>
    <tableColumn id="84" xr3:uid="{F77B7624-400B-41A1-B908-25C6599EDCC1}" name="Buy Price79" dataDxfId="94"/>
    <tableColumn id="85" xr3:uid="{9BC7AB30-FBBC-4656-B39F-92B39CB88EAF}" name="Sell no.80" dataDxfId="93"/>
    <tableColumn id="86" xr3:uid="{4D55578E-5929-4D9B-8612-38B36FB4669C}" name="Selling Price81" dataDxfId="92"/>
    <tableColumn id="87" xr3:uid="{43BAB71A-B935-4067-9A25-4F38DA35D654}" name="Stock82" dataDxfId="91"/>
    <tableColumn id="88" xr3:uid="{15381FF0-2CED-4A41-8249-808A7A1EDF86}" name="Buy no.83" dataDxfId="90"/>
    <tableColumn id="89" xr3:uid="{F7334E8B-311A-4096-B65F-A4730AD167EE}" name="Buy Price84" dataDxfId="89"/>
    <tableColumn id="90" xr3:uid="{5405962A-0EEB-46A6-B7F9-FDA6A82732E3}" name="Sell no.85" dataDxfId="88"/>
    <tableColumn id="91" xr3:uid="{71E43D0D-D265-4785-973E-C1E23DFE5BE7}" name="Selling Price86" dataDxfId="87"/>
    <tableColumn id="92" xr3:uid="{1F71CB83-9793-4D87-834A-88AA651457FC}" name="Stock87" dataDxfId="86"/>
    <tableColumn id="93" xr3:uid="{33C93FAF-E853-4240-AD56-6F39575A7EB7}" name="Buy no.88" dataDxfId="85"/>
    <tableColumn id="94" xr3:uid="{5A98DCC2-5432-4207-9196-F501F21B3A7D}" name="Buy Price89" dataDxfId="84"/>
    <tableColumn id="95" xr3:uid="{18B8AC5B-FD05-47F7-A554-1950315A467A}" name="Sell no.90" dataDxfId="83"/>
    <tableColumn id="96" xr3:uid="{8B9F205B-CF4E-429F-AA4F-01E8034FCAE9}" name="Selling Price91" dataDxfId="82"/>
    <tableColumn id="97" xr3:uid="{1DB1FC7B-9003-4F3D-8555-6C153419B997}" name="Stock92" dataDxfId="81"/>
    <tableColumn id="98" xr3:uid="{6C1C9DCC-426D-4622-A38B-DE7C3DB2D00A}" name="Buy no.93" dataDxfId="80"/>
    <tableColumn id="99" xr3:uid="{B3034728-81E4-42C7-88B6-96734162C7A5}" name="Buy Price94" dataDxfId="79"/>
    <tableColumn id="100" xr3:uid="{DB970E7A-FDF7-4488-AEE3-3D9A69CD81DB}" name="Sell no.95" dataDxfId="78"/>
    <tableColumn id="101" xr3:uid="{A22D9671-DCC2-4E0C-B951-AF03D505EBC8}" name="Selling Price96" dataDxfId="77"/>
    <tableColumn id="102" xr3:uid="{A91C2C16-20E1-4243-8D64-F65409586132}" name="Stock97" dataDxfId="76"/>
    <tableColumn id="103" xr3:uid="{1D534A6E-ECE8-4357-AD92-605763DADED8}" name="Buy no.98" dataDxfId="75"/>
    <tableColumn id="104" xr3:uid="{FCB3759F-3268-455A-9B52-61ACE35D7B48}" name="Buy Price99" dataDxfId="74"/>
    <tableColumn id="105" xr3:uid="{E0E8828E-412B-42DA-9E6E-614C10C10ECC}" name="Sell no.100" dataDxfId="73"/>
    <tableColumn id="106" xr3:uid="{0CE58A0B-9BF2-4631-909A-1FCD12A8A4FA}" name="Selling Price101" dataDxfId="72"/>
    <tableColumn id="107" xr3:uid="{BECFC4A1-C4E2-49BB-A29B-2F40A19DD484}" name="Stock102" dataDxfId="71"/>
    <tableColumn id="108" xr3:uid="{E40CA0C2-7813-406B-9B87-B3A4C0F13551}" name="Buy no.103" dataDxfId="70"/>
    <tableColumn id="109" xr3:uid="{A3465CA3-A41D-46B4-8ABB-F6A688DDA798}" name="Buy Price104" dataDxfId="69"/>
    <tableColumn id="110" xr3:uid="{B5C98D10-FFA1-48B5-9361-F9B24D1E0D6B}" name="Sell no.105" dataDxfId="68"/>
    <tableColumn id="111" xr3:uid="{F89ADC59-3D11-462D-B13A-2F331E0C8ECA}" name="Selling Price106" dataDxfId="67"/>
    <tableColumn id="112" xr3:uid="{44FE3800-5195-408B-AEBF-E107A052C77A}" name="Stock107" dataDxfId="66"/>
    <tableColumn id="113" xr3:uid="{42F33D19-E1DC-4DE3-B9BC-CA5BCA192F40}" name="Buy no.108" dataDxfId="65"/>
    <tableColumn id="114" xr3:uid="{91A3D61C-3FCB-4D8B-AADC-6FD3AAD55BE8}" name="Buy Price109" dataDxfId="64"/>
    <tableColumn id="115" xr3:uid="{353C66AD-3C49-4631-8EC3-76EE877B73BC}" name="Sell no.110" dataDxfId="63"/>
    <tableColumn id="116" xr3:uid="{8A4FE88D-7E0E-4909-979C-147CB5B84B79}" name="Selling Price111" dataDxfId="62"/>
    <tableColumn id="117" xr3:uid="{E31C7EBC-868D-4D26-B4E7-555CDFDFE836}" name="Stock112" dataDxfId="61"/>
    <tableColumn id="118" xr3:uid="{E7372867-A877-497D-9090-7D482823CF27}" name="Buy no.113" dataDxfId="60"/>
    <tableColumn id="119" xr3:uid="{AF7D58A9-0312-4EDC-A5B6-70D74F071484}" name="Buy Price114" dataDxfId="59"/>
    <tableColumn id="120" xr3:uid="{E8F34BFA-72A6-476C-956A-D85FC79F0F80}" name="Sell no.115" dataDxfId="58"/>
    <tableColumn id="121" xr3:uid="{6965C1B1-6BF7-4D0A-9F91-F5299763BAB1}" name="Selling Price116" dataDxfId="57"/>
    <tableColumn id="122" xr3:uid="{DF914988-D44C-440E-8800-449539F81666}" name="Stock117" dataDxfId="56"/>
    <tableColumn id="123" xr3:uid="{E482862E-C99C-4FAE-ACB0-F6738B0AC894}" name="Buy no.118" dataDxfId="55"/>
    <tableColumn id="124" xr3:uid="{5D3CD27F-73BD-40D7-BED3-95E66DAF37A0}" name="Buy Price119" dataDxfId="54"/>
    <tableColumn id="125" xr3:uid="{72D9872C-A8E5-493F-9232-60F5F4E3BEB8}" name="Sell no.120" dataDxfId="53"/>
    <tableColumn id="126" xr3:uid="{E8A4BF4F-721A-41A3-A8A3-E0C8AEEFBAB1}" name="Selling Price121" dataDxfId="52"/>
    <tableColumn id="127" xr3:uid="{8F1DC649-074A-4929-B2EE-9A70651351B2}" name="Stock122" dataDxfId="51"/>
    <tableColumn id="128" xr3:uid="{0472DEC6-492B-4201-B06F-BD79C6016B1E}" name="Buy no.123" dataDxfId="50"/>
    <tableColumn id="129" xr3:uid="{BF2A3B73-EF60-4E43-B78A-C37A3F372283}" name="Buy Price124" dataDxfId="49"/>
    <tableColumn id="130" xr3:uid="{BCC9661B-D49E-47EC-B4D4-D1892191CE38}" name="Sell no.125" dataDxfId="48"/>
    <tableColumn id="131" xr3:uid="{4216BFAE-EC9D-403B-8C9D-E259F7FD30F3}" name="Selling Price126" dataDxfId="47"/>
    <tableColumn id="132" xr3:uid="{EC54D27A-B495-45EB-94B5-F5E69E7478BB}" name="Stock127" dataDxfId="46"/>
    <tableColumn id="133" xr3:uid="{5638C0D5-FDD4-42F8-8083-A4C12AD40CB0}" name="Buy no.128" dataDxfId="45"/>
    <tableColumn id="134" xr3:uid="{15EE0E2E-D413-4600-B220-7C89D7432C26}" name="Buy Price129" dataDxfId="44"/>
    <tableColumn id="135" xr3:uid="{8CE40213-6C43-4BED-BE79-BA77B2F5A107}" name="Sell no.130" dataDxfId="43"/>
    <tableColumn id="136" xr3:uid="{ECAA9CC1-BEC6-4A2A-BDEF-1FF26C8C0ACF}" name="Selling Price131" dataDxfId="42"/>
    <tableColumn id="137" xr3:uid="{D68EDB68-806D-4BA0-A4BE-5944B5F978F1}" name="Stock132" dataDxfId="41"/>
    <tableColumn id="138" xr3:uid="{5106F269-E406-4DDC-B4C2-7DBE8AB48B53}" name="Buy no.133" dataDxfId="40"/>
    <tableColumn id="139" xr3:uid="{744C807C-81A5-4A0C-AFD3-E38ECF8F2AE8}" name="Buy Price134" dataDxfId="39"/>
    <tableColumn id="140" xr3:uid="{72A6D180-F870-4015-842A-B60A0B76363E}" name="Sell no.135" dataDxfId="38"/>
    <tableColumn id="141" xr3:uid="{061B484E-D72D-452A-BC2B-9B52ADD007AA}" name="Selling Price136" dataDxfId="37"/>
    <tableColumn id="142" xr3:uid="{B9E91DD9-850B-4B19-947F-FE31985A30CF}" name="Stock137" dataDxfId="36"/>
    <tableColumn id="143" xr3:uid="{E69D32A3-66A6-4FFA-AC40-EDABD5F84268}" name="Buy no.138" dataDxfId="35"/>
    <tableColumn id="144" xr3:uid="{EA3A435F-EEDC-4E7A-B4C9-4D0F9C299F2B}" name="Buy Price139" dataDxfId="34"/>
    <tableColumn id="145" xr3:uid="{C9CA6965-9AC5-4339-9688-51D78A3E3767}" name="Sell no.140" dataDxfId="33"/>
    <tableColumn id="146" xr3:uid="{8D3F3A80-4CBD-4F17-B355-0DD51E65BCE7}" name="Selling Price141" dataDxfId="32"/>
    <tableColumn id="147" xr3:uid="{A38866B1-7EC0-44AC-8722-4BFBBD739461}" name="Stock After 10/11/2021" dataDxfId="31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DF8F9-28FE-42C9-8683-4756FD23E6CF}" name="Table1" displayName="Table1" ref="G3:N11" totalsRowShown="0" headerRowDxfId="26" dataDxfId="24" headerRowBorderDxfId="25" tableBorderDxfId="23" totalsRowBorderDxfId="22">
  <tableColumns count="8">
    <tableColumn id="1" xr3:uid="{E99B6023-5009-4F94-B00F-ACDD9CBAC933}" name="Item " dataDxfId="21"/>
    <tableColumn id="2" xr3:uid="{581AD4E9-81AA-4F97-A190-79CD6A9CD005}" name="Total Bought" dataDxfId="20"/>
    <tableColumn id="3" xr3:uid="{8BC64F11-2289-4072-87D6-EA1EEB72C3A2}" name="Total Buying Price" dataDxfId="19"/>
    <tableColumn id="4" xr3:uid="{0B95892E-AE7A-4189-9EC5-5D17D3003DA3}" name="Avg Buying Price" dataDxfId="18">
      <calculatedColumnFormula>$I4/$H4</calculatedColumnFormula>
    </tableColumn>
    <tableColumn id="5" xr3:uid="{84DC817E-C6CB-46C1-9F1C-61CE11D687C4}" name="Total Sold" dataDxfId="17"/>
    <tableColumn id="6" xr3:uid="{AD16C103-550A-42C6-87DF-BF778C877D0D}" name="Total Selling Price" dataDxfId="16"/>
    <tableColumn id="7" xr3:uid="{DB401C5F-C6DC-47FC-A9D1-3985EECFD01D}" name="Avg. Selling Price" dataDxfId="15">
      <calculatedColumnFormula>$L4/$K4</calculatedColumnFormula>
    </tableColumn>
    <tableColumn id="8" xr3:uid="{BF7578BA-6A95-4F19-9961-AE9786E976A6}" name="Avg. Profit per Item" dataDxfId="14">
      <calculatedColumnFormula>$M4-$J4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8860E-02BB-4480-A33C-D715DF2EC510}" name="Table2" displayName="Table2" ref="G13:H20" totalsRowShown="0" tableBorderDxfId="13">
  <tableColumns count="2">
    <tableColumn id="1" xr3:uid="{CE4D8DD9-9DC7-400D-8A5E-8AB5736ED59F}" name="Item " dataDxfId="12"/>
    <tableColumn id="2" xr3:uid="{E50E24EC-C571-43AC-81DF-C37438BF8CD8}" name="Avg. Profit per Item" dataDxfId="11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0480D6-A26C-4013-A1F9-345FFE6C16A6}" name="Table4" displayName="Table4" ref="G46:J54" totalsRowShown="0" headerRowDxfId="10" dataDxfId="9">
  <tableColumns count="4">
    <tableColumn id="1" xr3:uid="{636D9E41-9492-4E89-BD87-421C8C3C5F45}" name="Item" dataDxfId="8"/>
    <tableColumn id="2" xr3:uid="{5346799F-0440-4FF8-9375-6DBE76D0B5C3}" name="Total Money Spend" dataDxfId="7"/>
    <tableColumn id="3" xr3:uid="{6BFE9293-FE41-433E-A0CC-B945FB77665B}" name="Total Revenue Earned" dataDxfId="6"/>
    <tableColumn id="4" xr3:uid="{71A6CFD0-CC1B-4854-B5E3-638BB67C1C6E}" name="Profit" dataDxfId="5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7484-6245-47E3-9FE7-674AC1D67E9E}">
  <dimension ref="A1:E79"/>
  <sheetViews>
    <sheetView workbookViewId="0">
      <selection activeCell="G14" sqref="G14"/>
    </sheetView>
  </sheetViews>
  <sheetFormatPr defaultRowHeight="14.4" x14ac:dyDescent="0.3"/>
  <cols>
    <col min="1" max="1" width="13.44140625" bestFit="1" customWidth="1"/>
    <col min="3" max="3" width="28.44140625" bestFit="1" customWidth="1"/>
    <col min="4" max="4" width="11.88671875" bestFit="1" customWidth="1"/>
    <col min="5" max="5" width="11.5546875" bestFit="1" customWidth="1"/>
  </cols>
  <sheetData>
    <row r="1" spans="1:5" x14ac:dyDescent="0.3">
      <c r="A1" s="30" t="s">
        <v>0</v>
      </c>
      <c r="B1" s="144"/>
      <c r="C1" s="22" t="s">
        <v>83</v>
      </c>
      <c r="D1" s="23" t="s">
        <v>71</v>
      </c>
      <c r="E1" s="23" t="s">
        <v>72</v>
      </c>
    </row>
    <row r="2" spans="1:5" x14ac:dyDescent="0.3">
      <c r="A2" s="3" t="s">
        <v>9</v>
      </c>
      <c r="B2" s="4" t="s">
        <v>127</v>
      </c>
      <c r="C2" s="17" t="s">
        <v>21</v>
      </c>
      <c r="D2" s="18">
        <v>18100</v>
      </c>
      <c r="E2" s="18">
        <v>18500</v>
      </c>
    </row>
    <row r="3" spans="1:5" x14ac:dyDescent="0.3">
      <c r="A3" s="3" t="s">
        <v>9</v>
      </c>
      <c r="B3" s="4" t="s">
        <v>128</v>
      </c>
      <c r="C3" s="4" t="s">
        <v>69</v>
      </c>
      <c r="D3" s="5">
        <v>15600</v>
      </c>
      <c r="E3" s="5">
        <v>16500</v>
      </c>
    </row>
    <row r="4" spans="1:5" x14ac:dyDescent="0.3">
      <c r="A4" s="3" t="s">
        <v>9</v>
      </c>
      <c r="B4" s="4" t="s">
        <v>129</v>
      </c>
      <c r="C4" s="4" t="s">
        <v>73</v>
      </c>
      <c r="D4" s="5">
        <v>12500</v>
      </c>
      <c r="E4" s="5">
        <v>13500</v>
      </c>
    </row>
    <row r="5" spans="1:5" x14ac:dyDescent="0.3">
      <c r="A5" s="3" t="s">
        <v>9</v>
      </c>
      <c r="B5" s="4" t="s">
        <v>130</v>
      </c>
      <c r="C5" s="4" t="s">
        <v>74</v>
      </c>
      <c r="D5" s="5">
        <v>17500</v>
      </c>
      <c r="E5" s="5">
        <v>18900</v>
      </c>
    </row>
    <row r="6" spans="1:5" x14ac:dyDescent="0.3">
      <c r="A6" s="3" t="s">
        <v>9</v>
      </c>
      <c r="B6" s="4" t="s">
        <v>131</v>
      </c>
      <c r="C6" s="4" t="s">
        <v>75</v>
      </c>
      <c r="D6" s="5">
        <v>9000</v>
      </c>
      <c r="E6" s="5">
        <v>10500</v>
      </c>
    </row>
    <row r="7" spans="1:5" x14ac:dyDescent="0.3">
      <c r="A7" s="3" t="s">
        <v>9</v>
      </c>
      <c r="B7" s="4" t="s">
        <v>132</v>
      </c>
      <c r="C7" s="4" t="s">
        <v>76</v>
      </c>
      <c r="D7" s="5">
        <v>7000</v>
      </c>
      <c r="E7" s="5">
        <v>8500</v>
      </c>
    </row>
    <row r="8" spans="1:5" x14ac:dyDescent="0.3">
      <c r="A8" s="3" t="s">
        <v>9</v>
      </c>
      <c r="B8" s="4" t="s">
        <v>133</v>
      </c>
      <c r="C8" s="4" t="s">
        <v>77</v>
      </c>
      <c r="D8" s="5">
        <v>10000</v>
      </c>
      <c r="E8" s="5">
        <v>10800</v>
      </c>
    </row>
    <row r="9" spans="1:5" x14ac:dyDescent="0.3">
      <c r="A9" s="3" t="s">
        <v>9</v>
      </c>
      <c r="B9" s="4" t="s">
        <v>134</v>
      </c>
      <c r="C9" s="4" t="s">
        <v>78</v>
      </c>
      <c r="D9" s="5">
        <v>9500</v>
      </c>
      <c r="E9" s="5">
        <v>9800</v>
      </c>
    </row>
    <row r="10" spans="1:5" x14ac:dyDescent="0.3">
      <c r="A10" s="3" t="s">
        <v>9</v>
      </c>
      <c r="B10" s="4" t="s">
        <v>135</v>
      </c>
      <c r="C10" s="4" t="s">
        <v>79</v>
      </c>
      <c r="D10" s="5">
        <v>7000</v>
      </c>
      <c r="E10" s="5">
        <v>8500</v>
      </c>
    </row>
    <row r="11" spans="1:5" x14ac:dyDescent="0.3">
      <c r="A11" s="3" t="s">
        <v>9</v>
      </c>
      <c r="B11" s="4" t="s">
        <v>136</v>
      </c>
      <c r="C11" s="4" t="s">
        <v>80</v>
      </c>
      <c r="D11" s="5">
        <v>6800</v>
      </c>
      <c r="E11" s="5">
        <v>8000</v>
      </c>
    </row>
    <row r="12" spans="1:5" x14ac:dyDescent="0.3">
      <c r="A12" s="3" t="s">
        <v>9</v>
      </c>
      <c r="B12" s="4" t="s">
        <v>137</v>
      </c>
      <c r="C12" s="4" t="s">
        <v>81</v>
      </c>
      <c r="D12" s="5">
        <v>5500</v>
      </c>
      <c r="E12" s="5">
        <v>6500</v>
      </c>
    </row>
    <row r="13" spans="1:5" x14ac:dyDescent="0.3">
      <c r="A13" s="3" t="s">
        <v>9</v>
      </c>
      <c r="B13" s="4" t="s">
        <v>138</v>
      </c>
      <c r="C13" s="4" t="s">
        <v>82</v>
      </c>
      <c r="D13" s="5">
        <v>3500</v>
      </c>
      <c r="E13" s="5">
        <v>4500</v>
      </c>
    </row>
    <row r="14" spans="1:5" x14ac:dyDescent="0.3">
      <c r="A14" s="3" t="s">
        <v>9</v>
      </c>
      <c r="B14" s="4" t="s">
        <v>139</v>
      </c>
      <c r="C14" s="4" t="s">
        <v>8</v>
      </c>
      <c r="D14" s="5">
        <v>3200</v>
      </c>
      <c r="E14" s="5">
        <v>4000</v>
      </c>
    </row>
    <row r="15" spans="1:5" x14ac:dyDescent="0.3">
      <c r="A15" s="3" t="s">
        <v>9</v>
      </c>
      <c r="B15" s="4" t="s">
        <v>221</v>
      </c>
      <c r="C15" s="4" t="s">
        <v>6</v>
      </c>
      <c r="D15" s="5">
        <v>2800</v>
      </c>
      <c r="E15" s="5">
        <v>3200</v>
      </c>
    </row>
    <row r="16" spans="1:5" x14ac:dyDescent="0.3">
      <c r="A16" s="3" t="s">
        <v>9</v>
      </c>
      <c r="B16" s="4" t="s">
        <v>226</v>
      </c>
      <c r="C16" s="4" t="s">
        <v>205</v>
      </c>
      <c r="D16" s="5">
        <v>6700</v>
      </c>
      <c r="E16" s="5">
        <v>7700</v>
      </c>
    </row>
    <row r="17" spans="1:5" x14ac:dyDescent="0.3">
      <c r="A17" s="3" t="s">
        <v>9</v>
      </c>
      <c r="B17" s="4" t="s">
        <v>227</v>
      </c>
      <c r="C17" s="4" t="s">
        <v>223</v>
      </c>
      <c r="D17" s="5">
        <v>12800</v>
      </c>
      <c r="E17" s="5">
        <v>13500</v>
      </c>
    </row>
    <row r="18" spans="1:5" x14ac:dyDescent="0.3">
      <c r="A18" s="24" t="s">
        <v>68</v>
      </c>
      <c r="B18" s="6" t="s">
        <v>140</v>
      </c>
      <c r="C18" s="6" t="s">
        <v>84</v>
      </c>
      <c r="D18" s="7">
        <v>2650</v>
      </c>
      <c r="E18" s="7">
        <v>3150</v>
      </c>
    </row>
    <row r="19" spans="1:5" x14ac:dyDescent="0.3">
      <c r="A19" s="24" t="s">
        <v>68</v>
      </c>
      <c r="B19" s="6" t="s">
        <v>141</v>
      </c>
      <c r="C19" s="6" t="s">
        <v>85</v>
      </c>
      <c r="D19" s="7">
        <v>1850</v>
      </c>
      <c r="E19" s="7">
        <v>2200</v>
      </c>
    </row>
    <row r="20" spans="1:5" x14ac:dyDescent="0.3">
      <c r="A20" s="24" t="s">
        <v>68</v>
      </c>
      <c r="B20" s="6" t="s">
        <v>142</v>
      </c>
      <c r="C20" s="6" t="s">
        <v>86</v>
      </c>
      <c r="D20" s="7">
        <v>2400</v>
      </c>
      <c r="E20" s="7">
        <v>2650</v>
      </c>
    </row>
    <row r="21" spans="1:5" x14ac:dyDescent="0.3">
      <c r="A21" s="24" t="s">
        <v>68</v>
      </c>
      <c r="B21" s="6" t="s">
        <v>143</v>
      </c>
      <c r="C21" s="6" t="s">
        <v>87</v>
      </c>
      <c r="D21" s="7">
        <v>1350</v>
      </c>
      <c r="E21" s="7">
        <v>1600</v>
      </c>
    </row>
    <row r="22" spans="1:5" x14ac:dyDescent="0.3">
      <c r="A22" s="24" t="s">
        <v>68</v>
      </c>
      <c r="B22" s="6" t="s">
        <v>144</v>
      </c>
      <c r="C22" s="6" t="s">
        <v>88</v>
      </c>
      <c r="D22" s="7">
        <v>2650</v>
      </c>
      <c r="E22" s="7">
        <v>2900</v>
      </c>
    </row>
    <row r="23" spans="1:5" x14ac:dyDescent="0.3">
      <c r="A23" s="24" t="s">
        <v>68</v>
      </c>
      <c r="B23" s="6" t="s">
        <v>145</v>
      </c>
      <c r="C23" s="6" t="s">
        <v>89</v>
      </c>
      <c r="D23" s="7">
        <v>2450</v>
      </c>
      <c r="E23" s="7">
        <v>2750</v>
      </c>
    </row>
    <row r="24" spans="1:5" x14ac:dyDescent="0.3">
      <c r="A24" s="24" t="s">
        <v>68</v>
      </c>
      <c r="B24" s="6" t="s">
        <v>146</v>
      </c>
      <c r="C24" s="6" t="s">
        <v>90</v>
      </c>
      <c r="D24" s="7">
        <v>2250</v>
      </c>
      <c r="E24" s="7">
        <v>2600</v>
      </c>
    </row>
    <row r="25" spans="1:5" x14ac:dyDescent="0.3">
      <c r="A25" s="24" t="s">
        <v>68</v>
      </c>
      <c r="B25" s="6" t="s">
        <v>147</v>
      </c>
      <c r="C25" s="6" t="s">
        <v>91</v>
      </c>
      <c r="D25" s="7">
        <v>1690</v>
      </c>
      <c r="E25" s="7">
        <v>1850</v>
      </c>
    </row>
    <row r="26" spans="1:5" x14ac:dyDescent="0.3">
      <c r="A26" s="24" t="s">
        <v>68</v>
      </c>
      <c r="B26" s="6" t="s">
        <v>220</v>
      </c>
      <c r="C26" s="6" t="s">
        <v>202</v>
      </c>
      <c r="D26" s="7">
        <v>1850</v>
      </c>
      <c r="E26" s="7">
        <v>2000</v>
      </c>
    </row>
    <row r="27" spans="1:5" x14ac:dyDescent="0.3">
      <c r="A27" s="25" t="s">
        <v>228</v>
      </c>
      <c r="B27" s="8" t="s">
        <v>148</v>
      </c>
      <c r="C27" s="8" t="s">
        <v>92</v>
      </c>
      <c r="D27" s="9">
        <v>3650</v>
      </c>
      <c r="E27" s="9">
        <v>4200</v>
      </c>
    </row>
    <row r="28" spans="1:5" x14ac:dyDescent="0.3">
      <c r="A28" s="25" t="s">
        <v>228</v>
      </c>
      <c r="B28" s="8" t="s">
        <v>149</v>
      </c>
      <c r="C28" s="8" t="s">
        <v>93</v>
      </c>
      <c r="D28" s="9">
        <v>3150</v>
      </c>
      <c r="E28" s="9">
        <v>3500</v>
      </c>
    </row>
    <row r="29" spans="1:5" x14ac:dyDescent="0.3">
      <c r="A29" s="25" t="s">
        <v>228</v>
      </c>
      <c r="B29" s="8" t="s">
        <v>150</v>
      </c>
      <c r="C29" s="8" t="s">
        <v>94</v>
      </c>
      <c r="D29" s="9">
        <v>2500</v>
      </c>
      <c r="E29" s="9">
        <v>2800</v>
      </c>
    </row>
    <row r="30" spans="1:5" x14ac:dyDescent="0.3">
      <c r="A30" s="25" t="s">
        <v>228</v>
      </c>
      <c r="B30" s="8" t="s">
        <v>151</v>
      </c>
      <c r="C30" s="8" t="s">
        <v>95</v>
      </c>
      <c r="D30" s="9">
        <v>2150</v>
      </c>
      <c r="E30" s="9">
        <v>2500</v>
      </c>
    </row>
    <row r="31" spans="1:5" x14ac:dyDescent="0.3">
      <c r="A31" s="25" t="s">
        <v>228</v>
      </c>
      <c r="B31" s="8" t="s">
        <v>152</v>
      </c>
      <c r="C31" s="8" t="s">
        <v>96</v>
      </c>
      <c r="D31" s="9">
        <v>1850</v>
      </c>
      <c r="E31" s="9">
        <v>2200</v>
      </c>
    </row>
    <row r="32" spans="1:5" x14ac:dyDescent="0.3">
      <c r="A32" s="25" t="s">
        <v>228</v>
      </c>
      <c r="B32" s="8" t="s">
        <v>153</v>
      </c>
      <c r="C32" s="8" t="s">
        <v>97</v>
      </c>
      <c r="D32" s="9">
        <v>2400</v>
      </c>
      <c r="E32" s="9">
        <v>2700</v>
      </c>
    </row>
    <row r="33" spans="1:5" x14ac:dyDescent="0.3">
      <c r="A33" s="25" t="s">
        <v>228</v>
      </c>
      <c r="B33" s="8" t="s">
        <v>154</v>
      </c>
      <c r="C33" s="8" t="s">
        <v>98</v>
      </c>
      <c r="D33" s="9">
        <v>1600</v>
      </c>
      <c r="E33" s="9">
        <v>1900</v>
      </c>
    </row>
    <row r="34" spans="1:5" x14ac:dyDescent="0.3">
      <c r="A34" s="25" t="s">
        <v>228</v>
      </c>
      <c r="B34" s="8" t="s">
        <v>155</v>
      </c>
      <c r="C34" s="8" t="s">
        <v>99</v>
      </c>
      <c r="D34" s="9">
        <v>2200</v>
      </c>
      <c r="E34" s="9">
        <v>2500</v>
      </c>
    </row>
    <row r="35" spans="1:5" x14ac:dyDescent="0.3">
      <c r="A35" s="25" t="s">
        <v>228</v>
      </c>
      <c r="B35" s="8" t="s">
        <v>156</v>
      </c>
      <c r="C35" s="8" t="s">
        <v>100</v>
      </c>
      <c r="D35" s="9">
        <v>2500</v>
      </c>
      <c r="E35" s="9">
        <v>2800</v>
      </c>
    </row>
    <row r="36" spans="1:5" x14ac:dyDescent="0.3">
      <c r="A36" s="25" t="s">
        <v>228</v>
      </c>
      <c r="B36" s="8" t="s">
        <v>157</v>
      </c>
      <c r="C36" s="8" t="s">
        <v>101</v>
      </c>
      <c r="D36" s="9">
        <v>1600</v>
      </c>
      <c r="E36" s="9">
        <v>1900</v>
      </c>
    </row>
    <row r="37" spans="1:5" x14ac:dyDescent="0.3">
      <c r="A37" s="25" t="s">
        <v>228</v>
      </c>
      <c r="B37" s="8" t="s">
        <v>158</v>
      </c>
      <c r="C37" s="8" t="s">
        <v>102</v>
      </c>
      <c r="D37" s="9">
        <v>1250</v>
      </c>
      <c r="E37" s="9">
        <v>1600</v>
      </c>
    </row>
    <row r="38" spans="1:5" x14ac:dyDescent="0.3">
      <c r="A38" s="25" t="s">
        <v>228</v>
      </c>
      <c r="B38" s="8" t="s">
        <v>159</v>
      </c>
      <c r="C38" s="8" t="s">
        <v>103</v>
      </c>
      <c r="D38" s="9">
        <v>980</v>
      </c>
      <c r="E38" s="9">
        <v>1200</v>
      </c>
    </row>
    <row r="39" spans="1:5" x14ac:dyDescent="0.3">
      <c r="A39" s="25" t="s">
        <v>228</v>
      </c>
      <c r="B39" s="8" t="s">
        <v>160</v>
      </c>
      <c r="C39" s="8" t="s">
        <v>104</v>
      </c>
      <c r="D39" s="9">
        <v>400</v>
      </c>
      <c r="E39" s="9">
        <v>450</v>
      </c>
    </row>
    <row r="40" spans="1:5" x14ac:dyDescent="0.3">
      <c r="A40" s="25" t="s">
        <v>228</v>
      </c>
      <c r="B40" s="8" t="s">
        <v>161</v>
      </c>
      <c r="C40" s="8" t="s">
        <v>105</v>
      </c>
      <c r="D40" s="9">
        <v>1700</v>
      </c>
      <c r="E40" s="9">
        <v>2100</v>
      </c>
    </row>
    <row r="41" spans="1:5" x14ac:dyDescent="0.3">
      <c r="A41" s="25" t="s">
        <v>228</v>
      </c>
      <c r="B41" s="8" t="s">
        <v>162</v>
      </c>
      <c r="C41" s="8" t="s">
        <v>106</v>
      </c>
      <c r="D41" s="9">
        <v>1700</v>
      </c>
      <c r="E41" s="9">
        <v>2100</v>
      </c>
    </row>
    <row r="42" spans="1:5" x14ac:dyDescent="0.3">
      <c r="A42" s="25" t="s">
        <v>228</v>
      </c>
      <c r="B42" s="8" t="s">
        <v>163</v>
      </c>
      <c r="C42" s="8" t="s">
        <v>107</v>
      </c>
      <c r="D42" s="9">
        <v>1500</v>
      </c>
      <c r="E42" s="9">
        <v>1700</v>
      </c>
    </row>
    <row r="43" spans="1:5" x14ac:dyDescent="0.3">
      <c r="A43" s="25" t="s">
        <v>228</v>
      </c>
      <c r="B43" s="8" t="s">
        <v>217</v>
      </c>
      <c r="C43" s="8" t="s">
        <v>35</v>
      </c>
      <c r="D43" s="9">
        <v>1700</v>
      </c>
      <c r="E43" s="9">
        <v>1800</v>
      </c>
    </row>
    <row r="44" spans="1:5" x14ac:dyDescent="0.3">
      <c r="A44" s="25" t="s">
        <v>228</v>
      </c>
      <c r="B44" s="8" t="s">
        <v>218</v>
      </c>
      <c r="C44" s="8" t="s">
        <v>49</v>
      </c>
      <c r="D44" s="9">
        <v>5800</v>
      </c>
      <c r="E44" s="9">
        <v>6200</v>
      </c>
    </row>
    <row r="45" spans="1:5" x14ac:dyDescent="0.3">
      <c r="A45" s="25" t="s">
        <v>228</v>
      </c>
      <c r="B45" s="8" t="s">
        <v>219</v>
      </c>
      <c r="C45" s="8" t="s">
        <v>56</v>
      </c>
      <c r="D45" s="9">
        <v>1750</v>
      </c>
      <c r="E45" s="9">
        <v>1900</v>
      </c>
    </row>
    <row r="46" spans="1:5" x14ac:dyDescent="0.3">
      <c r="A46" s="26" t="s">
        <v>108</v>
      </c>
      <c r="B46" s="20" t="s">
        <v>229</v>
      </c>
      <c r="C46" s="20" t="s">
        <v>109</v>
      </c>
      <c r="D46" s="21">
        <v>1990</v>
      </c>
      <c r="E46" s="21">
        <v>2150</v>
      </c>
    </row>
    <row r="47" spans="1:5" x14ac:dyDescent="0.3">
      <c r="A47" s="26" t="s">
        <v>108</v>
      </c>
      <c r="B47" s="20" t="s">
        <v>230</v>
      </c>
      <c r="C47" s="20" t="s">
        <v>110</v>
      </c>
      <c r="D47" s="21">
        <v>2000</v>
      </c>
      <c r="E47" s="21">
        <v>2300</v>
      </c>
    </row>
    <row r="48" spans="1:5" x14ac:dyDescent="0.3">
      <c r="A48" s="27" t="s">
        <v>10</v>
      </c>
      <c r="B48" s="10" t="s">
        <v>231</v>
      </c>
      <c r="C48" s="10" t="s">
        <v>111</v>
      </c>
      <c r="D48" s="11">
        <v>400</v>
      </c>
      <c r="E48" s="11">
        <v>450</v>
      </c>
    </row>
    <row r="49" spans="1:5" x14ac:dyDescent="0.3">
      <c r="A49" s="27" t="s">
        <v>10</v>
      </c>
      <c r="B49" s="10" t="s">
        <v>232</v>
      </c>
      <c r="C49" s="10" t="s">
        <v>110</v>
      </c>
      <c r="D49" s="11">
        <v>400</v>
      </c>
      <c r="E49" s="11">
        <v>450</v>
      </c>
    </row>
    <row r="50" spans="1:5" x14ac:dyDescent="0.3">
      <c r="A50" s="27" t="s">
        <v>10</v>
      </c>
      <c r="B50" s="10" t="s">
        <v>233</v>
      </c>
      <c r="C50" s="10" t="s">
        <v>112</v>
      </c>
      <c r="D50" s="11">
        <v>450</v>
      </c>
      <c r="E50" s="11">
        <v>550</v>
      </c>
    </row>
    <row r="51" spans="1:5" x14ac:dyDescent="0.3">
      <c r="A51" s="27" t="s">
        <v>10</v>
      </c>
      <c r="B51" s="10" t="s">
        <v>234</v>
      </c>
      <c r="C51" s="10" t="s">
        <v>113</v>
      </c>
      <c r="D51" s="11">
        <v>450</v>
      </c>
      <c r="E51" s="11">
        <v>480</v>
      </c>
    </row>
    <row r="52" spans="1:5" ht="16.8" customHeight="1" x14ac:dyDescent="0.3">
      <c r="A52" s="27" t="s">
        <v>10</v>
      </c>
      <c r="B52" s="10" t="s">
        <v>235</v>
      </c>
      <c r="C52" s="10" t="s">
        <v>114</v>
      </c>
      <c r="D52" s="11">
        <v>400</v>
      </c>
      <c r="E52" s="11">
        <v>450</v>
      </c>
    </row>
    <row r="53" spans="1:5" x14ac:dyDescent="0.3">
      <c r="A53" s="28" t="s">
        <v>23</v>
      </c>
      <c r="B53" s="14" t="s">
        <v>236</v>
      </c>
      <c r="C53" s="14" t="s">
        <v>224</v>
      </c>
      <c r="D53" s="15">
        <v>200</v>
      </c>
      <c r="E53" s="15">
        <v>300</v>
      </c>
    </row>
    <row r="54" spans="1:5" x14ac:dyDescent="0.3">
      <c r="A54" s="28" t="s">
        <v>23</v>
      </c>
      <c r="B54" s="14" t="s">
        <v>237</v>
      </c>
      <c r="C54" s="14" t="s">
        <v>116</v>
      </c>
      <c r="D54" s="15">
        <v>400</v>
      </c>
      <c r="E54" s="15">
        <v>550</v>
      </c>
    </row>
    <row r="55" spans="1:5" x14ac:dyDescent="0.3">
      <c r="A55" s="28" t="s">
        <v>23</v>
      </c>
      <c r="B55" s="14" t="s">
        <v>238</v>
      </c>
      <c r="C55" s="14" t="s">
        <v>116</v>
      </c>
      <c r="D55" s="15">
        <v>550</v>
      </c>
      <c r="E55" s="15">
        <v>600</v>
      </c>
    </row>
    <row r="56" spans="1:5" x14ac:dyDescent="0.3">
      <c r="A56" s="28" t="s">
        <v>23</v>
      </c>
      <c r="B56" s="14" t="s">
        <v>239</v>
      </c>
      <c r="C56" s="14" t="s">
        <v>116</v>
      </c>
      <c r="D56" s="15">
        <v>600</v>
      </c>
      <c r="E56" s="15">
        <v>750</v>
      </c>
    </row>
    <row r="57" spans="1:5" x14ac:dyDescent="0.3">
      <c r="A57" s="28" t="s">
        <v>23</v>
      </c>
      <c r="B57" s="14" t="s">
        <v>240</v>
      </c>
      <c r="C57" s="14" t="s">
        <v>116</v>
      </c>
      <c r="D57" s="15">
        <v>700</v>
      </c>
      <c r="E57" s="15">
        <v>850</v>
      </c>
    </row>
    <row r="58" spans="1:5" x14ac:dyDescent="0.3">
      <c r="A58" s="29" t="s">
        <v>115</v>
      </c>
      <c r="B58" s="12" t="s">
        <v>164</v>
      </c>
      <c r="C58" s="12" t="s">
        <v>117</v>
      </c>
      <c r="D58" s="13">
        <v>1400</v>
      </c>
      <c r="E58" s="13">
        <v>1450</v>
      </c>
    </row>
    <row r="59" spans="1:5" x14ac:dyDescent="0.3">
      <c r="A59" s="29" t="s">
        <v>115</v>
      </c>
      <c r="B59" s="12" t="s">
        <v>165</v>
      </c>
      <c r="C59" s="12" t="s">
        <v>118</v>
      </c>
      <c r="D59" s="13">
        <v>1350</v>
      </c>
      <c r="E59" s="13">
        <v>1400</v>
      </c>
    </row>
    <row r="60" spans="1:5" x14ac:dyDescent="0.3">
      <c r="A60" s="29" t="s">
        <v>115</v>
      </c>
      <c r="B60" s="12" t="s">
        <v>166</v>
      </c>
      <c r="C60" s="12" t="s">
        <v>119</v>
      </c>
      <c r="D60" s="13">
        <v>1350</v>
      </c>
      <c r="E60" s="13">
        <v>1400</v>
      </c>
    </row>
    <row r="61" spans="1:5" x14ac:dyDescent="0.3">
      <c r="A61" s="29" t="s">
        <v>115</v>
      </c>
      <c r="B61" s="12" t="s">
        <v>167</v>
      </c>
      <c r="C61" s="12" t="s">
        <v>120</v>
      </c>
      <c r="D61" s="13">
        <v>1300</v>
      </c>
      <c r="E61" s="13">
        <v>1400</v>
      </c>
    </row>
    <row r="62" spans="1:5" x14ac:dyDescent="0.3">
      <c r="A62" s="29" t="s">
        <v>115</v>
      </c>
      <c r="B62" s="12" t="s">
        <v>168</v>
      </c>
      <c r="C62" s="12" t="s">
        <v>121</v>
      </c>
      <c r="D62" s="13">
        <v>2200</v>
      </c>
      <c r="E62" s="13">
        <v>2300</v>
      </c>
    </row>
    <row r="63" spans="1:5" x14ac:dyDescent="0.3">
      <c r="A63" s="29" t="s">
        <v>115</v>
      </c>
      <c r="B63" s="12" t="s">
        <v>169</v>
      </c>
      <c r="C63" s="12" t="s">
        <v>122</v>
      </c>
      <c r="D63" s="13">
        <v>980</v>
      </c>
      <c r="E63" s="13">
        <v>1050</v>
      </c>
    </row>
    <row r="64" spans="1:5" x14ac:dyDescent="0.3">
      <c r="A64" s="29" t="s">
        <v>115</v>
      </c>
      <c r="B64" s="12" t="s">
        <v>170</v>
      </c>
      <c r="C64" s="12" t="s">
        <v>123</v>
      </c>
      <c r="D64" s="13">
        <v>2850</v>
      </c>
      <c r="E64" s="13">
        <v>2950</v>
      </c>
    </row>
    <row r="65" spans="1:5" x14ac:dyDescent="0.3">
      <c r="A65" s="29" t="s">
        <v>115</v>
      </c>
      <c r="B65" s="12" t="s">
        <v>171</v>
      </c>
      <c r="C65" s="12" t="s">
        <v>124</v>
      </c>
      <c r="D65" s="13">
        <v>1500</v>
      </c>
      <c r="E65" s="13">
        <v>1650</v>
      </c>
    </row>
    <row r="66" spans="1:5" x14ac:dyDescent="0.3">
      <c r="A66" s="29" t="s">
        <v>115</v>
      </c>
      <c r="B66" s="12" t="s">
        <v>172</v>
      </c>
      <c r="C66" s="12" t="s">
        <v>125</v>
      </c>
      <c r="D66" s="13">
        <v>2150</v>
      </c>
      <c r="E66" s="13">
        <v>2200</v>
      </c>
    </row>
    <row r="67" spans="1:5" x14ac:dyDescent="0.3">
      <c r="A67" s="29" t="s">
        <v>115</v>
      </c>
      <c r="B67" s="12" t="s">
        <v>173</v>
      </c>
      <c r="C67" s="12" t="s">
        <v>126</v>
      </c>
      <c r="D67" s="13">
        <v>1050</v>
      </c>
      <c r="E67" s="13">
        <v>1100</v>
      </c>
    </row>
    <row r="68" spans="1:5" x14ac:dyDescent="0.3">
      <c r="A68" s="29" t="s">
        <v>115</v>
      </c>
      <c r="B68" s="12" t="s">
        <v>174</v>
      </c>
      <c r="C68" s="12" t="s">
        <v>124</v>
      </c>
      <c r="D68" s="13">
        <v>380</v>
      </c>
      <c r="E68" s="13">
        <v>400</v>
      </c>
    </row>
    <row r="69" spans="1:5" x14ac:dyDescent="0.3">
      <c r="A69" s="29" t="s">
        <v>115</v>
      </c>
      <c r="B69" s="12" t="s">
        <v>175</v>
      </c>
      <c r="C69" s="12" t="s">
        <v>5</v>
      </c>
      <c r="D69" s="13">
        <v>1340</v>
      </c>
      <c r="E69" s="13">
        <v>1550</v>
      </c>
    </row>
    <row r="70" spans="1:5" x14ac:dyDescent="0.3">
      <c r="A70" s="29" t="s">
        <v>115</v>
      </c>
      <c r="B70" s="12" t="s">
        <v>207</v>
      </c>
      <c r="C70" s="12" t="s">
        <v>28</v>
      </c>
      <c r="D70" s="13">
        <v>850</v>
      </c>
      <c r="E70" s="13">
        <v>950</v>
      </c>
    </row>
    <row r="71" spans="1:5" x14ac:dyDescent="0.3">
      <c r="A71" s="29" t="s">
        <v>115</v>
      </c>
      <c r="B71" s="12" t="s">
        <v>208</v>
      </c>
      <c r="C71" s="12" t="s">
        <v>37</v>
      </c>
      <c r="D71" s="13">
        <v>70</v>
      </c>
      <c r="E71" s="13">
        <v>90</v>
      </c>
    </row>
    <row r="72" spans="1:5" x14ac:dyDescent="0.3">
      <c r="A72" s="29" t="s">
        <v>115</v>
      </c>
      <c r="B72" s="12" t="s">
        <v>209</v>
      </c>
      <c r="C72" s="12" t="s">
        <v>39</v>
      </c>
      <c r="D72" s="13">
        <v>450</v>
      </c>
      <c r="E72" s="13">
        <v>480</v>
      </c>
    </row>
    <row r="73" spans="1:5" x14ac:dyDescent="0.3">
      <c r="A73" s="29" t="s">
        <v>115</v>
      </c>
      <c r="B73" s="12" t="s">
        <v>210</v>
      </c>
      <c r="C73" s="12" t="s">
        <v>52</v>
      </c>
      <c r="D73" s="13">
        <v>550</v>
      </c>
      <c r="E73" s="13">
        <v>750</v>
      </c>
    </row>
    <row r="74" spans="1:5" x14ac:dyDescent="0.3">
      <c r="A74" s="29" t="s">
        <v>115</v>
      </c>
      <c r="B74" s="12" t="s">
        <v>211</v>
      </c>
      <c r="C74" s="12" t="s">
        <v>61</v>
      </c>
      <c r="D74" s="13">
        <v>400</v>
      </c>
      <c r="E74" s="13">
        <v>450</v>
      </c>
    </row>
    <row r="75" spans="1:5" x14ac:dyDescent="0.3">
      <c r="A75" s="29" t="s">
        <v>115</v>
      </c>
      <c r="B75" s="12" t="s">
        <v>212</v>
      </c>
      <c r="C75" s="12" t="s">
        <v>206</v>
      </c>
      <c r="D75" s="13">
        <v>85</v>
      </c>
      <c r="E75" s="13">
        <v>110</v>
      </c>
    </row>
    <row r="76" spans="1:5" x14ac:dyDescent="0.3">
      <c r="A76" s="29" t="s">
        <v>115</v>
      </c>
      <c r="B76" s="12" t="s">
        <v>213</v>
      </c>
      <c r="C76" s="12" t="s">
        <v>66</v>
      </c>
      <c r="D76" s="13">
        <v>1950</v>
      </c>
      <c r="E76" s="13">
        <v>2200</v>
      </c>
    </row>
    <row r="77" spans="1:5" x14ac:dyDescent="0.3">
      <c r="A77" s="29" t="s">
        <v>115</v>
      </c>
      <c r="B77" s="12" t="s">
        <v>214</v>
      </c>
      <c r="C77" s="12" t="s">
        <v>42</v>
      </c>
      <c r="D77" s="13">
        <v>850</v>
      </c>
      <c r="E77" s="13">
        <v>1000</v>
      </c>
    </row>
    <row r="78" spans="1:5" x14ac:dyDescent="0.3">
      <c r="A78" s="29" t="s">
        <v>115</v>
      </c>
      <c r="B78" s="12" t="s">
        <v>215</v>
      </c>
      <c r="C78" s="12" t="s">
        <v>222</v>
      </c>
      <c r="D78" s="13">
        <v>60</v>
      </c>
      <c r="E78" s="13">
        <v>75</v>
      </c>
    </row>
    <row r="79" spans="1:5" x14ac:dyDescent="0.3">
      <c r="A79" s="29" t="s">
        <v>115</v>
      </c>
      <c r="B79" s="12" t="s">
        <v>216</v>
      </c>
      <c r="C79" s="12" t="s">
        <v>24</v>
      </c>
      <c r="D79" s="13">
        <v>400</v>
      </c>
      <c r="E79" s="13">
        <v>450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7A38-ECD5-4AF6-9D86-E6A3C155F19B}">
  <dimension ref="A1:N79"/>
  <sheetViews>
    <sheetView topLeftCell="D49" workbookViewId="0">
      <selection activeCell="I47" sqref="I47"/>
    </sheetView>
  </sheetViews>
  <sheetFormatPr defaultRowHeight="14.4" x14ac:dyDescent="0.3"/>
  <cols>
    <col min="1" max="1" width="5.5546875" bestFit="1" customWidth="1"/>
    <col min="2" max="2" width="14.21875" bestFit="1" customWidth="1"/>
    <col min="3" max="3" width="15.33203125" style="1" bestFit="1" customWidth="1"/>
    <col min="4" max="4" width="16.33203125" bestFit="1" customWidth="1"/>
    <col min="5" max="5" width="15.5546875" style="1" bestFit="1" customWidth="1"/>
    <col min="6" max="6" width="20.33203125" bestFit="1" customWidth="1"/>
    <col min="7" max="7" width="16.21875" bestFit="1" customWidth="1"/>
    <col min="8" max="8" width="20.109375" customWidth="1"/>
    <col min="9" max="9" width="22.5546875" customWidth="1"/>
    <col min="10" max="10" width="16" customWidth="1"/>
    <col min="11" max="11" width="11" customWidth="1"/>
    <col min="12" max="12" width="17.109375" customWidth="1"/>
    <col min="13" max="13" width="16.33203125" customWidth="1"/>
    <col min="14" max="14" width="17.6640625" bestFit="1" customWidth="1"/>
  </cols>
  <sheetData>
    <row r="1" spans="1:14" x14ac:dyDescent="0.3">
      <c r="A1" s="8" t="s">
        <v>300</v>
      </c>
      <c r="B1" s="8" t="s">
        <v>298</v>
      </c>
      <c r="C1" s="9" t="s">
        <v>299</v>
      </c>
      <c r="D1" s="8" t="s">
        <v>301</v>
      </c>
      <c r="E1" s="9" t="s">
        <v>302</v>
      </c>
      <c r="H1" s="159" t="s">
        <v>325</v>
      </c>
      <c r="I1" s="159"/>
      <c r="J1" s="159"/>
      <c r="K1" s="159"/>
      <c r="L1" s="159"/>
      <c r="M1" s="159"/>
    </row>
    <row r="2" spans="1:14" x14ac:dyDescent="0.3">
      <c r="A2" s="4" t="s">
        <v>127</v>
      </c>
      <c r="B2" s="4">
        <v>1</v>
      </c>
      <c r="C2" s="5">
        <v>18500</v>
      </c>
      <c r="D2" s="4">
        <v>1</v>
      </c>
      <c r="E2" s="5">
        <v>18100</v>
      </c>
      <c r="H2" s="159"/>
      <c r="I2" s="159"/>
      <c r="J2" s="159"/>
      <c r="K2" s="159"/>
      <c r="L2" s="159"/>
      <c r="M2" s="159"/>
    </row>
    <row r="3" spans="1:14" x14ac:dyDescent="0.3">
      <c r="A3" s="4" t="s">
        <v>128</v>
      </c>
      <c r="B3" s="4">
        <v>0</v>
      </c>
      <c r="C3" s="5">
        <v>0</v>
      </c>
      <c r="D3" s="4">
        <v>0</v>
      </c>
      <c r="E3" s="5">
        <v>0</v>
      </c>
      <c r="G3" s="60" t="s">
        <v>320</v>
      </c>
      <c r="H3" s="54" t="s">
        <v>321</v>
      </c>
      <c r="I3" s="54" t="s">
        <v>302</v>
      </c>
      <c r="J3" s="54" t="s">
        <v>323</v>
      </c>
      <c r="K3" s="54" t="s">
        <v>322</v>
      </c>
      <c r="L3" s="54" t="s">
        <v>299</v>
      </c>
      <c r="M3" s="54" t="s">
        <v>324</v>
      </c>
      <c r="N3" s="61" t="s">
        <v>326</v>
      </c>
    </row>
    <row r="4" spans="1:14" x14ac:dyDescent="0.3">
      <c r="A4" s="4" t="s">
        <v>129</v>
      </c>
      <c r="B4" s="4">
        <v>0</v>
      </c>
      <c r="C4" s="5">
        <v>0</v>
      </c>
      <c r="D4" s="4">
        <v>1</v>
      </c>
      <c r="E4" s="5">
        <v>12500</v>
      </c>
      <c r="G4" s="51" t="s">
        <v>9</v>
      </c>
      <c r="H4" s="19">
        <f>SUM($D2:$D17)</f>
        <v>18</v>
      </c>
      <c r="I4" s="38">
        <f>SUM(E2:E17)</f>
        <v>99050</v>
      </c>
      <c r="J4" s="50">
        <f>$I4/$H4</f>
        <v>5502.7777777777774</v>
      </c>
      <c r="K4" s="19">
        <f>SUM(B2:B17)</f>
        <v>15</v>
      </c>
      <c r="L4" s="38">
        <f>SUM(C2:C17)</f>
        <v>91900</v>
      </c>
      <c r="M4" s="50">
        <f>$L4/$K4</f>
        <v>6126.666666666667</v>
      </c>
      <c r="N4" s="62">
        <f>$M4-$J4</f>
        <v>623.8888888888896</v>
      </c>
    </row>
    <row r="5" spans="1:14" x14ac:dyDescent="0.3">
      <c r="A5" s="4" t="s">
        <v>130</v>
      </c>
      <c r="B5" s="4">
        <v>0</v>
      </c>
      <c r="C5" s="5">
        <v>0</v>
      </c>
      <c r="D5" s="4">
        <v>0</v>
      </c>
      <c r="E5" s="5">
        <v>0</v>
      </c>
      <c r="G5" s="51" t="s">
        <v>68</v>
      </c>
      <c r="H5" s="19">
        <f>SUM(D18:D26)</f>
        <v>4</v>
      </c>
      <c r="I5" s="38">
        <f>SUM(E18:E26)</f>
        <v>8200</v>
      </c>
      <c r="J5" s="50">
        <f>$I5/$H5</f>
        <v>2050</v>
      </c>
      <c r="K5" s="19">
        <f>SUM(B18:B26)</f>
        <v>4</v>
      </c>
      <c r="L5" s="38">
        <f>SUM(C18:C26)</f>
        <v>8750</v>
      </c>
      <c r="M5" s="50">
        <f>$L5/$K5</f>
        <v>2187.5</v>
      </c>
      <c r="N5" s="62">
        <f t="shared" ref="N5:N10" si="0">$M5-$J5</f>
        <v>137.5</v>
      </c>
    </row>
    <row r="6" spans="1:14" x14ac:dyDescent="0.3">
      <c r="A6" s="4" t="s">
        <v>131</v>
      </c>
      <c r="B6" s="4">
        <v>0</v>
      </c>
      <c r="C6" s="5">
        <v>0</v>
      </c>
      <c r="D6" s="4">
        <v>0</v>
      </c>
      <c r="E6" s="5">
        <v>0</v>
      </c>
      <c r="G6" s="51" t="s">
        <v>228</v>
      </c>
      <c r="H6" s="19">
        <f>SUM(D27:D45)</f>
        <v>2</v>
      </c>
      <c r="I6" s="38">
        <f>SUM(E27:E45)</f>
        <v>700</v>
      </c>
      <c r="J6" s="50">
        <f>$I6/$H6</f>
        <v>350</v>
      </c>
      <c r="K6" s="19">
        <f>SUM(B27:B45)</f>
        <v>6</v>
      </c>
      <c r="L6" s="38">
        <f>SUM(C27:C45)</f>
        <v>18600</v>
      </c>
      <c r="M6" s="50">
        <f>$L6/$K6</f>
        <v>3100</v>
      </c>
      <c r="N6" s="62">
        <f t="shared" si="0"/>
        <v>2750</v>
      </c>
    </row>
    <row r="7" spans="1:14" x14ac:dyDescent="0.3">
      <c r="A7" s="4" t="s">
        <v>132</v>
      </c>
      <c r="B7" s="4">
        <v>0</v>
      </c>
      <c r="C7" s="5">
        <v>0</v>
      </c>
      <c r="D7" s="4">
        <v>0</v>
      </c>
      <c r="E7" s="5">
        <v>0</v>
      </c>
      <c r="G7" s="51" t="s">
        <v>108</v>
      </c>
      <c r="H7" s="19">
        <f>SUM(D46:D47)</f>
        <v>0</v>
      </c>
      <c r="I7" s="38">
        <f>SUM(E46:E47)</f>
        <v>0</v>
      </c>
      <c r="J7" s="50">
        <v>0</v>
      </c>
      <c r="K7" s="19">
        <f>SUM(B46:B47)</f>
        <v>0</v>
      </c>
      <c r="L7" s="38">
        <f>SUM(C46:C47)</f>
        <v>0</v>
      </c>
      <c r="M7" s="50">
        <v>0</v>
      </c>
      <c r="N7" s="62">
        <f t="shared" si="0"/>
        <v>0</v>
      </c>
    </row>
    <row r="8" spans="1:14" x14ac:dyDescent="0.3">
      <c r="A8" s="4" t="s">
        <v>133</v>
      </c>
      <c r="B8" s="4">
        <v>1</v>
      </c>
      <c r="C8" s="5">
        <v>10400</v>
      </c>
      <c r="D8" s="4">
        <v>2</v>
      </c>
      <c r="E8" s="5">
        <v>20000</v>
      </c>
      <c r="G8" s="51" t="s">
        <v>10</v>
      </c>
      <c r="H8" s="19">
        <f>SUM(D48:D52)</f>
        <v>1</v>
      </c>
      <c r="I8" s="38">
        <f>SUM(E48:E52)</f>
        <v>450</v>
      </c>
      <c r="J8" s="50">
        <f>$I8/$H8</f>
        <v>450</v>
      </c>
      <c r="K8" s="19">
        <f>SUM(B48:B52)</f>
        <v>2</v>
      </c>
      <c r="L8" s="38">
        <f>SUM(C48:C52)</f>
        <v>950</v>
      </c>
      <c r="M8" s="50">
        <f>$L8/$K8</f>
        <v>475</v>
      </c>
      <c r="N8" s="62">
        <f t="shared" si="0"/>
        <v>25</v>
      </c>
    </row>
    <row r="9" spans="1:14" x14ac:dyDescent="0.3">
      <c r="A9" s="4" t="s">
        <v>134</v>
      </c>
      <c r="B9" s="4">
        <v>0</v>
      </c>
      <c r="C9" s="5">
        <v>0</v>
      </c>
      <c r="D9" s="4">
        <v>0</v>
      </c>
      <c r="E9" s="5">
        <v>0</v>
      </c>
      <c r="G9" s="51" t="s">
        <v>23</v>
      </c>
      <c r="H9" s="19">
        <f>SUM(D53:D57)</f>
        <v>37</v>
      </c>
      <c r="I9" s="38">
        <f>SUM(E53:E57)</f>
        <v>18080</v>
      </c>
      <c r="J9" s="50">
        <f>$I9/$H9</f>
        <v>488.64864864864865</v>
      </c>
      <c r="K9" s="19">
        <f>SUM(B53:B57)</f>
        <v>20</v>
      </c>
      <c r="L9" s="38">
        <f>SUM(C53:C57)</f>
        <v>11390</v>
      </c>
      <c r="M9" s="50">
        <f>$L9/$K9</f>
        <v>569.5</v>
      </c>
      <c r="N9" s="62">
        <f t="shared" si="0"/>
        <v>80.851351351351354</v>
      </c>
    </row>
    <row r="10" spans="1:14" x14ac:dyDescent="0.3">
      <c r="A10" s="4" t="s">
        <v>135</v>
      </c>
      <c r="B10" s="4">
        <v>0</v>
      </c>
      <c r="C10" s="5">
        <v>0</v>
      </c>
      <c r="D10" s="4">
        <v>0</v>
      </c>
      <c r="E10" s="5">
        <v>0</v>
      </c>
      <c r="G10" s="63" t="s">
        <v>115</v>
      </c>
      <c r="H10" s="53">
        <f>SUM(D58:D79)</f>
        <v>159</v>
      </c>
      <c r="I10" s="64">
        <f>SUM(E58:E79)</f>
        <v>21075</v>
      </c>
      <c r="J10" s="65">
        <f>$I10/$H10</f>
        <v>132.54716981132074</v>
      </c>
      <c r="K10" s="53">
        <f>SUM(B58:B79)</f>
        <v>56</v>
      </c>
      <c r="L10" s="64">
        <f>SUM(C58:C79)</f>
        <v>20380</v>
      </c>
      <c r="M10" s="65">
        <f>$L10/$K10</f>
        <v>363.92857142857144</v>
      </c>
      <c r="N10" s="66">
        <f t="shared" si="0"/>
        <v>231.3814016172507</v>
      </c>
    </row>
    <row r="11" spans="1:14" x14ac:dyDescent="0.3">
      <c r="A11" s="4" t="s">
        <v>136</v>
      </c>
      <c r="B11" s="4">
        <v>0</v>
      </c>
      <c r="C11" s="5">
        <v>0</v>
      </c>
      <c r="D11" s="4">
        <v>0</v>
      </c>
      <c r="E11" s="5">
        <v>0</v>
      </c>
      <c r="G11" s="63"/>
      <c r="H11" s="53" t="s">
        <v>472</v>
      </c>
      <c r="I11" s="64">
        <f>SUM(I4:I10)</f>
        <v>147555</v>
      </c>
      <c r="J11" s="65"/>
      <c r="K11" s="53" t="s">
        <v>472</v>
      </c>
      <c r="L11" s="64">
        <f>SUM(L4:L10)</f>
        <v>151970</v>
      </c>
      <c r="M11" s="65"/>
      <c r="N11" s="66"/>
    </row>
    <row r="12" spans="1:14" x14ac:dyDescent="0.3">
      <c r="A12" s="4" t="s">
        <v>137</v>
      </c>
      <c r="B12" s="4">
        <v>0</v>
      </c>
      <c r="C12" s="5">
        <v>0</v>
      </c>
      <c r="D12" s="4">
        <v>2</v>
      </c>
      <c r="E12" s="5">
        <v>11100</v>
      </c>
    </row>
    <row r="13" spans="1:14" x14ac:dyDescent="0.3">
      <c r="A13" s="4" t="s">
        <v>138</v>
      </c>
      <c r="B13" s="4">
        <v>1</v>
      </c>
      <c r="C13" s="5">
        <v>4200</v>
      </c>
      <c r="D13" s="4">
        <v>0</v>
      </c>
      <c r="E13" s="5">
        <v>0</v>
      </c>
      <c r="G13" s="67" t="s">
        <v>320</v>
      </c>
      <c r="H13" s="139" t="s">
        <v>326</v>
      </c>
    </row>
    <row r="14" spans="1:14" x14ac:dyDescent="0.3">
      <c r="A14" s="4" t="s">
        <v>139</v>
      </c>
      <c r="B14" s="4">
        <v>5</v>
      </c>
      <c r="C14" s="5">
        <v>21100</v>
      </c>
      <c r="D14" s="4">
        <v>7</v>
      </c>
      <c r="E14" s="5">
        <v>22450</v>
      </c>
      <c r="G14" s="68" t="s">
        <v>9</v>
      </c>
      <c r="H14" s="59">
        <v>623.8888888888896</v>
      </c>
      <c r="K14" s="59"/>
    </row>
    <row r="15" spans="1:14" x14ac:dyDescent="0.3">
      <c r="A15" s="4" t="s">
        <v>221</v>
      </c>
      <c r="B15" s="4">
        <v>5</v>
      </c>
      <c r="C15" s="5">
        <v>16500</v>
      </c>
      <c r="D15" s="4">
        <v>5</v>
      </c>
      <c r="E15" s="5">
        <v>14900</v>
      </c>
      <c r="G15" s="69" t="s">
        <v>68</v>
      </c>
      <c r="H15" s="59">
        <v>137.5</v>
      </c>
    </row>
    <row r="16" spans="1:14" x14ac:dyDescent="0.3">
      <c r="A16" s="4" t="s">
        <v>226</v>
      </c>
      <c r="B16" s="4">
        <v>1</v>
      </c>
      <c r="C16" s="5">
        <v>7700</v>
      </c>
      <c r="D16" s="4">
        <v>0</v>
      </c>
      <c r="E16" s="5">
        <v>0</v>
      </c>
      <c r="G16" s="68" t="s">
        <v>327</v>
      </c>
      <c r="H16" s="59">
        <v>2750</v>
      </c>
    </row>
    <row r="17" spans="1:8" x14ac:dyDescent="0.3">
      <c r="A17" s="4" t="s">
        <v>227</v>
      </c>
      <c r="B17" s="4">
        <v>1</v>
      </c>
      <c r="C17" s="5">
        <v>13500</v>
      </c>
      <c r="D17" s="4">
        <v>0</v>
      </c>
      <c r="E17" s="5">
        <v>0</v>
      </c>
      <c r="G17" s="69" t="s">
        <v>108</v>
      </c>
      <c r="H17" s="59">
        <v>0</v>
      </c>
    </row>
    <row r="18" spans="1:8" x14ac:dyDescent="0.3">
      <c r="A18" s="70" t="s">
        <v>140</v>
      </c>
      <c r="B18" s="70">
        <v>0</v>
      </c>
      <c r="C18" s="71">
        <v>0</v>
      </c>
      <c r="D18" s="70">
        <v>0</v>
      </c>
      <c r="E18" s="71">
        <v>0</v>
      </c>
      <c r="G18" s="68" t="s">
        <v>10</v>
      </c>
      <c r="H18" s="59">
        <v>25</v>
      </c>
    </row>
    <row r="19" spans="1:8" x14ac:dyDescent="0.3">
      <c r="A19" s="70" t="s">
        <v>141</v>
      </c>
      <c r="B19" s="70">
        <v>2</v>
      </c>
      <c r="C19" s="71">
        <v>4200</v>
      </c>
      <c r="D19" s="70">
        <v>0</v>
      </c>
      <c r="E19" s="71">
        <v>0</v>
      </c>
      <c r="G19" s="69" t="s">
        <v>23</v>
      </c>
      <c r="H19" s="59">
        <v>80.851351351351354</v>
      </c>
    </row>
    <row r="20" spans="1:8" x14ac:dyDescent="0.3">
      <c r="A20" s="70" t="s">
        <v>142</v>
      </c>
      <c r="B20" s="70">
        <v>0</v>
      </c>
      <c r="C20" s="71">
        <v>0</v>
      </c>
      <c r="D20" s="70">
        <v>0</v>
      </c>
      <c r="E20" s="71">
        <v>0</v>
      </c>
      <c r="G20" s="68" t="s">
        <v>115</v>
      </c>
      <c r="H20" s="59">
        <v>231.3814016172507</v>
      </c>
    </row>
    <row r="21" spans="1:8" x14ac:dyDescent="0.3">
      <c r="A21" s="70" t="s">
        <v>143</v>
      </c>
      <c r="B21" s="70">
        <v>0</v>
      </c>
      <c r="C21" s="71">
        <v>0</v>
      </c>
      <c r="D21" s="70">
        <v>0</v>
      </c>
      <c r="E21" s="71">
        <v>0</v>
      </c>
    </row>
    <row r="22" spans="1:8" x14ac:dyDescent="0.3">
      <c r="A22" s="70" t="s">
        <v>144</v>
      </c>
      <c r="B22" s="70">
        <v>0</v>
      </c>
      <c r="C22" s="71">
        <v>0</v>
      </c>
      <c r="D22" s="70">
        <v>0</v>
      </c>
      <c r="E22" s="71">
        <v>0</v>
      </c>
    </row>
    <row r="23" spans="1:8" x14ac:dyDescent="0.3">
      <c r="A23" s="70" t="s">
        <v>145</v>
      </c>
      <c r="B23" s="70">
        <v>0</v>
      </c>
      <c r="C23" s="71">
        <v>0</v>
      </c>
      <c r="D23" s="70">
        <v>0</v>
      </c>
      <c r="E23" s="71">
        <v>0</v>
      </c>
    </row>
    <row r="24" spans="1:8" x14ac:dyDescent="0.3">
      <c r="A24" s="70" t="s">
        <v>146</v>
      </c>
      <c r="B24" s="70">
        <v>1</v>
      </c>
      <c r="C24" s="71">
        <v>2550</v>
      </c>
      <c r="D24" s="70">
        <v>4</v>
      </c>
      <c r="E24" s="71">
        <v>8200</v>
      </c>
    </row>
    <row r="25" spans="1:8" x14ac:dyDescent="0.3">
      <c r="A25" s="70" t="s">
        <v>147</v>
      </c>
      <c r="B25" s="70">
        <v>0</v>
      </c>
      <c r="C25" s="71">
        <v>0</v>
      </c>
      <c r="D25" s="70">
        <v>0</v>
      </c>
      <c r="E25" s="71">
        <v>0</v>
      </c>
    </row>
    <row r="26" spans="1:8" x14ac:dyDescent="0.3">
      <c r="A26" s="70" t="s">
        <v>220</v>
      </c>
      <c r="B26" s="70">
        <v>1</v>
      </c>
      <c r="C26" s="71">
        <v>2000</v>
      </c>
      <c r="D26" s="70">
        <v>0</v>
      </c>
      <c r="E26" s="71">
        <v>0</v>
      </c>
    </row>
    <row r="27" spans="1:8" x14ac:dyDescent="0.3">
      <c r="A27" s="72" t="s">
        <v>148</v>
      </c>
      <c r="B27" s="72">
        <v>0</v>
      </c>
      <c r="C27" s="73">
        <v>0</v>
      </c>
      <c r="D27" s="72">
        <v>0</v>
      </c>
      <c r="E27" s="73">
        <v>0</v>
      </c>
    </row>
    <row r="28" spans="1:8" x14ac:dyDescent="0.3">
      <c r="A28" s="72" t="s">
        <v>149</v>
      </c>
      <c r="B28" s="72">
        <v>1</v>
      </c>
      <c r="C28" s="73">
        <v>3500</v>
      </c>
      <c r="D28" s="72">
        <v>0</v>
      </c>
      <c r="E28" s="73">
        <v>0</v>
      </c>
    </row>
    <row r="29" spans="1:8" x14ac:dyDescent="0.3">
      <c r="A29" s="72" t="s">
        <v>150</v>
      </c>
      <c r="B29" s="72">
        <v>1</v>
      </c>
      <c r="C29" s="73">
        <v>2700</v>
      </c>
      <c r="D29" s="72">
        <v>0</v>
      </c>
      <c r="E29" s="73">
        <v>0</v>
      </c>
    </row>
    <row r="30" spans="1:8" x14ac:dyDescent="0.3">
      <c r="A30" s="72" t="s">
        <v>151</v>
      </c>
      <c r="B30" s="72">
        <v>0</v>
      </c>
      <c r="C30" s="73">
        <v>0</v>
      </c>
      <c r="D30" s="72">
        <v>0</v>
      </c>
      <c r="E30" s="73">
        <v>0</v>
      </c>
    </row>
    <row r="31" spans="1:8" x14ac:dyDescent="0.3">
      <c r="A31" s="72" t="s">
        <v>152</v>
      </c>
      <c r="B31" s="72">
        <v>0</v>
      </c>
      <c r="C31" s="73">
        <v>0</v>
      </c>
      <c r="D31" s="72">
        <v>0</v>
      </c>
      <c r="E31" s="73">
        <v>0</v>
      </c>
    </row>
    <row r="32" spans="1:8" x14ac:dyDescent="0.3">
      <c r="A32" s="72" t="s">
        <v>153</v>
      </c>
      <c r="B32" s="72">
        <v>0</v>
      </c>
      <c r="C32" s="73">
        <v>0</v>
      </c>
      <c r="D32" s="72">
        <v>0</v>
      </c>
      <c r="E32" s="73">
        <v>0</v>
      </c>
    </row>
    <row r="33" spans="1:10" x14ac:dyDescent="0.3">
      <c r="A33" s="72" t="s">
        <v>154</v>
      </c>
      <c r="B33" s="72">
        <v>0</v>
      </c>
      <c r="C33" s="73">
        <v>0</v>
      </c>
      <c r="D33" s="72">
        <v>0</v>
      </c>
      <c r="E33" s="73">
        <v>0</v>
      </c>
    </row>
    <row r="34" spans="1:10" x14ac:dyDescent="0.3">
      <c r="A34" s="72" t="s">
        <v>155</v>
      </c>
      <c r="B34" s="72">
        <v>1</v>
      </c>
      <c r="C34" s="73">
        <v>2500</v>
      </c>
      <c r="D34" s="72">
        <v>0</v>
      </c>
      <c r="E34" s="73">
        <v>0</v>
      </c>
    </row>
    <row r="35" spans="1:10" x14ac:dyDescent="0.3">
      <c r="A35" s="72" t="s">
        <v>156</v>
      </c>
      <c r="B35" s="72">
        <v>0</v>
      </c>
      <c r="C35" s="73">
        <v>0</v>
      </c>
      <c r="D35" s="72">
        <v>0</v>
      </c>
      <c r="E35" s="73">
        <v>0</v>
      </c>
    </row>
    <row r="36" spans="1:10" x14ac:dyDescent="0.3">
      <c r="A36" s="72" t="s">
        <v>157</v>
      </c>
      <c r="B36" s="72">
        <v>0</v>
      </c>
      <c r="C36" s="73">
        <v>0</v>
      </c>
      <c r="D36" s="72">
        <v>0</v>
      </c>
      <c r="E36" s="73">
        <v>0</v>
      </c>
    </row>
    <row r="37" spans="1:10" x14ac:dyDescent="0.3">
      <c r="A37" s="72" t="s">
        <v>158</v>
      </c>
      <c r="B37" s="72">
        <v>0</v>
      </c>
      <c r="C37" s="73">
        <v>0</v>
      </c>
      <c r="D37" s="72">
        <v>0</v>
      </c>
      <c r="E37" s="73">
        <v>0</v>
      </c>
    </row>
    <row r="38" spans="1:10" x14ac:dyDescent="0.3">
      <c r="A38" s="72" t="s">
        <v>159</v>
      </c>
      <c r="B38" s="72">
        <v>0</v>
      </c>
      <c r="C38" s="73">
        <v>0</v>
      </c>
      <c r="D38" s="72">
        <v>0</v>
      </c>
      <c r="E38" s="73">
        <v>0</v>
      </c>
    </row>
    <row r="39" spans="1:10" x14ac:dyDescent="0.3">
      <c r="A39" s="72" t="s">
        <v>160</v>
      </c>
      <c r="B39" s="72">
        <v>0</v>
      </c>
      <c r="C39" s="73">
        <v>0</v>
      </c>
      <c r="D39" s="72">
        <v>2</v>
      </c>
      <c r="E39" s="73">
        <v>700</v>
      </c>
    </row>
    <row r="40" spans="1:10" x14ac:dyDescent="0.3">
      <c r="A40" s="72" t="s">
        <v>161</v>
      </c>
      <c r="B40" s="72">
        <v>0</v>
      </c>
      <c r="C40" s="73">
        <v>0</v>
      </c>
      <c r="D40" s="72">
        <v>0</v>
      </c>
      <c r="E40" s="73">
        <v>0</v>
      </c>
    </row>
    <row r="41" spans="1:10" x14ac:dyDescent="0.3">
      <c r="A41" s="72" t="s">
        <v>162</v>
      </c>
      <c r="B41" s="72">
        <v>0</v>
      </c>
      <c r="C41" s="73">
        <v>0</v>
      </c>
      <c r="D41" s="72">
        <v>0</v>
      </c>
      <c r="E41" s="73">
        <v>0</v>
      </c>
    </row>
    <row r="42" spans="1:10" x14ac:dyDescent="0.3">
      <c r="A42" s="72" t="s">
        <v>163</v>
      </c>
      <c r="B42" s="72">
        <v>0</v>
      </c>
      <c r="C42" s="73">
        <v>0</v>
      </c>
      <c r="D42" s="72">
        <v>0</v>
      </c>
      <c r="E42" s="73">
        <v>0</v>
      </c>
    </row>
    <row r="43" spans="1:10" x14ac:dyDescent="0.3">
      <c r="A43" s="72" t="s">
        <v>217</v>
      </c>
      <c r="B43" s="72">
        <v>1</v>
      </c>
      <c r="C43" s="73">
        <v>1800</v>
      </c>
      <c r="D43" s="72">
        <v>0</v>
      </c>
      <c r="E43" s="73">
        <v>0</v>
      </c>
    </row>
    <row r="44" spans="1:10" x14ac:dyDescent="0.3">
      <c r="A44" s="72" t="s">
        <v>218</v>
      </c>
      <c r="B44" s="72">
        <v>1</v>
      </c>
      <c r="C44" s="73">
        <v>6200</v>
      </c>
      <c r="D44" s="72">
        <v>0</v>
      </c>
      <c r="E44" s="73">
        <v>0</v>
      </c>
    </row>
    <row r="45" spans="1:10" x14ac:dyDescent="0.3">
      <c r="A45" s="72" t="s">
        <v>219</v>
      </c>
      <c r="B45" s="72">
        <v>1</v>
      </c>
      <c r="C45" s="73">
        <v>1900</v>
      </c>
      <c r="D45" s="72">
        <v>0</v>
      </c>
      <c r="E45" s="73">
        <v>0</v>
      </c>
    </row>
    <row r="46" spans="1:10" x14ac:dyDescent="0.3">
      <c r="A46" s="14" t="s">
        <v>229</v>
      </c>
      <c r="B46" s="14">
        <v>0</v>
      </c>
      <c r="C46" s="15">
        <v>0</v>
      </c>
      <c r="D46" s="14">
        <v>0</v>
      </c>
      <c r="E46" s="15">
        <v>0</v>
      </c>
      <c r="G46" s="142" t="s">
        <v>0</v>
      </c>
      <c r="H46" s="142" t="s">
        <v>473</v>
      </c>
      <c r="I46" s="142" t="s">
        <v>474</v>
      </c>
      <c r="J46" s="142" t="s">
        <v>247</v>
      </c>
    </row>
    <row r="47" spans="1:10" x14ac:dyDescent="0.3">
      <c r="A47" s="14" t="s">
        <v>230</v>
      </c>
      <c r="B47" s="14">
        <v>0</v>
      </c>
      <c r="C47" s="15">
        <v>0</v>
      </c>
      <c r="D47" s="14">
        <v>0</v>
      </c>
      <c r="E47" s="15">
        <v>0</v>
      </c>
      <c r="G47" s="142" t="s">
        <v>9</v>
      </c>
      <c r="H47" s="143">
        <v>99050</v>
      </c>
      <c r="I47" s="143">
        <v>91900</v>
      </c>
      <c r="J47" s="143">
        <f>$I47-$H47</f>
        <v>-7150</v>
      </c>
    </row>
    <row r="48" spans="1:10" x14ac:dyDescent="0.3">
      <c r="A48" s="57" t="s">
        <v>231</v>
      </c>
      <c r="B48" s="57">
        <v>1</v>
      </c>
      <c r="C48" s="56">
        <v>400</v>
      </c>
      <c r="D48" s="57">
        <v>0</v>
      </c>
      <c r="E48" s="56">
        <v>0</v>
      </c>
      <c r="G48" s="142" t="s">
        <v>68</v>
      </c>
      <c r="H48" s="143">
        <v>8200</v>
      </c>
      <c r="I48" s="143">
        <v>8750</v>
      </c>
      <c r="J48" s="143">
        <f t="shared" ref="J48:J53" si="1">$I48-$H48</f>
        <v>550</v>
      </c>
    </row>
    <row r="49" spans="1:10" x14ac:dyDescent="0.3">
      <c r="A49" s="57" t="s">
        <v>232</v>
      </c>
      <c r="B49" s="57">
        <v>0</v>
      </c>
      <c r="C49" s="56">
        <v>0</v>
      </c>
      <c r="D49" s="57">
        <v>0</v>
      </c>
      <c r="E49" s="56">
        <v>0</v>
      </c>
      <c r="G49" s="142" t="s">
        <v>228</v>
      </c>
      <c r="H49" s="143">
        <v>700</v>
      </c>
      <c r="I49" s="143">
        <v>18600</v>
      </c>
      <c r="J49" s="143">
        <f t="shared" si="1"/>
        <v>17900</v>
      </c>
    </row>
    <row r="50" spans="1:10" x14ac:dyDescent="0.3">
      <c r="A50" s="57" t="s">
        <v>233</v>
      </c>
      <c r="B50" s="57">
        <v>1</v>
      </c>
      <c r="C50" s="56">
        <v>550</v>
      </c>
      <c r="D50" s="57">
        <v>1</v>
      </c>
      <c r="E50" s="56">
        <v>450</v>
      </c>
      <c r="G50" s="142" t="s">
        <v>108</v>
      </c>
      <c r="H50" s="143">
        <v>0</v>
      </c>
      <c r="I50" s="143">
        <v>0</v>
      </c>
      <c r="J50" s="143">
        <f t="shared" si="1"/>
        <v>0</v>
      </c>
    </row>
    <row r="51" spans="1:10" x14ac:dyDescent="0.3">
      <c r="A51" s="57" t="s">
        <v>234</v>
      </c>
      <c r="B51" s="57">
        <v>0</v>
      </c>
      <c r="C51" s="56">
        <v>0</v>
      </c>
      <c r="D51" s="57">
        <v>0</v>
      </c>
      <c r="E51" s="56">
        <v>0</v>
      </c>
      <c r="G51" s="142" t="s">
        <v>10</v>
      </c>
      <c r="H51" s="143">
        <v>450</v>
      </c>
      <c r="I51" s="143">
        <v>950</v>
      </c>
      <c r="J51" s="143">
        <f t="shared" si="1"/>
        <v>500</v>
      </c>
    </row>
    <row r="52" spans="1:10" x14ac:dyDescent="0.3">
      <c r="A52" s="57" t="s">
        <v>235</v>
      </c>
      <c r="B52" s="57">
        <v>0</v>
      </c>
      <c r="C52" s="56">
        <v>0</v>
      </c>
      <c r="D52" s="57">
        <v>0</v>
      </c>
      <c r="E52" s="56">
        <v>0</v>
      </c>
      <c r="G52" s="142" t="s">
        <v>23</v>
      </c>
      <c r="H52" s="143">
        <v>18080</v>
      </c>
      <c r="I52" s="143">
        <v>11390</v>
      </c>
      <c r="J52" s="143">
        <f t="shared" si="1"/>
        <v>-6690</v>
      </c>
    </row>
    <row r="53" spans="1:10" x14ac:dyDescent="0.3">
      <c r="A53" s="6" t="s">
        <v>236</v>
      </c>
      <c r="B53" s="6">
        <v>7</v>
      </c>
      <c r="C53" s="7">
        <v>2190</v>
      </c>
      <c r="D53" s="6">
        <v>7</v>
      </c>
      <c r="E53" s="7">
        <v>1750</v>
      </c>
      <c r="G53" s="142" t="s">
        <v>115</v>
      </c>
      <c r="H53" s="143">
        <v>21075</v>
      </c>
      <c r="I53" s="143">
        <v>20380</v>
      </c>
      <c r="J53" s="143">
        <f t="shared" si="1"/>
        <v>-695</v>
      </c>
    </row>
    <row r="54" spans="1:10" x14ac:dyDescent="0.3">
      <c r="A54" s="6" t="s">
        <v>237</v>
      </c>
      <c r="B54" s="6">
        <v>5</v>
      </c>
      <c r="C54" s="7">
        <v>2650</v>
      </c>
      <c r="D54" s="6">
        <v>7</v>
      </c>
      <c r="E54" s="7">
        <v>2800</v>
      </c>
      <c r="G54" s="142"/>
      <c r="H54" s="142"/>
      <c r="I54" s="142" t="s">
        <v>244</v>
      </c>
      <c r="J54" s="143">
        <f>SUM(J47:J53)</f>
        <v>4415</v>
      </c>
    </row>
    <row r="55" spans="1:10" x14ac:dyDescent="0.3">
      <c r="A55" s="6" t="s">
        <v>238</v>
      </c>
      <c r="B55" s="6">
        <v>1</v>
      </c>
      <c r="C55" s="7">
        <v>500</v>
      </c>
      <c r="D55" s="6">
        <v>8</v>
      </c>
      <c r="E55" s="7">
        <v>3800</v>
      </c>
    </row>
    <row r="56" spans="1:10" x14ac:dyDescent="0.3">
      <c r="A56" s="6" t="s">
        <v>239</v>
      </c>
      <c r="B56" s="6">
        <v>2</v>
      </c>
      <c r="C56" s="7">
        <v>1600</v>
      </c>
      <c r="D56" s="6">
        <v>8</v>
      </c>
      <c r="E56" s="7">
        <v>4730</v>
      </c>
    </row>
    <row r="57" spans="1:10" x14ac:dyDescent="0.3">
      <c r="A57" s="6" t="s">
        <v>240</v>
      </c>
      <c r="B57" s="6">
        <v>5</v>
      </c>
      <c r="C57" s="7">
        <v>4450</v>
      </c>
      <c r="D57" s="6">
        <v>7</v>
      </c>
      <c r="E57" s="7">
        <v>5000</v>
      </c>
    </row>
    <row r="58" spans="1:10" x14ac:dyDescent="0.3">
      <c r="A58" s="74" t="s">
        <v>164</v>
      </c>
      <c r="B58" s="74">
        <v>0</v>
      </c>
      <c r="C58" s="75">
        <v>0</v>
      </c>
      <c r="D58" s="74">
        <v>0</v>
      </c>
      <c r="E58" s="75">
        <v>0</v>
      </c>
    </row>
    <row r="59" spans="1:10" x14ac:dyDescent="0.3">
      <c r="A59" s="74" t="s">
        <v>165</v>
      </c>
      <c r="B59" s="74">
        <v>0</v>
      </c>
      <c r="C59" s="75">
        <v>0</v>
      </c>
      <c r="D59" s="74">
        <v>0</v>
      </c>
      <c r="E59" s="75">
        <v>0</v>
      </c>
    </row>
    <row r="60" spans="1:10" x14ac:dyDescent="0.3">
      <c r="A60" s="74" t="s">
        <v>166</v>
      </c>
      <c r="B60" s="74">
        <v>0</v>
      </c>
      <c r="C60" s="75">
        <v>0</v>
      </c>
      <c r="D60" s="74">
        <v>0</v>
      </c>
      <c r="E60" s="75">
        <v>0</v>
      </c>
    </row>
    <row r="61" spans="1:10" x14ac:dyDescent="0.3">
      <c r="A61" s="74" t="s">
        <v>167</v>
      </c>
      <c r="B61" s="74">
        <v>0</v>
      </c>
      <c r="C61" s="75">
        <v>0</v>
      </c>
      <c r="D61" s="74">
        <v>0</v>
      </c>
      <c r="E61" s="75">
        <v>0</v>
      </c>
    </row>
    <row r="62" spans="1:10" x14ac:dyDescent="0.3">
      <c r="A62" s="74" t="s">
        <v>168</v>
      </c>
      <c r="B62" s="74">
        <v>0</v>
      </c>
      <c r="C62" s="75">
        <v>0</v>
      </c>
      <c r="D62" s="74">
        <v>0</v>
      </c>
      <c r="E62" s="75">
        <v>0</v>
      </c>
    </row>
    <row r="63" spans="1:10" x14ac:dyDescent="0.3">
      <c r="A63" s="74" t="s">
        <v>169</v>
      </c>
      <c r="B63" s="74">
        <v>1</v>
      </c>
      <c r="C63" s="75">
        <v>1050</v>
      </c>
      <c r="D63" s="74">
        <v>0</v>
      </c>
      <c r="E63" s="75">
        <v>0</v>
      </c>
    </row>
    <row r="64" spans="1:10" x14ac:dyDescent="0.3">
      <c r="A64" s="74" t="s">
        <v>170</v>
      </c>
      <c r="B64" s="74">
        <v>0</v>
      </c>
      <c r="C64" s="75">
        <v>0</v>
      </c>
      <c r="D64" s="74">
        <v>0</v>
      </c>
      <c r="E64" s="75">
        <v>0</v>
      </c>
    </row>
    <row r="65" spans="1:5" x14ac:dyDescent="0.3">
      <c r="A65" s="74" t="s">
        <v>171</v>
      </c>
      <c r="B65" s="74">
        <v>1</v>
      </c>
      <c r="C65" s="75">
        <v>1800</v>
      </c>
      <c r="D65" s="74">
        <v>0</v>
      </c>
      <c r="E65" s="75">
        <v>0</v>
      </c>
    </row>
    <row r="66" spans="1:5" x14ac:dyDescent="0.3">
      <c r="A66" s="74" t="s">
        <v>172</v>
      </c>
      <c r="B66" s="74">
        <v>0</v>
      </c>
      <c r="C66" s="75">
        <v>0</v>
      </c>
      <c r="D66" s="74">
        <v>0</v>
      </c>
      <c r="E66" s="75">
        <v>0</v>
      </c>
    </row>
    <row r="67" spans="1:5" x14ac:dyDescent="0.3">
      <c r="A67" s="74" t="s">
        <v>173</v>
      </c>
      <c r="B67" s="74">
        <v>1</v>
      </c>
      <c r="C67" s="75">
        <v>1100</v>
      </c>
      <c r="D67" s="74">
        <v>0</v>
      </c>
      <c r="E67" s="75">
        <v>0</v>
      </c>
    </row>
    <row r="68" spans="1:5" x14ac:dyDescent="0.3">
      <c r="A68" s="74" t="s">
        <v>174</v>
      </c>
      <c r="B68" s="74">
        <v>0</v>
      </c>
      <c r="C68" s="75">
        <v>0</v>
      </c>
      <c r="D68" s="74">
        <v>0</v>
      </c>
      <c r="E68" s="75">
        <v>0</v>
      </c>
    </row>
    <row r="69" spans="1:5" x14ac:dyDescent="0.3">
      <c r="A69" s="74" t="s">
        <v>175</v>
      </c>
      <c r="B69" s="74">
        <v>1</v>
      </c>
      <c r="C69" s="75">
        <v>1500</v>
      </c>
      <c r="D69" s="74">
        <v>0</v>
      </c>
      <c r="E69" s="75">
        <v>0</v>
      </c>
    </row>
    <row r="70" spans="1:5" x14ac:dyDescent="0.3">
      <c r="A70" s="74" t="s">
        <v>207</v>
      </c>
      <c r="B70" s="74">
        <v>1</v>
      </c>
      <c r="C70" s="75">
        <v>950</v>
      </c>
      <c r="D70" s="74">
        <v>0</v>
      </c>
      <c r="E70" s="75">
        <v>0</v>
      </c>
    </row>
    <row r="71" spans="1:5" x14ac:dyDescent="0.3">
      <c r="A71" s="74" t="s">
        <v>208</v>
      </c>
      <c r="B71" s="74">
        <v>0</v>
      </c>
      <c r="C71" s="75">
        <v>0</v>
      </c>
      <c r="D71" s="74">
        <v>35</v>
      </c>
      <c r="E71" s="75">
        <v>2500</v>
      </c>
    </row>
    <row r="72" spans="1:5" x14ac:dyDescent="0.3">
      <c r="A72" s="74" t="s">
        <v>209</v>
      </c>
      <c r="B72" s="74">
        <v>8</v>
      </c>
      <c r="C72" s="75">
        <v>3850</v>
      </c>
      <c r="D72" s="74">
        <v>12</v>
      </c>
      <c r="E72" s="75">
        <v>5570</v>
      </c>
    </row>
    <row r="73" spans="1:5" x14ac:dyDescent="0.3">
      <c r="A73" s="74" t="s">
        <v>210</v>
      </c>
      <c r="B73" s="74">
        <v>1</v>
      </c>
      <c r="C73" s="75">
        <v>750</v>
      </c>
      <c r="D73" s="74">
        <v>0</v>
      </c>
      <c r="E73" s="75">
        <v>0</v>
      </c>
    </row>
    <row r="74" spans="1:5" x14ac:dyDescent="0.3">
      <c r="A74" s="74" t="s">
        <v>211</v>
      </c>
      <c r="B74" s="74">
        <v>1</v>
      </c>
      <c r="C74" s="75">
        <v>450</v>
      </c>
      <c r="D74" s="74">
        <v>0</v>
      </c>
      <c r="E74" s="75">
        <v>0</v>
      </c>
    </row>
    <row r="75" spans="1:5" x14ac:dyDescent="0.3">
      <c r="A75" s="74" t="s">
        <v>212</v>
      </c>
      <c r="B75" s="74">
        <v>0</v>
      </c>
      <c r="C75" s="75">
        <v>0</v>
      </c>
      <c r="D75" s="74">
        <v>16</v>
      </c>
      <c r="E75" s="75">
        <v>1280</v>
      </c>
    </row>
    <row r="76" spans="1:5" x14ac:dyDescent="0.3">
      <c r="A76" s="74" t="s">
        <v>213</v>
      </c>
      <c r="B76" s="74">
        <v>1</v>
      </c>
      <c r="C76" s="75">
        <v>2200</v>
      </c>
      <c r="D76" s="74">
        <v>1</v>
      </c>
      <c r="E76" s="75">
        <v>1950</v>
      </c>
    </row>
    <row r="77" spans="1:5" x14ac:dyDescent="0.3">
      <c r="A77" s="74" t="s">
        <v>214</v>
      </c>
      <c r="B77" s="74">
        <v>1</v>
      </c>
      <c r="C77" s="75">
        <v>1000</v>
      </c>
      <c r="D77" s="74">
        <v>3</v>
      </c>
      <c r="E77" s="75">
        <v>2550</v>
      </c>
    </row>
    <row r="78" spans="1:5" x14ac:dyDescent="0.3">
      <c r="A78" s="74" t="s">
        <v>215</v>
      </c>
      <c r="B78" s="74">
        <v>32</v>
      </c>
      <c r="C78" s="75">
        <v>2400</v>
      </c>
      <c r="D78" s="74">
        <v>87</v>
      </c>
      <c r="E78" s="75">
        <v>5300</v>
      </c>
    </row>
    <row r="79" spans="1:5" x14ac:dyDescent="0.3">
      <c r="A79" s="74" t="s">
        <v>216</v>
      </c>
      <c r="B79" s="74">
        <v>7</v>
      </c>
      <c r="C79" s="75">
        <v>3330</v>
      </c>
      <c r="D79" s="74">
        <v>5</v>
      </c>
      <c r="E79" s="75">
        <v>1925</v>
      </c>
    </row>
  </sheetData>
  <mergeCells count="1">
    <mergeCell ref="H1:M2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59F6-1CA9-44A5-8100-3D2B6434D1FA}">
  <dimension ref="A3:F42"/>
  <sheetViews>
    <sheetView topLeftCell="A4" zoomScale="80" zoomScaleNormal="80" workbookViewId="0">
      <selection activeCell="Y62" sqref="Y62"/>
    </sheetView>
  </sheetViews>
  <sheetFormatPr defaultRowHeight="14.4" x14ac:dyDescent="0.3"/>
  <cols>
    <col min="1" max="1" width="12.5546875" bestFit="1" customWidth="1"/>
    <col min="2" max="2" width="19.6640625" style="1" bestFit="1" customWidth="1"/>
    <col min="3" max="3" width="13.77734375" customWidth="1"/>
    <col min="4" max="4" width="10.33203125" bestFit="1" customWidth="1"/>
    <col min="5" max="5" width="12.6640625" style="1" bestFit="1" customWidth="1"/>
    <col min="6" max="6" width="10.21875" customWidth="1"/>
  </cols>
  <sheetData>
    <row r="3" spans="1:6" x14ac:dyDescent="0.3">
      <c r="A3" s="39" t="s">
        <v>249</v>
      </c>
      <c r="B3" s="1" t="s">
        <v>289</v>
      </c>
      <c r="D3" s="70" t="s">
        <v>2</v>
      </c>
      <c r="E3" s="71" t="s">
        <v>245</v>
      </c>
      <c r="F3" s="147" t="s">
        <v>475</v>
      </c>
    </row>
    <row r="4" spans="1:6" x14ac:dyDescent="0.3">
      <c r="A4" s="40" t="s">
        <v>251</v>
      </c>
      <c r="B4" s="1">
        <v>15950</v>
      </c>
      <c r="D4" s="32">
        <v>44473</v>
      </c>
      <c r="E4" s="38">
        <v>15950</v>
      </c>
      <c r="F4" s="2"/>
    </row>
    <row r="5" spans="1:6" x14ac:dyDescent="0.3">
      <c r="A5" s="40" t="s">
        <v>252</v>
      </c>
      <c r="B5" s="1">
        <v>5300</v>
      </c>
      <c r="D5" s="32" t="s">
        <v>252</v>
      </c>
      <c r="E5" s="38">
        <v>5300</v>
      </c>
      <c r="F5" s="55">
        <f>(E5-E4)/E5</f>
        <v>-2.0094339622641511</v>
      </c>
    </row>
    <row r="6" spans="1:6" x14ac:dyDescent="0.3">
      <c r="A6" s="40" t="s">
        <v>253</v>
      </c>
      <c r="B6" s="1">
        <v>8400</v>
      </c>
      <c r="D6" s="32" t="s">
        <v>253</v>
      </c>
      <c r="E6" s="38">
        <v>8400</v>
      </c>
      <c r="F6" s="55">
        <f t="shared" ref="F6:F41" si="0">(E6-E5)/E6</f>
        <v>0.36904761904761907</v>
      </c>
    </row>
    <row r="7" spans="1:6" x14ac:dyDescent="0.3">
      <c r="A7" s="40" t="s">
        <v>254</v>
      </c>
      <c r="B7" s="1">
        <v>1800</v>
      </c>
      <c r="D7" s="32" t="s">
        <v>254</v>
      </c>
      <c r="E7" s="38">
        <v>1800</v>
      </c>
      <c r="F7" s="55">
        <f t="shared" si="0"/>
        <v>-3.6666666666666665</v>
      </c>
    </row>
    <row r="8" spans="1:6" x14ac:dyDescent="0.3">
      <c r="A8" s="40" t="s">
        <v>255</v>
      </c>
      <c r="B8" s="1">
        <v>19350</v>
      </c>
      <c r="D8" s="32" t="s">
        <v>255</v>
      </c>
      <c r="E8" s="38">
        <v>19350</v>
      </c>
      <c r="F8" s="55">
        <f t="shared" si="0"/>
        <v>0.90697674418604646</v>
      </c>
    </row>
    <row r="9" spans="1:6" x14ac:dyDescent="0.3">
      <c r="A9" s="40" t="s">
        <v>256</v>
      </c>
      <c r="B9" s="1">
        <v>400</v>
      </c>
      <c r="D9" s="32" t="s">
        <v>256</v>
      </c>
      <c r="E9" s="38">
        <v>400</v>
      </c>
      <c r="F9" s="55">
        <f t="shared" si="0"/>
        <v>-47.375</v>
      </c>
    </row>
    <row r="10" spans="1:6" x14ac:dyDescent="0.3">
      <c r="A10" s="40" t="s">
        <v>257</v>
      </c>
      <c r="B10" s="1">
        <v>0</v>
      </c>
      <c r="D10" s="32" t="s">
        <v>257</v>
      </c>
      <c r="E10" s="38">
        <v>0</v>
      </c>
      <c r="F10" s="55">
        <v>0</v>
      </c>
    </row>
    <row r="11" spans="1:6" x14ac:dyDescent="0.3">
      <c r="A11" s="40" t="s">
        <v>258</v>
      </c>
      <c r="B11" s="1">
        <v>500</v>
      </c>
      <c r="D11" s="32" t="s">
        <v>258</v>
      </c>
      <c r="E11" s="38">
        <v>500</v>
      </c>
      <c r="F11" s="55">
        <f t="shared" si="0"/>
        <v>1</v>
      </c>
    </row>
    <row r="12" spans="1:6" x14ac:dyDescent="0.3">
      <c r="A12" s="40" t="s">
        <v>259</v>
      </c>
      <c r="B12" s="1">
        <v>14600</v>
      </c>
      <c r="D12" s="32" t="s">
        <v>259</v>
      </c>
      <c r="E12" s="38">
        <v>14600</v>
      </c>
      <c r="F12" s="55">
        <f t="shared" si="0"/>
        <v>0.96575342465753422</v>
      </c>
    </row>
    <row r="13" spans="1:6" x14ac:dyDescent="0.3">
      <c r="A13" s="40" t="s">
        <v>260</v>
      </c>
      <c r="B13" s="1">
        <v>0</v>
      </c>
      <c r="D13" s="32" t="s">
        <v>260</v>
      </c>
      <c r="E13" s="38">
        <v>0</v>
      </c>
      <c r="F13" s="55">
        <v>0</v>
      </c>
    </row>
    <row r="14" spans="1:6" x14ac:dyDescent="0.3">
      <c r="A14" s="40" t="s">
        <v>261</v>
      </c>
      <c r="B14" s="1">
        <v>0</v>
      </c>
      <c r="D14" s="32" t="s">
        <v>261</v>
      </c>
      <c r="E14" s="38">
        <v>0</v>
      </c>
      <c r="F14" s="55">
        <v>0</v>
      </c>
    </row>
    <row r="15" spans="1:6" x14ac:dyDescent="0.3">
      <c r="A15" s="40" t="s">
        <v>262</v>
      </c>
      <c r="B15" s="1">
        <v>0</v>
      </c>
      <c r="D15" s="32" t="s">
        <v>262</v>
      </c>
      <c r="E15" s="38">
        <v>0</v>
      </c>
      <c r="F15" s="55">
        <v>0</v>
      </c>
    </row>
    <row r="16" spans="1:6" x14ac:dyDescent="0.3">
      <c r="A16" s="40" t="s">
        <v>263</v>
      </c>
      <c r="B16" s="1">
        <v>0</v>
      </c>
      <c r="D16" s="32" t="s">
        <v>263</v>
      </c>
      <c r="E16" s="38">
        <v>0</v>
      </c>
      <c r="F16" s="55">
        <v>0</v>
      </c>
    </row>
    <row r="17" spans="1:6" x14ac:dyDescent="0.3">
      <c r="A17" s="40" t="s">
        <v>264</v>
      </c>
      <c r="B17" s="1">
        <v>0</v>
      </c>
      <c r="D17" s="32" t="s">
        <v>264</v>
      </c>
      <c r="E17" s="38">
        <v>0</v>
      </c>
      <c r="F17" s="55">
        <v>0</v>
      </c>
    </row>
    <row r="18" spans="1:6" x14ac:dyDescent="0.3">
      <c r="A18" s="40" t="s">
        <v>265</v>
      </c>
      <c r="B18" s="1">
        <v>0</v>
      </c>
      <c r="D18" s="32" t="s">
        <v>265</v>
      </c>
      <c r="E18" s="38">
        <v>0</v>
      </c>
      <c r="F18" s="55">
        <v>0</v>
      </c>
    </row>
    <row r="19" spans="1:6" x14ac:dyDescent="0.3">
      <c r="A19" s="40" t="s">
        <v>266</v>
      </c>
      <c r="B19" s="1">
        <v>1500</v>
      </c>
      <c r="D19" s="32" t="s">
        <v>266</v>
      </c>
      <c r="E19" s="38">
        <v>1500</v>
      </c>
      <c r="F19" s="55">
        <f t="shared" si="0"/>
        <v>1</v>
      </c>
    </row>
    <row r="20" spans="1:6" x14ac:dyDescent="0.3">
      <c r="A20" s="40" t="s">
        <v>267</v>
      </c>
      <c r="B20" s="1">
        <v>13500</v>
      </c>
      <c r="D20" s="32" t="s">
        <v>267</v>
      </c>
      <c r="E20" s="38">
        <v>13500</v>
      </c>
      <c r="F20" s="55">
        <f t="shared" si="0"/>
        <v>0.88888888888888884</v>
      </c>
    </row>
    <row r="21" spans="1:6" x14ac:dyDescent="0.3">
      <c r="A21" s="40" t="s">
        <v>268</v>
      </c>
      <c r="B21" s="1">
        <v>2700</v>
      </c>
      <c r="D21" s="32" t="s">
        <v>268</v>
      </c>
      <c r="E21" s="38">
        <v>2700</v>
      </c>
      <c r="F21" s="55">
        <f t="shared" si="0"/>
        <v>-4</v>
      </c>
    </row>
    <row r="22" spans="1:6" x14ac:dyDescent="0.3">
      <c r="A22" s="40" t="s">
        <v>269</v>
      </c>
      <c r="B22" s="1">
        <v>4500</v>
      </c>
      <c r="D22" s="32" t="s">
        <v>269</v>
      </c>
      <c r="E22" s="38">
        <v>4500</v>
      </c>
      <c r="F22" s="55">
        <f t="shared" si="0"/>
        <v>0.4</v>
      </c>
    </row>
    <row r="23" spans="1:6" x14ac:dyDescent="0.3">
      <c r="A23" s="40" t="s">
        <v>270</v>
      </c>
      <c r="B23" s="1">
        <v>290</v>
      </c>
      <c r="D23" s="32" t="s">
        <v>270</v>
      </c>
      <c r="E23" s="38">
        <v>290</v>
      </c>
      <c r="F23" s="55">
        <f t="shared" si="0"/>
        <v>-14.517241379310345</v>
      </c>
    </row>
    <row r="24" spans="1:6" x14ac:dyDescent="0.3">
      <c r="A24" s="40" t="s">
        <v>271</v>
      </c>
      <c r="B24" s="1">
        <v>0</v>
      </c>
      <c r="D24" s="32" t="s">
        <v>271</v>
      </c>
      <c r="E24" s="38">
        <v>0</v>
      </c>
      <c r="F24" s="55">
        <v>0</v>
      </c>
    </row>
    <row r="25" spans="1:6" x14ac:dyDescent="0.3">
      <c r="A25" s="40" t="s">
        <v>272</v>
      </c>
      <c r="B25" s="1">
        <v>1000</v>
      </c>
      <c r="D25" s="32" t="s">
        <v>272</v>
      </c>
      <c r="E25" s="38">
        <v>1000</v>
      </c>
      <c r="F25" s="55">
        <f t="shared" si="0"/>
        <v>1</v>
      </c>
    </row>
    <row r="26" spans="1:6" x14ac:dyDescent="0.3">
      <c r="A26" s="40" t="s">
        <v>273</v>
      </c>
      <c r="B26" s="1">
        <v>4500</v>
      </c>
      <c r="D26" s="32" t="s">
        <v>273</v>
      </c>
      <c r="E26" s="38">
        <v>4500</v>
      </c>
      <c r="F26" s="55">
        <f t="shared" si="0"/>
        <v>0.77777777777777779</v>
      </c>
    </row>
    <row r="27" spans="1:6" x14ac:dyDescent="0.3">
      <c r="A27" s="40" t="s">
        <v>274</v>
      </c>
      <c r="B27" s="1">
        <v>980</v>
      </c>
      <c r="D27" s="32" t="s">
        <v>274</v>
      </c>
      <c r="E27" s="38">
        <v>980</v>
      </c>
      <c r="F27" s="55">
        <f t="shared" si="0"/>
        <v>-3.5918367346938775</v>
      </c>
    </row>
    <row r="28" spans="1:6" x14ac:dyDescent="0.3">
      <c r="A28" s="40" t="s">
        <v>275</v>
      </c>
      <c r="B28" s="1">
        <v>1200</v>
      </c>
      <c r="D28" s="32" t="s">
        <v>275</v>
      </c>
      <c r="E28" s="38">
        <v>1200</v>
      </c>
      <c r="F28" s="55">
        <f t="shared" si="0"/>
        <v>0.18333333333333332</v>
      </c>
    </row>
    <row r="29" spans="1:6" x14ac:dyDescent="0.3">
      <c r="A29" s="40" t="s">
        <v>276</v>
      </c>
      <c r="B29" s="1">
        <v>12150</v>
      </c>
      <c r="D29" s="32" t="s">
        <v>276</v>
      </c>
      <c r="E29" s="38">
        <v>12150</v>
      </c>
      <c r="F29" s="55">
        <f t="shared" si="0"/>
        <v>0.90123456790123457</v>
      </c>
    </row>
    <row r="30" spans="1:6" x14ac:dyDescent="0.3">
      <c r="A30" s="40" t="s">
        <v>277</v>
      </c>
      <c r="B30" s="1">
        <v>6500</v>
      </c>
      <c r="D30" s="32" t="s">
        <v>277</v>
      </c>
      <c r="E30" s="38">
        <v>6500</v>
      </c>
      <c r="F30" s="55">
        <f t="shared" si="0"/>
        <v>-0.86923076923076925</v>
      </c>
    </row>
    <row r="31" spans="1:6" x14ac:dyDescent="0.3">
      <c r="A31" s="40" t="s">
        <v>278</v>
      </c>
      <c r="B31" s="1">
        <v>0</v>
      </c>
      <c r="D31" s="32" t="s">
        <v>278</v>
      </c>
      <c r="E31" s="38">
        <v>0</v>
      </c>
      <c r="F31" s="55">
        <v>0</v>
      </c>
    </row>
    <row r="32" spans="1:6" x14ac:dyDescent="0.3">
      <c r="A32" s="40" t="s">
        <v>279</v>
      </c>
      <c r="B32" s="1">
        <v>1500</v>
      </c>
      <c r="D32" s="32" t="s">
        <v>279</v>
      </c>
      <c r="E32" s="38">
        <v>1500</v>
      </c>
      <c r="F32" s="55">
        <f t="shared" si="0"/>
        <v>1</v>
      </c>
    </row>
    <row r="33" spans="1:6" x14ac:dyDescent="0.3">
      <c r="A33" s="40" t="s">
        <v>280</v>
      </c>
      <c r="B33" s="1">
        <v>5650</v>
      </c>
      <c r="D33" s="32" t="s">
        <v>280</v>
      </c>
      <c r="E33" s="38">
        <v>5650</v>
      </c>
      <c r="F33" s="55">
        <f t="shared" si="0"/>
        <v>0.73451327433628322</v>
      </c>
    </row>
    <row r="34" spans="1:6" x14ac:dyDescent="0.3">
      <c r="A34" s="40" t="s">
        <v>281</v>
      </c>
      <c r="B34" s="1">
        <v>2400</v>
      </c>
      <c r="D34" s="32" t="s">
        <v>281</v>
      </c>
      <c r="E34" s="38">
        <v>2400</v>
      </c>
      <c r="F34" s="55">
        <f t="shared" si="0"/>
        <v>-1.3541666666666667</v>
      </c>
    </row>
    <row r="35" spans="1:6" x14ac:dyDescent="0.3">
      <c r="A35" s="40" t="s">
        <v>282</v>
      </c>
      <c r="B35" s="1">
        <v>4400</v>
      </c>
      <c r="D35" s="32" t="s">
        <v>282</v>
      </c>
      <c r="E35" s="38">
        <v>4400</v>
      </c>
      <c r="F35" s="55">
        <f t="shared" si="0"/>
        <v>0.45454545454545453</v>
      </c>
    </row>
    <row r="36" spans="1:6" x14ac:dyDescent="0.3">
      <c r="A36" s="40" t="s">
        <v>283</v>
      </c>
      <c r="B36" s="1">
        <v>1250</v>
      </c>
      <c r="D36" s="32" t="s">
        <v>283</v>
      </c>
      <c r="E36" s="38">
        <v>1250</v>
      </c>
      <c r="F36" s="55">
        <f t="shared" si="0"/>
        <v>-2.52</v>
      </c>
    </row>
    <row r="37" spans="1:6" x14ac:dyDescent="0.3">
      <c r="A37" s="40" t="s">
        <v>284</v>
      </c>
      <c r="B37" s="1">
        <v>1100</v>
      </c>
      <c r="D37" s="32" t="s">
        <v>284</v>
      </c>
      <c r="E37" s="38">
        <v>1100</v>
      </c>
      <c r="F37" s="55">
        <f t="shared" si="0"/>
        <v>-0.13636363636363635</v>
      </c>
    </row>
    <row r="38" spans="1:6" x14ac:dyDescent="0.3">
      <c r="A38" s="40" t="s">
        <v>285</v>
      </c>
      <c r="B38" s="1">
        <v>7700</v>
      </c>
      <c r="D38" s="32" t="s">
        <v>285</v>
      </c>
      <c r="E38" s="38">
        <v>7700</v>
      </c>
      <c r="F38" s="55">
        <f t="shared" si="0"/>
        <v>0.8571428571428571</v>
      </c>
    </row>
    <row r="39" spans="1:6" x14ac:dyDescent="0.3">
      <c r="A39" s="40" t="s">
        <v>286</v>
      </c>
      <c r="B39" s="1">
        <v>3400</v>
      </c>
      <c r="D39" s="32" t="s">
        <v>286</v>
      </c>
      <c r="E39" s="38">
        <v>3400</v>
      </c>
      <c r="F39" s="55">
        <f t="shared" si="0"/>
        <v>-1.2647058823529411</v>
      </c>
    </row>
    <row r="40" spans="1:6" x14ac:dyDescent="0.3">
      <c r="A40" s="40" t="s">
        <v>287</v>
      </c>
      <c r="B40" s="1">
        <v>6900</v>
      </c>
      <c r="D40" s="32" t="s">
        <v>287</v>
      </c>
      <c r="E40" s="38">
        <v>6900</v>
      </c>
      <c r="F40" s="55">
        <f t="shared" si="0"/>
        <v>0.50724637681159424</v>
      </c>
    </row>
    <row r="41" spans="1:6" x14ac:dyDescent="0.3">
      <c r="A41" s="40" t="s">
        <v>288</v>
      </c>
      <c r="B41" s="1">
        <v>2550</v>
      </c>
      <c r="D41" s="32" t="s">
        <v>288</v>
      </c>
      <c r="E41" s="38">
        <v>2550</v>
      </c>
      <c r="F41" s="55">
        <f t="shared" si="0"/>
        <v>-1.7058823529411764</v>
      </c>
    </row>
    <row r="42" spans="1:6" x14ac:dyDescent="0.3">
      <c r="A42" s="40" t="s">
        <v>250</v>
      </c>
      <c r="B42" s="1">
        <v>151970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7479-C6F1-4C0F-A586-504090DCAEAA}">
  <dimension ref="A3:E42"/>
  <sheetViews>
    <sheetView workbookViewId="0">
      <selection activeCell="L25" sqref="L25"/>
    </sheetView>
  </sheetViews>
  <sheetFormatPr defaultRowHeight="14.4" x14ac:dyDescent="0.3"/>
  <cols>
    <col min="1" max="1" width="12.5546875" bestFit="1" customWidth="1"/>
    <col min="2" max="2" width="24.33203125" bestFit="1" customWidth="1"/>
    <col min="5" max="5" width="15.109375" bestFit="1" customWidth="1"/>
  </cols>
  <sheetData>
    <row r="3" spans="1:5" x14ac:dyDescent="0.3">
      <c r="A3" s="39" t="s">
        <v>249</v>
      </c>
      <c r="B3" t="s">
        <v>309</v>
      </c>
      <c r="D3" s="20" t="s">
        <v>2</v>
      </c>
      <c r="E3" s="20" t="s">
        <v>311</v>
      </c>
    </row>
    <row r="4" spans="1:5" x14ac:dyDescent="0.3">
      <c r="A4" s="40" t="s">
        <v>251</v>
      </c>
      <c r="B4" s="42">
        <v>6</v>
      </c>
      <c r="D4" s="32" t="s">
        <v>251</v>
      </c>
      <c r="E4" s="47">
        <v>6</v>
      </c>
    </row>
    <row r="5" spans="1:5" x14ac:dyDescent="0.3">
      <c r="A5" s="40" t="s">
        <v>252</v>
      </c>
      <c r="B5" s="42">
        <v>3</v>
      </c>
      <c r="D5" s="32" t="s">
        <v>252</v>
      </c>
      <c r="E5" s="47">
        <v>3</v>
      </c>
    </row>
    <row r="6" spans="1:5" x14ac:dyDescent="0.3">
      <c r="A6" s="40" t="s">
        <v>253</v>
      </c>
      <c r="B6" s="42">
        <v>5</v>
      </c>
      <c r="D6" s="32" t="s">
        <v>253</v>
      </c>
      <c r="E6" s="47">
        <v>5</v>
      </c>
    </row>
    <row r="7" spans="1:5" x14ac:dyDescent="0.3">
      <c r="A7" s="40" t="s">
        <v>254</v>
      </c>
      <c r="B7" s="42">
        <v>1</v>
      </c>
      <c r="D7" s="32" t="s">
        <v>254</v>
      </c>
      <c r="E7" s="47">
        <v>1</v>
      </c>
    </row>
    <row r="8" spans="1:5" x14ac:dyDescent="0.3">
      <c r="A8" s="40" t="s">
        <v>255</v>
      </c>
      <c r="B8" s="42">
        <v>2</v>
      </c>
      <c r="D8" s="32" t="s">
        <v>255</v>
      </c>
      <c r="E8" s="47">
        <v>2</v>
      </c>
    </row>
    <row r="9" spans="1:5" x14ac:dyDescent="0.3">
      <c r="A9" s="40" t="s">
        <v>256</v>
      </c>
      <c r="B9" s="42">
        <v>1</v>
      </c>
      <c r="D9" s="32" t="s">
        <v>256</v>
      </c>
      <c r="E9" s="47">
        <v>1</v>
      </c>
    </row>
    <row r="10" spans="1:5" x14ac:dyDescent="0.3">
      <c r="A10" s="40" t="s">
        <v>257</v>
      </c>
      <c r="B10" s="42">
        <v>0</v>
      </c>
      <c r="D10" s="32" t="s">
        <v>257</v>
      </c>
      <c r="E10" s="47">
        <v>0</v>
      </c>
    </row>
    <row r="11" spans="1:5" x14ac:dyDescent="0.3">
      <c r="A11" s="40" t="s">
        <v>258</v>
      </c>
      <c r="B11" s="42">
        <v>1</v>
      </c>
      <c r="D11" s="32" t="s">
        <v>258</v>
      </c>
      <c r="E11" s="47">
        <v>1</v>
      </c>
    </row>
    <row r="12" spans="1:5" x14ac:dyDescent="0.3">
      <c r="A12" s="40" t="s">
        <v>259</v>
      </c>
      <c r="B12" s="42">
        <v>4</v>
      </c>
      <c r="D12" s="32" t="s">
        <v>259</v>
      </c>
      <c r="E12" s="47">
        <v>4</v>
      </c>
    </row>
    <row r="13" spans="1:5" x14ac:dyDescent="0.3">
      <c r="A13" s="40" t="s">
        <v>260</v>
      </c>
      <c r="B13" s="42">
        <v>0</v>
      </c>
      <c r="D13" s="32" t="s">
        <v>260</v>
      </c>
      <c r="E13" s="47">
        <v>0</v>
      </c>
    </row>
    <row r="14" spans="1:5" x14ac:dyDescent="0.3">
      <c r="A14" s="40" t="s">
        <v>261</v>
      </c>
      <c r="B14" s="42">
        <v>0</v>
      </c>
      <c r="D14" s="32" t="s">
        <v>261</v>
      </c>
      <c r="E14" s="47">
        <v>0</v>
      </c>
    </row>
    <row r="15" spans="1:5" x14ac:dyDescent="0.3">
      <c r="A15" s="40" t="s">
        <v>262</v>
      </c>
      <c r="B15" s="42">
        <v>0</v>
      </c>
      <c r="D15" s="32" t="s">
        <v>262</v>
      </c>
      <c r="E15" s="47">
        <v>0</v>
      </c>
    </row>
    <row r="16" spans="1:5" x14ac:dyDescent="0.3">
      <c r="A16" s="40" t="s">
        <v>263</v>
      </c>
      <c r="B16" s="42">
        <v>0</v>
      </c>
      <c r="D16" s="32" t="s">
        <v>263</v>
      </c>
      <c r="E16" s="47">
        <v>0</v>
      </c>
    </row>
    <row r="17" spans="1:5" x14ac:dyDescent="0.3">
      <c r="A17" s="40" t="s">
        <v>264</v>
      </c>
      <c r="B17" s="42">
        <v>0</v>
      </c>
      <c r="D17" s="32" t="s">
        <v>264</v>
      </c>
      <c r="E17" s="47">
        <v>0</v>
      </c>
    </row>
    <row r="18" spans="1:5" x14ac:dyDescent="0.3">
      <c r="A18" s="40" t="s">
        <v>265</v>
      </c>
      <c r="B18" s="42">
        <v>0</v>
      </c>
      <c r="D18" s="32" t="s">
        <v>265</v>
      </c>
      <c r="E18" s="47">
        <v>0</v>
      </c>
    </row>
    <row r="19" spans="1:5" x14ac:dyDescent="0.3">
      <c r="A19" s="40" t="s">
        <v>266</v>
      </c>
      <c r="B19" s="42">
        <v>2</v>
      </c>
      <c r="D19" s="32" t="s">
        <v>266</v>
      </c>
      <c r="E19" s="47">
        <v>2</v>
      </c>
    </row>
    <row r="20" spans="1:5" x14ac:dyDescent="0.3">
      <c r="A20" s="40" t="s">
        <v>267</v>
      </c>
      <c r="B20" s="42">
        <v>1</v>
      </c>
      <c r="D20" s="32" t="s">
        <v>267</v>
      </c>
      <c r="E20" s="47">
        <v>1</v>
      </c>
    </row>
    <row r="21" spans="1:5" x14ac:dyDescent="0.3">
      <c r="A21" s="40" t="s">
        <v>268</v>
      </c>
      <c r="B21" s="42">
        <v>2</v>
      </c>
      <c r="D21" s="32" t="s">
        <v>268</v>
      </c>
      <c r="E21" s="47">
        <v>2</v>
      </c>
    </row>
    <row r="22" spans="1:5" x14ac:dyDescent="0.3">
      <c r="A22" s="40" t="s">
        <v>269</v>
      </c>
      <c r="B22" s="42">
        <v>1</v>
      </c>
      <c r="D22" s="32" t="s">
        <v>269</v>
      </c>
      <c r="E22" s="47">
        <v>1</v>
      </c>
    </row>
    <row r="23" spans="1:5" x14ac:dyDescent="0.3">
      <c r="A23" s="40" t="s">
        <v>270</v>
      </c>
      <c r="B23" s="42">
        <v>1</v>
      </c>
      <c r="D23" s="32" t="s">
        <v>270</v>
      </c>
      <c r="E23" s="47">
        <v>1</v>
      </c>
    </row>
    <row r="24" spans="1:5" x14ac:dyDescent="0.3">
      <c r="A24" s="40" t="s">
        <v>271</v>
      </c>
      <c r="B24" s="42">
        <v>0</v>
      </c>
      <c r="D24" s="32" t="s">
        <v>271</v>
      </c>
      <c r="E24" s="47">
        <v>0</v>
      </c>
    </row>
    <row r="25" spans="1:5" x14ac:dyDescent="0.3">
      <c r="A25" s="40" t="s">
        <v>272</v>
      </c>
      <c r="B25" s="42">
        <v>2</v>
      </c>
      <c r="D25" s="32" t="s">
        <v>272</v>
      </c>
      <c r="E25" s="47">
        <v>2</v>
      </c>
    </row>
    <row r="26" spans="1:5" x14ac:dyDescent="0.3">
      <c r="A26" s="40" t="s">
        <v>273</v>
      </c>
      <c r="B26" s="42">
        <v>2</v>
      </c>
      <c r="D26" s="32" t="s">
        <v>273</v>
      </c>
      <c r="E26" s="47">
        <v>2</v>
      </c>
    </row>
    <row r="27" spans="1:5" x14ac:dyDescent="0.3">
      <c r="A27" s="40" t="s">
        <v>274</v>
      </c>
      <c r="B27" s="42">
        <v>2</v>
      </c>
      <c r="D27" s="32" t="s">
        <v>274</v>
      </c>
      <c r="E27" s="47">
        <v>2</v>
      </c>
    </row>
    <row r="28" spans="1:5" x14ac:dyDescent="0.3">
      <c r="A28" s="40" t="s">
        <v>275</v>
      </c>
      <c r="B28" s="42">
        <v>3</v>
      </c>
      <c r="D28" s="32" t="s">
        <v>275</v>
      </c>
      <c r="E28" s="47">
        <v>3</v>
      </c>
    </row>
    <row r="29" spans="1:5" x14ac:dyDescent="0.3">
      <c r="A29" s="40" t="s">
        <v>276</v>
      </c>
      <c r="B29" s="42">
        <v>37</v>
      </c>
      <c r="D29" s="32" t="s">
        <v>276</v>
      </c>
      <c r="E29" s="47">
        <v>37</v>
      </c>
    </row>
    <row r="30" spans="1:5" x14ac:dyDescent="0.3">
      <c r="A30" s="40" t="s">
        <v>277</v>
      </c>
      <c r="B30" s="42">
        <v>2</v>
      </c>
      <c r="D30" s="32" t="s">
        <v>277</v>
      </c>
      <c r="E30" s="47">
        <v>2</v>
      </c>
    </row>
    <row r="31" spans="1:5" x14ac:dyDescent="0.3">
      <c r="A31" s="40" t="s">
        <v>278</v>
      </c>
      <c r="B31" s="42">
        <v>0</v>
      </c>
      <c r="D31" s="32" t="s">
        <v>278</v>
      </c>
      <c r="E31" s="47">
        <v>0</v>
      </c>
    </row>
    <row r="32" spans="1:5" x14ac:dyDescent="0.3">
      <c r="A32" s="40" t="s">
        <v>279</v>
      </c>
      <c r="B32" s="42">
        <v>6</v>
      </c>
      <c r="D32" s="32" t="s">
        <v>279</v>
      </c>
      <c r="E32" s="47">
        <v>6</v>
      </c>
    </row>
    <row r="33" spans="1:5" x14ac:dyDescent="0.3">
      <c r="A33" s="40" t="s">
        <v>280</v>
      </c>
      <c r="B33" s="42">
        <v>3</v>
      </c>
      <c r="D33" s="32" t="s">
        <v>280</v>
      </c>
      <c r="E33" s="47">
        <v>3</v>
      </c>
    </row>
    <row r="34" spans="1:5" x14ac:dyDescent="0.3">
      <c r="A34" s="40" t="s">
        <v>281</v>
      </c>
      <c r="B34" s="42">
        <v>2</v>
      </c>
      <c r="D34" s="32" t="s">
        <v>281</v>
      </c>
      <c r="E34" s="47">
        <v>2</v>
      </c>
    </row>
    <row r="35" spans="1:5" x14ac:dyDescent="0.3">
      <c r="A35" s="40" t="s">
        <v>282</v>
      </c>
      <c r="B35" s="42">
        <v>4</v>
      </c>
      <c r="D35" s="32" t="s">
        <v>282</v>
      </c>
      <c r="E35" s="47">
        <v>4</v>
      </c>
    </row>
    <row r="36" spans="1:5" x14ac:dyDescent="0.3">
      <c r="A36" s="40" t="s">
        <v>283</v>
      </c>
      <c r="B36" s="42">
        <v>2</v>
      </c>
      <c r="D36" s="32" t="s">
        <v>283</v>
      </c>
      <c r="E36" s="47">
        <v>2</v>
      </c>
    </row>
    <row r="37" spans="1:5" x14ac:dyDescent="0.3">
      <c r="A37" s="40" t="s">
        <v>284</v>
      </c>
      <c r="B37" s="42">
        <v>2</v>
      </c>
      <c r="D37" s="32" t="s">
        <v>284</v>
      </c>
      <c r="E37" s="47">
        <v>2</v>
      </c>
    </row>
    <row r="38" spans="1:5" x14ac:dyDescent="0.3">
      <c r="A38" s="40" t="s">
        <v>285</v>
      </c>
      <c r="B38" s="42">
        <v>1</v>
      </c>
      <c r="D38" s="32" t="s">
        <v>285</v>
      </c>
      <c r="E38" s="47">
        <v>1</v>
      </c>
    </row>
    <row r="39" spans="1:5" x14ac:dyDescent="0.3">
      <c r="A39" s="40" t="s">
        <v>286</v>
      </c>
      <c r="B39" s="42">
        <v>1</v>
      </c>
      <c r="D39" s="32" t="s">
        <v>286</v>
      </c>
      <c r="E39" s="47">
        <v>1</v>
      </c>
    </row>
    <row r="40" spans="1:5" x14ac:dyDescent="0.3">
      <c r="A40" s="40" t="s">
        <v>287</v>
      </c>
      <c r="B40" s="42">
        <v>3</v>
      </c>
      <c r="D40" s="32" t="s">
        <v>287</v>
      </c>
      <c r="E40" s="47">
        <v>3</v>
      </c>
    </row>
    <row r="41" spans="1:5" x14ac:dyDescent="0.3">
      <c r="A41" s="40" t="s">
        <v>288</v>
      </c>
      <c r="B41" s="42">
        <v>1</v>
      </c>
      <c r="D41" s="32" t="s">
        <v>288</v>
      </c>
      <c r="E41" s="47">
        <v>1</v>
      </c>
    </row>
    <row r="42" spans="1:5" x14ac:dyDescent="0.3">
      <c r="A42" s="40" t="s">
        <v>250</v>
      </c>
      <c r="B42" s="42">
        <v>103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7C97-6F03-4042-A5C0-258F7BA67CF8}">
  <dimension ref="A3:E11"/>
  <sheetViews>
    <sheetView workbookViewId="0">
      <selection activeCell="K22" sqref="K22"/>
    </sheetView>
  </sheetViews>
  <sheetFormatPr defaultRowHeight="14.4" x14ac:dyDescent="0.3"/>
  <cols>
    <col min="1" max="1" width="12.5546875" bestFit="1" customWidth="1"/>
    <col min="2" max="2" width="19.6640625" style="1" bestFit="1" customWidth="1"/>
    <col min="4" max="4" width="10.44140625" bestFit="1" customWidth="1"/>
    <col min="5" max="5" width="10.44140625" style="1" bestFit="1" customWidth="1"/>
  </cols>
  <sheetData>
    <row r="3" spans="1:5" x14ac:dyDescent="0.3">
      <c r="A3" s="39" t="s">
        <v>249</v>
      </c>
      <c r="B3" s="1" t="s">
        <v>289</v>
      </c>
      <c r="D3" s="43" t="s">
        <v>248</v>
      </c>
      <c r="E3" s="44" t="s">
        <v>297</v>
      </c>
    </row>
    <row r="4" spans="1:5" x14ac:dyDescent="0.3">
      <c r="A4" s="41" t="s">
        <v>290</v>
      </c>
      <c r="B4" s="1">
        <v>22350</v>
      </c>
      <c r="D4" s="41" t="s">
        <v>290</v>
      </c>
      <c r="E4" s="1">
        <v>22350</v>
      </c>
    </row>
    <row r="5" spans="1:5" x14ac:dyDescent="0.3">
      <c r="A5" s="41" t="s">
        <v>291</v>
      </c>
      <c r="B5" s="1">
        <v>38450</v>
      </c>
      <c r="D5" s="41" t="s">
        <v>291</v>
      </c>
      <c r="E5" s="1">
        <v>38450</v>
      </c>
    </row>
    <row r="6" spans="1:5" x14ac:dyDescent="0.3">
      <c r="A6" s="41" t="s">
        <v>292</v>
      </c>
      <c r="B6" s="1">
        <v>27830</v>
      </c>
      <c r="D6" s="41" t="s">
        <v>292</v>
      </c>
      <c r="E6" s="1">
        <v>27830</v>
      </c>
    </row>
    <row r="7" spans="1:5" x14ac:dyDescent="0.3">
      <c r="A7" s="41" t="s">
        <v>293</v>
      </c>
      <c r="B7" s="1">
        <v>10100</v>
      </c>
      <c r="D7" s="41" t="s">
        <v>293</v>
      </c>
      <c r="E7" s="1">
        <v>10100</v>
      </c>
    </row>
    <row r="8" spans="1:5" x14ac:dyDescent="0.3">
      <c r="A8" s="41" t="s">
        <v>294</v>
      </c>
      <c r="B8" s="1">
        <v>37250</v>
      </c>
      <c r="D8" s="41" t="s">
        <v>294</v>
      </c>
      <c r="E8" s="1">
        <v>37250</v>
      </c>
    </row>
    <row r="9" spans="1:5" x14ac:dyDescent="0.3">
      <c r="A9" s="41" t="s">
        <v>295</v>
      </c>
      <c r="B9" s="1">
        <v>8290</v>
      </c>
      <c r="D9" s="41" t="s">
        <v>295</v>
      </c>
      <c r="E9" s="1">
        <v>8290</v>
      </c>
    </row>
    <row r="10" spans="1:5" x14ac:dyDescent="0.3">
      <c r="A10" s="41" t="s">
        <v>296</v>
      </c>
      <c r="B10" s="1">
        <v>7700</v>
      </c>
      <c r="D10" s="41" t="s">
        <v>296</v>
      </c>
      <c r="E10" s="1">
        <v>7700</v>
      </c>
    </row>
    <row r="11" spans="1:5" x14ac:dyDescent="0.3">
      <c r="A11" s="41" t="s">
        <v>250</v>
      </c>
      <c r="B11" s="1">
        <v>151970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1313-7548-4CEB-BEA5-3ED6F27652CD}">
  <dimension ref="A3:E11"/>
  <sheetViews>
    <sheetView tabSelected="1" workbookViewId="0">
      <selection activeCell="S3" sqref="S3"/>
    </sheetView>
  </sheetViews>
  <sheetFormatPr defaultRowHeight="14.4" x14ac:dyDescent="0.3"/>
  <cols>
    <col min="1" max="1" width="12.5546875" bestFit="1" customWidth="1"/>
    <col min="2" max="2" width="24.33203125" bestFit="1" customWidth="1"/>
    <col min="4" max="4" width="10.44140625" bestFit="1" customWidth="1"/>
    <col min="5" max="5" width="5.88671875" bestFit="1" customWidth="1"/>
  </cols>
  <sheetData>
    <row r="3" spans="1:5" x14ac:dyDescent="0.3">
      <c r="A3" s="39" t="s">
        <v>249</v>
      </c>
      <c r="B3" t="s">
        <v>309</v>
      </c>
      <c r="D3" s="14" t="s">
        <v>248</v>
      </c>
      <c r="E3" s="14" t="s">
        <v>310</v>
      </c>
    </row>
    <row r="4" spans="1:5" x14ac:dyDescent="0.3">
      <c r="A4" s="41" t="s">
        <v>294</v>
      </c>
      <c r="B4" s="42">
        <v>42</v>
      </c>
      <c r="D4" s="52" t="s">
        <v>290</v>
      </c>
      <c r="E4" s="47">
        <v>16</v>
      </c>
    </row>
    <row r="5" spans="1:5" x14ac:dyDescent="0.3">
      <c r="A5" s="41" t="s">
        <v>291</v>
      </c>
      <c r="B5" s="42">
        <v>17</v>
      </c>
      <c r="D5" s="52" t="s">
        <v>291</v>
      </c>
      <c r="E5" s="47">
        <v>17</v>
      </c>
    </row>
    <row r="6" spans="1:5" x14ac:dyDescent="0.3">
      <c r="A6" s="41" t="s">
        <v>290</v>
      </c>
      <c r="B6" s="42">
        <v>16</v>
      </c>
      <c r="D6" s="52" t="s">
        <v>292</v>
      </c>
      <c r="E6" s="47">
        <v>11</v>
      </c>
    </row>
    <row r="7" spans="1:5" x14ac:dyDescent="0.3">
      <c r="A7" s="41" t="s">
        <v>292</v>
      </c>
      <c r="B7" s="42">
        <v>11</v>
      </c>
      <c r="D7" s="52" t="s">
        <v>293</v>
      </c>
      <c r="E7" s="47">
        <v>10</v>
      </c>
    </row>
    <row r="8" spans="1:5" x14ac:dyDescent="0.3">
      <c r="A8" s="41" t="s">
        <v>293</v>
      </c>
      <c r="B8" s="42">
        <v>10</v>
      </c>
      <c r="D8" s="52" t="s">
        <v>294</v>
      </c>
      <c r="E8" s="47">
        <v>42</v>
      </c>
    </row>
    <row r="9" spans="1:5" x14ac:dyDescent="0.3">
      <c r="A9" s="41" t="s">
        <v>295</v>
      </c>
      <c r="B9" s="42">
        <v>6</v>
      </c>
      <c r="D9" s="52" t="s">
        <v>295</v>
      </c>
      <c r="E9" s="47">
        <v>6</v>
      </c>
    </row>
    <row r="10" spans="1:5" x14ac:dyDescent="0.3">
      <c r="A10" s="41" t="s">
        <v>296</v>
      </c>
      <c r="B10" s="42">
        <v>1</v>
      </c>
      <c r="D10" s="52" t="s">
        <v>296</v>
      </c>
      <c r="E10" s="47">
        <v>1</v>
      </c>
    </row>
    <row r="11" spans="1:5" x14ac:dyDescent="0.3">
      <c r="A11" s="41" t="s">
        <v>250</v>
      </c>
      <c r="B11" s="42">
        <v>103</v>
      </c>
    </row>
  </sheetData>
  <sortState xmlns:xlrd2="http://schemas.microsoft.com/office/spreadsheetml/2017/richdata2" ref="D4:E10">
    <sortCondition ref="D4:D10" customList="Monday,Tuesday,Wednesday,Thursday,Friday,Saturday,Sunday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F11A-15F2-4930-91BB-75C4319E3774}">
  <dimension ref="A1:H71"/>
  <sheetViews>
    <sheetView zoomScaleNormal="100" workbookViewId="0">
      <selection activeCell="I18" sqref="I18"/>
    </sheetView>
  </sheetViews>
  <sheetFormatPr defaultRowHeight="14.4" x14ac:dyDescent="0.3"/>
  <cols>
    <col min="1" max="1" width="10.44140625" bestFit="1" customWidth="1"/>
    <col min="2" max="2" width="31.5546875" bestFit="1" customWidth="1"/>
    <col min="3" max="3" width="8.21875" style="1" bestFit="1" customWidth="1"/>
    <col min="4" max="4" width="16.6640625" style="33" bestFit="1" customWidth="1"/>
    <col min="5" max="5" width="18.6640625" bestFit="1" customWidth="1"/>
    <col min="6" max="6" width="8.21875" style="1" bestFit="1" customWidth="1"/>
    <col min="7" max="7" width="27.21875" bestFit="1" customWidth="1"/>
  </cols>
  <sheetData>
    <row r="1" spans="1:8" x14ac:dyDescent="0.3">
      <c r="C1"/>
      <c r="F1"/>
    </row>
    <row r="2" spans="1:8" x14ac:dyDescent="0.3">
      <c r="A2" s="28" t="s">
        <v>2</v>
      </c>
      <c r="B2" s="95" t="s">
        <v>328</v>
      </c>
      <c r="C2" s="96" t="s">
        <v>1</v>
      </c>
      <c r="D2" s="52"/>
      <c r="E2" s="97" t="s">
        <v>329</v>
      </c>
      <c r="F2" s="98" t="s">
        <v>1</v>
      </c>
      <c r="G2" s="52"/>
      <c r="H2" s="16"/>
    </row>
    <row r="3" spans="1:8" x14ac:dyDescent="0.3">
      <c r="A3" s="151">
        <v>44473</v>
      </c>
      <c r="B3" s="72" t="s">
        <v>3</v>
      </c>
      <c r="C3" s="87">
        <v>4500</v>
      </c>
      <c r="D3" s="52"/>
      <c r="E3" s="92" t="s">
        <v>4</v>
      </c>
      <c r="F3" s="73">
        <v>5600</v>
      </c>
      <c r="G3" s="52" t="s">
        <v>176</v>
      </c>
      <c r="H3" s="16"/>
    </row>
    <row r="4" spans="1:8" x14ac:dyDescent="0.3">
      <c r="A4" s="152"/>
      <c r="B4" s="72" t="s">
        <v>5</v>
      </c>
      <c r="C4" s="87">
        <v>1500</v>
      </c>
      <c r="D4" s="52">
        <v>1340</v>
      </c>
      <c r="E4" s="92"/>
      <c r="F4" s="73"/>
      <c r="G4" s="52"/>
      <c r="H4" s="16"/>
    </row>
    <row r="5" spans="1:8" x14ac:dyDescent="0.3">
      <c r="A5" s="152"/>
      <c r="B5" s="72" t="s">
        <v>6</v>
      </c>
      <c r="C5" s="87">
        <v>3300</v>
      </c>
      <c r="D5" s="52"/>
      <c r="E5" s="92"/>
      <c r="F5" s="73"/>
      <c r="G5" s="52"/>
      <c r="H5" s="16"/>
    </row>
    <row r="6" spans="1:8" x14ac:dyDescent="0.3">
      <c r="A6" s="152"/>
      <c r="B6" s="72" t="s">
        <v>7</v>
      </c>
      <c r="C6" s="87">
        <v>1100</v>
      </c>
      <c r="D6" s="52"/>
      <c r="E6" s="92"/>
      <c r="F6" s="73"/>
      <c r="G6" s="52"/>
      <c r="H6" s="16"/>
    </row>
    <row r="7" spans="1:8" x14ac:dyDescent="0.3">
      <c r="A7" s="153"/>
      <c r="B7" s="72" t="s">
        <v>8</v>
      </c>
      <c r="C7" s="87">
        <v>4500</v>
      </c>
      <c r="D7" s="52"/>
      <c r="E7" s="92"/>
      <c r="F7" s="73"/>
      <c r="G7" s="52"/>
      <c r="H7" s="16"/>
    </row>
    <row r="8" spans="1:8" x14ac:dyDescent="0.3">
      <c r="A8" s="148">
        <v>44474</v>
      </c>
      <c r="B8" s="77" t="s">
        <v>9</v>
      </c>
      <c r="C8" s="88">
        <v>4200</v>
      </c>
      <c r="D8" s="52"/>
      <c r="E8" s="91" t="s">
        <v>12</v>
      </c>
      <c r="F8" s="78">
        <v>6400</v>
      </c>
      <c r="G8" s="52"/>
      <c r="H8" s="16"/>
    </row>
    <row r="9" spans="1:8" x14ac:dyDescent="0.3">
      <c r="A9" s="149"/>
      <c r="B9" s="77" t="s">
        <v>10</v>
      </c>
      <c r="C9" s="88">
        <v>550</v>
      </c>
      <c r="D9" s="52"/>
      <c r="E9" s="91" t="s">
        <v>13</v>
      </c>
      <c r="F9" s="78">
        <v>1890</v>
      </c>
      <c r="G9" s="52" t="s">
        <v>177</v>
      </c>
      <c r="H9" s="16"/>
    </row>
    <row r="10" spans="1:8" x14ac:dyDescent="0.3">
      <c r="A10" s="150"/>
      <c r="B10" s="77" t="s">
        <v>11</v>
      </c>
      <c r="C10" s="88">
        <v>450</v>
      </c>
      <c r="D10" s="52"/>
      <c r="E10" s="91" t="s">
        <v>9</v>
      </c>
      <c r="F10" s="78">
        <v>2900</v>
      </c>
      <c r="G10" s="52" t="s">
        <v>176</v>
      </c>
      <c r="H10" s="16"/>
    </row>
    <row r="11" spans="1:8" x14ac:dyDescent="0.3">
      <c r="A11" s="151">
        <v>44475</v>
      </c>
      <c r="B11" s="72" t="s">
        <v>14</v>
      </c>
      <c r="C11" s="87">
        <v>3500</v>
      </c>
      <c r="D11" s="52" t="s">
        <v>178</v>
      </c>
      <c r="E11" s="92" t="s">
        <v>17</v>
      </c>
      <c r="F11" s="73">
        <v>870</v>
      </c>
      <c r="G11" s="52"/>
      <c r="H11" s="16"/>
    </row>
    <row r="12" spans="1:8" x14ac:dyDescent="0.3">
      <c r="A12" s="152"/>
      <c r="B12" s="72" t="s">
        <v>15</v>
      </c>
      <c r="C12" s="87">
        <v>2000</v>
      </c>
      <c r="D12" s="52" t="s">
        <v>179</v>
      </c>
      <c r="E12" s="92"/>
      <c r="F12" s="73"/>
      <c r="G12" s="52"/>
      <c r="H12" s="16"/>
    </row>
    <row r="13" spans="1:8" x14ac:dyDescent="0.3">
      <c r="A13" s="153"/>
      <c r="B13" s="72" t="s">
        <v>16</v>
      </c>
      <c r="C13" s="87">
        <v>900</v>
      </c>
      <c r="D13" s="52"/>
      <c r="E13" s="92"/>
      <c r="F13" s="73"/>
      <c r="G13" s="52"/>
      <c r="H13" s="16"/>
    </row>
    <row r="14" spans="1:8" x14ac:dyDescent="0.3">
      <c r="A14" s="86">
        <v>44476</v>
      </c>
      <c r="B14" s="77" t="s">
        <v>18</v>
      </c>
      <c r="C14" s="88">
        <v>1800</v>
      </c>
      <c r="D14" s="52"/>
      <c r="E14" s="91" t="s">
        <v>19</v>
      </c>
      <c r="F14" s="78">
        <v>700</v>
      </c>
      <c r="G14" s="52"/>
      <c r="H14" s="16"/>
    </row>
    <row r="15" spans="1:8" x14ac:dyDescent="0.3">
      <c r="A15" s="151">
        <v>44477</v>
      </c>
      <c r="B15" s="72" t="s">
        <v>21</v>
      </c>
      <c r="C15" s="87">
        <v>18500</v>
      </c>
      <c r="D15" s="52"/>
      <c r="E15" s="92" t="s">
        <v>20</v>
      </c>
      <c r="F15" s="73">
        <v>18100</v>
      </c>
      <c r="G15" s="52"/>
      <c r="H15" s="16"/>
    </row>
    <row r="16" spans="1:8" x14ac:dyDescent="0.3">
      <c r="A16" s="153"/>
      <c r="B16" s="72" t="s">
        <v>22</v>
      </c>
      <c r="C16" s="87">
        <v>850</v>
      </c>
      <c r="D16" s="52"/>
      <c r="E16" s="92" t="s">
        <v>23</v>
      </c>
      <c r="F16" s="73">
        <v>2500</v>
      </c>
      <c r="G16" s="52" t="s">
        <v>180</v>
      </c>
      <c r="H16" s="16"/>
    </row>
    <row r="17" spans="1:8" x14ac:dyDescent="0.3">
      <c r="A17" s="86">
        <v>44478</v>
      </c>
      <c r="B17" s="77" t="s">
        <v>24</v>
      </c>
      <c r="C17" s="88">
        <v>400</v>
      </c>
      <c r="D17" s="52"/>
      <c r="E17" s="91" t="s">
        <v>24</v>
      </c>
      <c r="F17" s="78">
        <v>1125</v>
      </c>
      <c r="G17" s="52" t="s">
        <v>181</v>
      </c>
      <c r="H17" s="16"/>
    </row>
    <row r="18" spans="1:8" x14ac:dyDescent="0.3">
      <c r="A18" s="84">
        <v>44479</v>
      </c>
      <c r="B18" s="76" t="s">
        <v>30</v>
      </c>
      <c r="C18" s="89" t="s">
        <v>33</v>
      </c>
      <c r="D18" s="52"/>
      <c r="E18" s="93" t="s">
        <v>30</v>
      </c>
      <c r="F18" s="76" t="s">
        <v>30</v>
      </c>
      <c r="G18" s="31"/>
      <c r="H18" s="16"/>
    </row>
    <row r="19" spans="1:8" x14ac:dyDescent="0.3">
      <c r="A19" s="86">
        <v>44480</v>
      </c>
      <c r="B19" s="77" t="s">
        <v>23</v>
      </c>
      <c r="C19" s="88">
        <v>500</v>
      </c>
      <c r="D19" s="52"/>
      <c r="E19" s="91" t="s">
        <v>23</v>
      </c>
      <c r="F19" s="78">
        <v>1000</v>
      </c>
      <c r="G19" s="52" t="s">
        <v>182</v>
      </c>
      <c r="H19" s="16"/>
    </row>
    <row r="20" spans="1:8" x14ac:dyDescent="0.3">
      <c r="A20" s="151">
        <v>44481</v>
      </c>
      <c r="B20" s="72" t="s">
        <v>25</v>
      </c>
      <c r="C20" s="87">
        <v>10400</v>
      </c>
      <c r="D20" s="52"/>
      <c r="E20" s="92" t="s">
        <v>27</v>
      </c>
      <c r="F20" s="73">
        <v>10000</v>
      </c>
      <c r="G20" s="52"/>
      <c r="H20" s="16"/>
    </row>
    <row r="21" spans="1:8" x14ac:dyDescent="0.3">
      <c r="A21" s="152"/>
      <c r="B21" s="72" t="s">
        <v>6</v>
      </c>
      <c r="C21" s="87">
        <v>3200</v>
      </c>
      <c r="D21" s="52"/>
      <c r="E21" s="92" t="s">
        <v>6</v>
      </c>
      <c r="F21" s="73">
        <v>3000</v>
      </c>
      <c r="G21" s="52"/>
      <c r="H21" s="16"/>
    </row>
    <row r="22" spans="1:8" x14ac:dyDescent="0.3">
      <c r="A22" s="153"/>
      <c r="B22" s="72" t="s">
        <v>26</v>
      </c>
      <c r="C22" s="87">
        <v>600</v>
      </c>
      <c r="D22" s="52"/>
      <c r="E22" s="92"/>
      <c r="F22" s="73"/>
      <c r="G22" s="52"/>
      <c r="H22" s="16"/>
    </row>
    <row r="23" spans="1:8" x14ac:dyDescent="0.3">
      <c r="A23" s="84">
        <v>44482</v>
      </c>
      <c r="B23" s="79" t="s">
        <v>30</v>
      </c>
      <c r="C23" s="80" t="s">
        <v>30</v>
      </c>
      <c r="D23" s="52"/>
      <c r="E23" s="81" t="s">
        <v>30</v>
      </c>
      <c r="F23" s="80" t="s">
        <v>30</v>
      </c>
      <c r="G23" s="31"/>
      <c r="H23" s="16"/>
    </row>
    <row r="24" spans="1:8" x14ac:dyDescent="0.3">
      <c r="A24" s="84">
        <v>44483</v>
      </c>
      <c r="B24" s="76" t="s">
        <v>30</v>
      </c>
      <c r="C24" s="90" t="s">
        <v>30</v>
      </c>
      <c r="D24" s="52"/>
      <c r="E24" s="93" t="s">
        <v>30</v>
      </c>
      <c r="F24" s="82" t="s">
        <v>30</v>
      </c>
      <c r="G24" s="31"/>
      <c r="H24" s="16"/>
    </row>
    <row r="25" spans="1:8" x14ac:dyDescent="0.3">
      <c r="A25" s="84">
        <v>44484</v>
      </c>
      <c r="B25" s="76" t="s">
        <v>30</v>
      </c>
      <c r="C25" s="90" t="s">
        <v>30</v>
      </c>
      <c r="D25" s="52"/>
      <c r="E25" s="93" t="s">
        <v>30</v>
      </c>
      <c r="F25" s="82" t="s">
        <v>30</v>
      </c>
      <c r="G25" s="31"/>
      <c r="H25" s="16"/>
    </row>
    <row r="26" spans="1:8" x14ac:dyDescent="0.3">
      <c r="A26" s="84">
        <v>44485</v>
      </c>
      <c r="B26" s="76" t="s">
        <v>30</v>
      </c>
      <c r="C26" s="90" t="s">
        <v>30</v>
      </c>
      <c r="D26" s="52"/>
      <c r="E26" s="93" t="s">
        <v>30</v>
      </c>
      <c r="F26" s="82" t="s">
        <v>30</v>
      </c>
      <c r="G26" s="31"/>
      <c r="H26" s="16"/>
    </row>
    <row r="27" spans="1:8" x14ac:dyDescent="0.3">
      <c r="A27" s="84">
        <v>44486</v>
      </c>
      <c r="B27" s="76" t="s">
        <v>30</v>
      </c>
      <c r="C27" s="90" t="s">
        <v>30</v>
      </c>
      <c r="D27" s="52"/>
      <c r="E27" s="93" t="s">
        <v>30</v>
      </c>
      <c r="F27" s="82" t="s">
        <v>30</v>
      </c>
      <c r="G27" s="31"/>
      <c r="H27" s="16"/>
    </row>
    <row r="28" spans="1:8" x14ac:dyDescent="0.3">
      <c r="A28" s="84">
        <v>44487</v>
      </c>
      <c r="B28" s="76" t="s">
        <v>30</v>
      </c>
      <c r="C28" s="90" t="s">
        <v>30</v>
      </c>
      <c r="D28" s="52"/>
      <c r="E28" s="93" t="s">
        <v>30</v>
      </c>
      <c r="F28" s="82" t="s">
        <v>30</v>
      </c>
      <c r="G28" s="31"/>
      <c r="H28" s="16"/>
    </row>
    <row r="29" spans="1:8" x14ac:dyDescent="0.3">
      <c r="A29" s="148">
        <v>44488</v>
      </c>
      <c r="B29" s="77" t="s">
        <v>31</v>
      </c>
      <c r="C29" s="88">
        <v>550</v>
      </c>
      <c r="D29" s="52"/>
      <c r="E29" s="91" t="s">
        <v>29</v>
      </c>
      <c r="F29" s="78">
        <v>500</v>
      </c>
      <c r="G29" s="31"/>
      <c r="H29" s="16"/>
    </row>
    <row r="30" spans="1:8" x14ac:dyDescent="0.3">
      <c r="A30" s="150"/>
      <c r="B30" s="77" t="s">
        <v>28</v>
      </c>
      <c r="C30" s="88">
        <v>950</v>
      </c>
      <c r="D30" s="52" t="s">
        <v>183</v>
      </c>
      <c r="E30" s="91"/>
      <c r="F30" s="78"/>
      <c r="G30" s="31"/>
      <c r="H30" s="16"/>
    </row>
    <row r="31" spans="1:8" x14ac:dyDescent="0.3">
      <c r="A31" s="151">
        <v>44489</v>
      </c>
      <c r="B31" s="72" t="s">
        <v>32</v>
      </c>
      <c r="C31" s="87">
        <v>13500</v>
      </c>
      <c r="D31" s="52"/>
      <c r="E31" s="92" t="s">
        <v>34</v>
      </c>
      <c r="F31" s="73">
        <v>18200</v>
      </c>
      <c r="G31" s="31" t="s">
        <v>184</v>
      </c>
      <c r="H31" s="16"/>
    </row>
    <row r="32" spans="1:8" x14ac:dyDescent="0.3">
      <c r="A32" s="153"/>
      <c r="B32" s="72"/>
      <c r="C32" s="87"/>
      <c r="D32" s="52"/>
      <c r="E32" s="92" t="s">
        <v>23</v>
      </c>
      <c r="F32" s="73">
        <v>1500</v>
      </c>
      <c r="G32" s="31" t="s">
        <v>181</v>
      </c>
      <c r="H32" s="16"/>
    </row>
    <row r="33" spans="1:8" x14ac:dyDescent="0.3">
      <c r="A33" s="148">
        <v>44490</v>
      </c>
      <c r="B33" s="77" t="s">
        <v>23</v>
      </c>
      <c r="C33" s="88">
        <v>900</v>
      </c>
      <c r="D33" s="52"/>
      <c r="E33" s="91" t="s">
        <v>36</v>
      </c>
      <c r="F33" s="78">
        <v>10000</v>
      </c>
      <c r="G33" s="31"/>
      <c r="H33" s="16"/>
    </row>
    <row r="34" spans="1:8" x14ac:dyDescent="0.3">
      <c r="A34" s="150"/>
      <c r="B34" s="77" t="s">
        <v>35</v>
      </c>
      <c r="C34" s="88">
        <v>1800</v>
      </c>
      <c r="D34" s="52" t="s">
        <v>185</v>
      </c>
      <c r="E34" s="91"/>
      <c r="F34" s="78"/>
      <c r="G34" s="31"/>
      <c r="H34" s="16"/>
    </row>
    <row r="35" spans="1:8" x14ac:dyDescent="0.3">
      <c r="A35" s="85">
        <v>44491</v>
      </c>
      <c r="B35" s="72" t="s">
        <v>8</v>
      </c>
      <c r="C35" s="87">
        <v>4500</v>
      </c>
      <c r="D35" s="52"/>
      <c r="E35" s="92" t="s">
        <v>37</v>
      </c>
      <c r="F35" s="73">
        <v>2500</v>
      </c>
      <c r="G35" s="31" t="s">
        <v>186</v>
      </c>
      <c r="H35" s="16" t="s">
        <v>187</v>
      </c>
    </row>
    <row r="36" spans="1:8" x14ac:dyDescent="0.3">
      <c r="A36" s="148">
        <v>44492</v>
      </c>
      <c r="B36" s="77" t="s">
        <v>38</v>
      </c>
      <c r="C36" s="88">
        <v>290</v>
      </c>
      <c r="D36" s="52"/>
      <c r="E36" s="91" t="s">
        <v>9</v>
      </c>
      <c r="F36" s="78">
        <v>3250</v>
      </c>
      <c r="G36" s="31"/>
      <c r="H36" s="16"/>
    </row>
    <row r="37" spans="1:8" x14ac:dyDescent="0.3">
      <c r="A37" s="150"/>
      <c r="B37" s="77"/>
      <c r="C37" s="88"/>
      <c r="D37" s="52"/>
      <c r="E37" s="91" t="s">
        <v>39</v>
      </c>
      <c r="F37" s="78">
        <v>2200</v>
      </c>
      <c r="G37" s="31" t="s">
        <v>188</v>
      </c>
      <c r="H37" s="16" t="s">
        <v>189</v>
      </c>
    </row>
    <row r="38" spans="1:8" x14ac:dyDescent="0.3">
      <c r="A38" s="84">
        <v>44493</v>
      </c>
      <c r="B38" s="76" t="s">
        <v>30</v>
      </c>
      <c r="C38" s="90" t="s">
        <v>30</v>
      </c>
      <c r="D38" s="52"/>
      <c r="E38" s="93" t="s">
        <v>30</v>
      </c>
      <c r="F38" s="82" t="s">
        <v>30</v>
      </c>
      <c r="G38" s="31"/>
      <c r="H38" s="16"/>
    </row>
    <row r="39" spans="1:8" x14ac:dyDescent="0.3">
      <c r="A39" s="86">
        <v>44494</v>
      </c>
      <c r="B39" s="77" t="s">
        <v>40</v>
      </c>
      <c r="C39" s="88">
        <v>1000</v>
      </c>
      <c r="D39" s="52"/>
      <c r="E39" s="91" t="s">
        <v>41</v>
      </c>
      <c r="F39" s="78">
        <v>6000</v>
      </c>
      <c r="G39" s="31" t="s">
        <v>110</v>
      </c>
      <c r="H39" s="16"/>
    </row>
    <row r="40" spans="1:8" x14ac:dyDescent="0.3">
      <c r="A40" s="151">
        <v>44495</v>
      </c>
      <c r="B40" s="72" t="s">
        <v>6</v>
      </c>
      <c r="C40" s="87">
        <v>3500</v>
      </c>
      <c r="D40" s="52"/>
      <c r="E40" s="92" t="s">
        <v>43</v>
      </c>
      <c r="F40" s="73">
        <v>3000</v>
      </c>
      <c r="G40" s="31" t="s">
        <v>190</v>
      </c>
      <c r="H40" s="16"/>
    </row>
    <row r="41" spans="1:8" x14ac:dyDescent="0.3">
      <c r="A41" s="153"/>
      <c r="B41" s="72" t="s">
        <v>42</v>
      </c>
      <c r="C41" s="87">
        <v>1000</v>
      </c>
      <c r="D41" s="52"/>
      <c r="E41" s="92" t="s">
        <v>6</v>
      </c>
      <c r="F41" s="73">
        <v>2650</v>
      </c>
      <c r="G41" s="31"/>
      <c r="H41" s="16"/>
    </row>
    <row r="42" spans="1:8" x14ac:dyDescent="0.3">
      <c r="A42" s="148">
        <v>44496</v>
      </c>
      <c r="B42" s="77" t="s">
        <v>44</v>
      </c>
      <c r="C42" s="88">
        <v>980</v>
      </c>
      <c r="D42" s="52"/>
      <c r="E42" s="91" t="s">
        <v>24</v>
      </c>
      <c r="F42" s="78">
        <v>800</v>
      </c>
      <c r="G42" s="31"/>
      <c r="H42" s="16"/>
    </row>
    <row r="43" spans="1:8" x14ac:dyDescent="0.3">
      <c r="A43" s="150"/>
      <c r="B43" s="77"/>
      <c r="C43" s="88"/>
      <c r="D43" s="52"/>
      <c r="E43" s="91" t="s">
        <v>23</v>
      </c>
      <c r="F43" s="78">
        <v>250</v>
      </c>
      <c r="G43" s="31"/>
      <c r="H43" s="16"/>
    </row>
    <row r="44" spans="1:8" x14ac:dyDescent="0.3">
      <c r="A44" s="85">
        <v>44497</v>
      </c>
      <c r="B44" s="72" t="s">
        <v>45</v>
      </c>
      <c r="C44" s="87">
        <v>1200</v>
      </c>
      <c r="D44" s="52"/>
      <c r="E44" s="92" t="s">
        <v>38</v>
      </c>
      <c r="F44" s="73">
        <v>2900</v>
      </c>
      <c r="G44" s="31" t="s">
        <v>191</v>
      </c>
      <c r="H44" s="16"/>
    </row>
    <row r="45" spans="1:8" x14ac:dyDescent="0.3">
      <c r="A45" s="148">
        <v>44498</v>
      </c>
      <c r="B45" s="77" t="s">
        <v>46</v>
      </c>
      <c r="C45" s="88">
        <v>450</v>
      </c>
      <c r="D45" s="52"/>
      <c r="E45" s="91" t="s">
        <v>38</v>
      </c>
      <c r="F45" s="78">
        <v>2400</v>
      </c>
      <c r="G45" s="31" t="s">
        <v>192</v>
      </c>
      <c r="H45" s="16"/>
    </row>
    <row r="46" spans="1:8" x14ac:dyDescent="0.3">
      <c r="A46" s="149"/>
      <c r="B46" s="77" t="s">
        <v>47</v>
      </c>
      <c r="C46" s="88">
        <v>1800</v>
      </c>
      <c r="D46" s="52"/>
      <c r="E46" s="91"/>
      <c r="F46" s="78"/>
      <c r="G46" s="31"/>
      <c r="H46" s="16"/>
    </row>
    <row r="47" spans="1:8" x14ac:dyDescent="0.3">
      <c r="A47" s="149"/>
      <c r="B47" s="77" t="s">
        <v>48</v>
      </c>
      <c r="C47" s="88">
        <v>1600</v>
      </c>
      <c r="D47" s="52"/>
      <c r="E47" s="91"/>
      <c r="F47" s="78"/>
      <c r="G47" s="31"/>
      <c r="H47" s="16"/>
    </row>
    <row r="48" spans="1:8" x14ac:dyDescent="0.3">
      <c r="A48" s="149"/>
      <c r="B48" s="77" t="s">
        <v>49</v>
      </c>
      <c r="C48" s="88">
        <v>6200</v>
      </c>
      <c r="D48" s="52" t="s">
        <v>193</v>
      </c>
      <c r="E48" s="91"/>
      <c r="F48" s="78"/>
      <c r="G48" s="31"/>
      <c r="H48" s="16"/>
    </row>
    <row r="49" spans="1:8" x14ac:dyDescent="0.3">
      <c r="A49" s="150"/>
      <c r="B49" s="77" t="s">
        <v>50</v>
      </c>
      <c r="C49" s="88">
        <v>2100</v>
      </c>
      <c r="D49" s="52"/>
      <c r="E49" s="91"/>
      <c r="F49" s="78"/>
      <c r="G49" s="31"/>
      <c r="H49" s="16"/>
    </row>
    <row r="50" spans="1:8" x14ac:dyDescent="0.3">
      <c r="A50" s="85">
        <v>44499</v>
      </c>
      <c r="B50" s="72" t="s">
        <v>51</v>
      </c>
      <c r="C50" s="87">
        <v>6500</v>
      </c>
      <c r="D50" s="52"/>
      <c r="E50" s="92" t="s">
        <v>6</v>
      </c>
      <c r="F50" s="73">
        <v>3500</v>
      </c>
      <c r="G50" s="31"/>
      <c r="H50" s="16"/>
    </row>
    <row r="51" spans="1:8" x14ac:dyDescent="0.3">
      <c r="A51" s="84">
        <v>44500</v>
      </c>
      <c r="B51" s="76" t="s">
        <v>30</v>
      </c>
      <c r="C51" s="90" t="s">
        <v>30</v>
      </c>
      <c r="D51" s="52"/>
      <c r="E51" s="93" t="s">
        <v>30</v>
      </c>
      <c r="F51" s="82" t="s">
        <v>30</v>
      </c>
      <c r="G51" s="31"/>
      <c r="H51" s="16"/>
    </row>
    <row r="52" spans="1:8" x14ac:dyDescent="0.3">
      <c r="A52" s="148">
        <v>44501</v>
      </c>
      <c r="B52" s="77" t="s">
        <v>52</v>
      </c>
      <c r="C52" s="88">
        <v>750</v>
      </c>
      <c r="D52" s="52" t="s">
        <v>194</v>
      </c>
      <c r="E52" s="91" t="s">
        <v>38</v>
      </c>
      <c r="F52" s="78">
        <v>2200</v>
      </c>
      <c r="G52" s="31"/>
      <c r="H52" s="16"/>
    </row>
    <row r="53" spans="1:8" x14ac:dyDescent="0.3">
      <c r="A53" s="149"/>
      <c r="B53" s="77" t="s">
        <v>53</v>
      </c>
      <c r="C53" s="88">
        <v>300</v>
      </c>
      <c r="D53" s="52"/>
      <c r="E53" s="91" t="s">
        <v>54</v>
      </c>
      <c r="F53" s="78">
        <v>5400</v>
      </c>
      <c r="G53" s="31" t="s">
        <v>136</v>
      </c>
      <c r="H53" s="16"/>
    </row>
    <row r="54" spans="1:8" x14ac:dyDescent="0.3">
      <c r="A54" s="150"/>
      <c r="B54" s="77" t="s">
        <v>24</v>
      </c>
      <c r="C54" s="88">
        <v>450</v>
      </c>
      <c r="D54" s="52"/>
      <c r="E54" s="91"/>
      <c r="F54" s="78"/>
      <c r="G54" s="31"/>
      <c r="H54" s="16"/>
    </row>
    <row r="55" spans="1:8" x14ac:dyDescent="0.3">
      <c r="A55" s="151">
        <v>44502</v>
      </c>
      <c r="B55" s="72" t="s">
        <v>57</v>
      </c>
      <c r="C55" s="87">
        <v>2500</v>
      </c>
      <c r="D55" s="52"/>
      <c r="E55" s="92" t="s">
        <v>23</v>
      </c>
      <c r="F55" s="73">
        <v>2000</v>
      </c>
      <c r="G55" s="31"/>
      <c r="H55" s="16"/>
    </row>
    <row r="56" spans="1:8" x14ac:dyDescent="0.3">
      <c r="A56" s="152"/>
      <c r="B56" s="72" t="s">
        <v>11</v>
      </c>
      <c r="C56" s="87">
        <v>950</v>
      </c>
      <c r="D56" s="52"/>
      <c r="E56" s="92"/>
      <c r="F56" s="73"/>
      <c r="G56" s="31"/>
      <c r="H56" s="16"/>
    </row>
    <row r="57" spans="1:8" x14ac:dyDescent="0.3">
      <c r="A57" s="153"/>
      <c r="B57" s="72" t="s">
        <v>55</v>
      </c>
      <c r="C57" s="87">
        <v>2200</v>
      </c>
      <c r="D57" s="52" t="s">
        <v>112</v>
      </c>
      <c r="E57" s="92"/>
      <c r="F57" s="73"/>
      <c r="G57" s="31"/>
      <c r="H57" s="16"/>
    </row>
    <row r="58" spans="1:8" x14ac:dyDescent="0.3">
      <c r="A58" s="148">
        <v>44503</v>
      </c>
      <c r="B58" s="77" t="s">
        <v>56</v>
      </c>
      <c r="C58" s="88">
        <v>1900</v>
      </c>
      <c r="D58" s="52" t="s">
        <v>195</v>
      </c>
      <c r="E58" s="91" t="s">
        <v>23</v>
      </c>
      <c r="F58" s="78">
        <v>5500</v>
      </c>
      <c r="G58" s="31"/>
      <c r="H58" s="16"/>
    </row>
    <row r="59" spans="1:8" x14ac:dyDescent="0.3">
      <c r="A59" s="150"/>
      <c r="B59" s="77" t="s">
        <v>24</v>
      </c>
      <c r="C59" s="88">
        <v>500</v>
      </c>
      <c r="D59" s="52"/>
      <c r="E59" s="91" t="s">
        <v>58</v>
      </c>
      <c r="F59" s="78">
        <v>2000</v>
      </c>
      <c r="G59" s="31"/>
      <c r="H59" s="16"/>
    </row>
    <row r="60" spans="1:8" x14ac:dyDescent="0.3">
      <c r="A60" s="151">
        <v>44504</v>
      </c>
      <c r="B60" s="72" t="s">
        <v>59</v>
      </c>
      <c r="C60" s="87">
        <v>1650</v>
      </c>
      <c r="D60" s="52" t="s">
        <v>196</v>
      </c>
      <c r="E60" s="92" t="s">
        <v>46</v>
      </c>
      <c r="F60" s="73">
        <v>1100</v>
      </c>
      <c r="G60" s="31" t="s">
        <v>196</v>
      </c>
      <c r="H60" s="16"/>
    </row>
    <row r="61" spans="1:8" x14ac:dyDescent="0.3">
      <c r="A61" s="153"/>
      <c r="B61" s="72" t="s">
        <v>60</v>
      </c>
      <c r="C61" s="87">
        <v>2700</v>
      </c>
      <c r="D61" s="52" t="s">
        <v>197</v>
      </c>
      <c r="E61" s="92"/>
      <c r="F61" s="73"/>
      <c r="G61" s="31"/>
      <c r="H61" s="16"/>
    </row>
    <row r="62" spans="1:8" x14ac:dyDescent="0.3">
      <c r="A62" s="148">
        <v>44505</v>
      </c>
      <c r="B62" s="77" t="s">
        <v>61</v>
      </c>
      <c r="C62" s="88">
        <v>450</v>
      </c>
      <c r="D62" s="52"/>
      <c r="E62" s="91" t="s">
        <v>30</v>
      </c>
      <c r="F62" s="78" t="s">
        <v>30</v>
      </c>
      <c r="G62" s="31"/>
      <c r="H62" s="16"/>
    </row>
    <row r="63" spans="1:8" x14ac:dyDescent="0.3">
      <c r="A63" s="150"/>
      <c r="B63" s="77" t="s">
        <v>23</v>
      </c>
      <c r="C63" s="88">
        <v>800</v>
      </c>
      <c r="D63" s="52"/>
      <c r="E63" s="91" t="s">
        <v>30</v>
      </c>
      <c r="F63" s="78" t="s">
        <v>30</v>
      </c>
      <c r="G63" s="31"/>
      <c r="H63" s="16"/>
    </row>
    <row r="64" spans="1:8" x14ac:dyDescent="0.3">
      <c r="A64" s="85">
        <v>44506</v>
      </c>
      <c r="B64" s="72" t="s">
        <v>46</v>
      </c>
      <c r="C64" s="87">
        <v>1100</v>
      </c>
      <c r="D64" s="52"/>
      <c r="E64" s="92" t="s">
        <v>23</v>
      </c>
      <c r="F64" s="73">
        <v>2330</v>
      </c>
      <c r="G64" s="31" t="s">
        <v>198</v>
      </c>
      <c r="H64" s="16"/>
    </row>
    <row r="65" spans="1:8" x14ac:dyDescent="0.3">
      <c r="A65" s="148">
        <v>44507</v>
      </c>
      <c r="B65" s="77" t="s">
        <v>62</v>
      </c>
      <c r="C65" s="88">
        <v>7700</v>
      </c>
      <c r="D65" s="52"/>
      <c r="E65" s="91" t="s">
        <v>63</v>
      </c>
      <c r="F65" s="77">
        <v>1280</v>
      </c>
      <c r="G65" s="31" t="s">
        <v>199</v>
      </c>
      <c r="H65" s="16"/>
    </row>
    <row r="66" spans="1:8" x14ac:dyDescent="0.3">
      <c r="A66" s="150"/>
      <c r="B66" s="77"/>
      <c r="C66" s="88"/>
      <c r="D66" s="52"/>
      <c r="E66" s="91" t="s">
        <v>8</v>
      </c>
      <c r="F66" s="77">
        <v>3300</v>
      </c>
      <c r="G66" s="31"/>
      <c r="H66" s="16"/>
    </row>
    <row r="67" spans="1:8" x14ac:dyDescent="0.3">
      <c r="A67" s="85">
        <v>44508</v>
      </c>
      <c r="B67" s="72" t="s">
        <v>8</v>
      </c>
      <c r="C67" s="87">
        <v>3400</v>
      </c>
      <c r="D67" s="52"/>
      <c r="E67" s="92" t="s">
        <v>64</v>
      </c>
      <c r="F67" s="73">
        <v>6400</v>
      </c>
      <c r="G67" s="31" t="s">
        <v>200</v>
      </c>
      <c r="H67" s="16"/>
    </row>
    <row r="68" spans="1:8" x14ac:dyDescent="0.3">
      <c r="A68" s="148">
        <v>44509</v>
      </c>
      <c r="B68" s="77" t="s">
        <v>8</v>
      </c>
      <c r="C68" s="88">
        <v>7700</v>
      </c>
      <c r="D68" s="52"/>
      <c r="E68" s="94" t="s">
        <v>66</v>
      </c>
      <c r="F68" s="83">
        <v>1950</v>
      </c>
      <c r="G68" s="31"/>
      <c r="H68" s="16"/>
    </row>
    <row r="69" spans="1:8" x14ac:dyDescent="0.3">
      <c r="A69" s="149"/>
      <c r="B69" s="77" t="s">
        <v>65</v>
      </c>
      <c r="C69" s="88">
        <v>2200</v>
      </c>
      <c r="D69" s="52"/>
      <c r="E69" s="94" t="s">
        <v>23</v>
      </c>
      <c r="F69" s="83">
        <v>700</v>
      </c>
      <c r="G69" s="31"/>
      <c r="H69" s="16"/>
    </row>
    <row r="70" spans="1:8" x14ac:dyDescent="0.3">
      <c r="A70" s="150"/>
      <c r="B70" s="77" t="s">
        <v>23</v>
      </c>
      <c r="C70" s="88">
        <v>500</v>
      </c>
      <c r="D70" s="52"/>
      <c r="E70" s="94" t="s">
        <v>9</v>
      </c>
      <c r="F70" s="83">
        <v>3100</v>
      </c>
      <c r="G70" s="31"/>
      <c r="H70" s="16"/>
    </row>
    <row r="71" spans="1:8" x14ac:dyDescent="0.3">
      <c r="A71" s="85">
        <v>44510</v>
      </c>
      <c r="B71" s="72" t="s">
        <v>67</v>
      </c>
      <c r="C71" s="87">
        <v>2550</v>
      </c>
      <c r="D71" s="52"/>
      <c r="E71" s="92" t="s">
        <v>68</v>
      </c>
      <c r="F71" s="73">
        <v>2200</v>
      </c>
      <c r="G71" s="31" t="s">
        <v>201</v>
      </c>
      <c r="H71" s="16"/>
    </row>
  </sheetData>
  <mergeCells count="19">
    <mergeCell ref="A45:A49"/>
    <mergeCell ref="A3:A7"/>
    <mergeCell ref="A8:A10"/>
    <mergeCell ref="A11:A13"/>
    <mergeCell ref="A15:A16"/>
    <mergeCell ref="A20:A22"/>
    <mergeCell ref="A29:A30"/>
    <mergeCell ref="A31:A32"/>
    <mergeCell ref="A33:A34"/>
    <mergeCell ref="A36:A37"/>
    <mergeCell ref="A40:A41"/>
    <mergeCell ref="A42:A43"/>
    <mergeCell ref="A68:A70"/>
    <mergeCell ref="A52:A54"/>
    <mergeCell ref="A55:A57"/>
    <mergeCell ref="A58:A59"/>
    <mergeCell ref="A60:A61"/>
    <mergeCell ref="A62:A63"/>
    <mergeCell ref="A65:A6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BBCE-03AB-4B21-BF0A-96DA7B1CA1B3}">
  <dimension ref="A1:EW186"/>
  <sheetViews>
    <sheetView zoomScale="112" zoomScaleNormal="112" workbookViewId="0">
      <selection activeCell="K10" sqref="K10"/>
    </sheetView>
  </sheetViews>
  <sheetFormatPr defaultRowHeight="14.4" x14ac:dyDescent="0.3"/>
  <cols>
    <col min="1" max="1" width="9.21875" style="16" customWidth="1"/>
    <col min="2" max="2" width="7.33203125" customWidth="1"/>
    <col min="3" max="3" width="9" style="16" customWidth="1"/>
    <col min="4" max="4" width="10.33203125" style="35" customWidth="1"/>
    <col min="5" max="5" width="8.77734375" style="16" customWidth="1"/>
    <col min="6" max="6" width="12.44140625" style="35" customWidth="1"/>
    <col min="7" max="7" width="8.33203125" style="16" customWidth="1"/>
    <col min="8" max="8" width="10" style="16" customWidth="1"/>
    <col min="9" max="9" width="11.33203125" style="35" customWidth="1"/>
    <col min="10" max="10" width="9.77734375" style="16" customWidth="1"/>
    <col min="11" max="11" width="13.44140625" style="35" customWidth="1"/>
    <col min="12" max="12" width="8.33203125" style="16" customWidth="1"/>
    <col min="13" max="13" width="10" style="16" customWidth="1"/>
    <col min="14" max="14" width="11.33203125" style="35" customWidth="1"/>
    <col min="15" max="15" width="10.77734375" style="16" customWidth="1"/>
    <col min="16" max="16" width="14.44140625" style="35" customWidth="1"/>
    <col min="17" max="17" width="9.33203125" style="16" customWidth="1"/>
    <col min="18" max="18" width="11" style="16" customWidth="1"/>
    <col min="19" max="19" width="12.33203125" style="35" customWidth="1"/>
    <col min="20" max="20" width="10.77734375" style="16" customWidth="1"/>
    <col min="21" max="21" width="14.44140625" style="35" customWidth="1"/>
    <col min="22" max="22" width="9.33203125" style="16" customWidth="1"/>
    <col min="23" max="23" width="11" style="16" customWidth="1"/>
    <col min="24" max="24" width="12.33203125" style="35" customWidth="1"/>
    <col min="25" max="25" width="10.77734375" style="16" customWidth="1"/>
    <col min="26" max="26" width="14.44140625" style="35" customWidth="1"/>
    <col min="27" max="27" width="9.33203125" style="16" customWidth="1"/>
    <col min="28" max="28" width="11" style="16" customWidth="1"/>
    <col min="29" max="29" width="12.33203125" style="35" customWidth="1"/>
    <col min="30" max="30" width="10.77734375" style="16" customWidth="1"/>
    <col min="31" max="31" width="14.44140625" style="35" customWidth="1"/>
    <col min="32" max="32" width="9.33203125" style="16" customWidth="1"/>
    <col min="33" max="33" width="11" style="16" customWidth="1"/>
    <col min="34" max="34" width="12.33203125" style="35" customWidth="1"/>
    <col min="35" max="35" width="10.77734375" style="16" customWidth="1"/>
    <col min="36" max="36" width="14.44140625" style="35" customWidth="1"/>
    <col min="37" max="37" width="9.33203125" style="16" customWidth="1"/>
    <col min="38" max="38" width="11" style="16" customWidth="1"/>
    <col min="39" max="39" width="12.33203125" style="35" customWidth="1"/>
    <col min="40" max="40" width="10.77734375" style="16" customWidth="1"/>
    <col min="41" max="41" width="14.44140625" style="35" customWidth="1"/>
    <col min="42" max="42" width="9.33203125" style="16" customWidth="1"/>
    <col min="43" max="43" width="11" style="16" customWidth="1"/>
    <col min="44" max="44" width="12.33203125" style="35" customWidth="1"/>
    <col min="45" max="45" width="10.77734375" style="16" customWidth="1"/>
    <col min="46" max="46" width="14.44140625" style="35" customWidth="1"/>
    <col min="47" max="47" width="9.33203125" style="16" customWidth="1"/>
    <col min="48" max="48" width="11" style="16" customWidth="1"/>
    <col min="49" max="49" width="12.33203125" style="35" customWidth="1"/>
    <col min="50" max="50" width="10.77734375" style="16" customWidth="1"/>
    <col min="51" max="51" width="14.44140625" style="35" customWidth="1"/>
    <col min="52" max="52" width="9.33203125" style="16" customWidth="1"/>
    <col min="53" max="53" width="11" style="16" customWidth="1"/>
    <col min="54" max="54" width="12.33203125" style="35" customWidth="1"/>
    <col min="55" max="55" width="10.77734375" style="16" customWidth="1"/>
    <col min="56" max="56" width="14.44140625" style="35" customWidth="1"/>
    <col min="57" max="57" width="9.33203125" style="16" customWidth="1"/>
    <col min="58" max="58" width="11" style="16" customWidth="1"/>
    <col min="59" max="59" width="12.33203125" style="35" customWidth="1"/>
    <col min="60" max="60" width="10.77734375" style="16" customWidth="1"/>
    <col min="61" max="61" width="14.44140625" style="35" customWidth="1"/>
    <col min="62" max="62" width="9.33203125" style="16" customWidth="1"/>
    <col min="63" max="63" width="11" style="16" customWidth="1"/>
    <col min="64" max="64" width="12.33203125" style="35" customWidth="1"/>
    <col min="65" max="65" width="10.77734375" style="16" customWidth="1"/>
    <col min="66" max="66" width="14.44140625" style="35" customWidth="1"/>
    <col min="67" max="67" width="9.33203125" style="16" customWidth="1"/>
    <col min="68" max="68" width="11" style="16" customWidth="1"/>
    <col min="69" max="69" width="12.33203125" style="35" customWidth="1"/>
    <col min="70" max="70" width="10.77734375" style="16" customWidth="1"/>
    <col min="71" max="71" width="14.44140625" style="35" customWidth="1"/>
    <col min="72" max="72" width="9.33203125" style="16" customWidth="1"/>
    <col min="73" max="73" width="11" style="16" customWidth="1"/>
    <col min="74" max="74" width="12.33203125" style="35" customWidth="1"/>
    <col min="75" max="75" width="10.77734375" style="16" customWidth="1"/>
    <col min="76" max="76" width="14.44140625" style="35" customWidth="1"/>
    <col min="77" max="77" width="9.33203125" style="16" customWidth="1"/>
    <col min="78" max="78" width="11" style="16" customWidth="1"/>
    <col min="79" max="79" width="12.33203125" style="35" customWidth="1"/>
    <col min="80" max="80" width="10.77734375" style="16" customWidth="1"/>
    <col min="81" max="81" width="14.44140625" style="35" customWidth="1"/>
    <col min="82" max="82" width="9.33203125" style="16" customWidth="1"/>
    <col min="83" max="83" width="11" style="16" customWidth="1"/>
    <col min="84" max="84" width="12.33203125" style="35" customWidth="1"/>
    <col min="85" max="85" width="10.77734375" style="16" customWidth="1"/>
    <col min="86" max="86" width="14.44140625" style="35" customWidth="1"/>
    <col min="87" max="87" width="9.33203125" style="16" customWidth="1"/>
    <col min="88" max="88" width="11" style="16" customWidth="1"/>
    <col min="89" max="89" width="12.33203125" style="35" customWidth="1"/>
    <col min="90" max="90" width="10.77734375" style="16" customWidth="1"/>
    <col min="91" max="91" width="14.44140625" style="35" customWidth="1"/>
    <col min="92" max="92" width="9.33203125" style="16" customWidth="1"/>
    <col min="93" max="93" width="11" style="16" customWidth="1"/>
    <col min="94" max="94" width="12.33203125" style="35" customWidth="1"/>
    <col min="95" max="95" width="10.77734375" style="16" customWidth="1"/>
    <col min="96" max="96" width="14.44140625" style="35" customWidth="1"/>
    <col min="97" max="97" width="9.33203125" style="16" customWidth="1"/>
    <col min="98" max="98" width="11" style="16" customWidth="1"/>
    <col min="99" max="99" width="12.33203125" style="35" customWidth="1"/>
    <col min="100" max="100" width="10.77734375" style="16" customWidth="1"/>
    <col min="101" max="101" width="14.44140625" style="35" customWidth="1"/>
    <col min="102" max="102" width="9.33203125" style="16" customWidth="1"/>
    <col min="103" max="103" width="11" style="16" customWidth="1"/>
    <col min="104" max="104" width="12.33203125" style="35" customWidth="1"/>
    <col min="105" max="105" width="11.77734375" style="16" customWidth="1"/>
    <col min="106" max="106" width="15.44140625" style="35" customWidth="1"/>
    <col min="107" max="107" width="10.33203125" style="16" customWidth="1"/>
    <col min="108" max="108" width="12" style="16" customWidth="1"/>
    <col min="109" max="109" width="13.33203125" style="35" customWidth="1"/>
    <col min="110" max="110" width="11.77734375" style="16" customWidth="1"/>
    <col min="111" max="111" width="15.44140625" style="35" customWidth="1"/>
    <col min="112" max="112" width="10.33203125" style="16" customWidth="1"/>
    <col min="113" max="113" width="12" style="16" customWidth="1"/>
    <col min="114" max="114" width="13.33203125" style="35" customWidth="1"/>
    <col min="115" max="115" width="11.77734375" style="16" customWidth="1"/>
    <col min="116" max="116" width="15.44140625" style="35" customWidth="1"/>
    <col min="117" max="117" width="10.33203125" style="16" customWidth="1"/>
    <col min="118" max="118" width="12" style="16" customWidth="1"/>
    <col min="119" max="119" width="13.33203125" style="35" customWidth="1"/>
    <col min="120" max="120" width="11.77734375" style="16" customWidth="1"/>
    <col min="121" max="121" width="15.44140625" style="35" customWidth="1"/>
    <col min="122" max="122" width="10.33203125" style="16" customWidth="1"/>
    <col min="123" max="123" width="12" style="16" customWidth="1"/>
    <col min="124" max="124" width="13.33203125" style="35" customWidth="1"/>
    <col min="125" max="125" width="11.77734375" style="16" customWidth="1"/>
    <col min="126" max="126" width="15.44140625" style="35" customWidth="1"/>
    <col min="127" max="127" width="10.33203125" style="16" customWidth="1"/>
    <col min="128" max="128" width="12" style="16" customWidth="1"/>
    <col min="129" max="129" width="13.33203125" style="35" customWidth="1"/>
    <col min="130" max="130" width="11.77734375" style="16" customWidth="1"/>
    <col min="131" max="131" width="15.44140625" style="35" customWidth="1"/>
    <col min="132" max="132" width="10.33203125" style="16" customWidth="1"/>
    <col min="133" max="133" width="12" style="16" customWidth="1"/>
    <col min="134" max="134" width="13.33203125" style="35" customWidth="1"/>
    <col min="135" max="135" width="11.77734375" style="16" customWidth="1"/>
    <col min="136" max="136" width="15.44140625" style="35" customWidth="1"/>
    <col min="137" max="137" width="10.33203125" style="16" customWidth="1"/>
    <col min="138" max="138" width="12" style="16" customWidth="1"/>
    <col min="139" max="139" width="13.33203125" style="35" customWidth="1"/>
    <col min="140" max="140" width="11.77734375" style="16" customWidth="1"/>
    <col min="141" max="141" width="15.44140625" style="35" customWidth="1"/>
    <col min="142" max="142" width="10.33203125" style="16" customWidth="1"/>
    <col min="143" max="143" width="12" style="16" customWidth="1"/>
    <col min="144" max="144" width="13.33203125" style="35" customWidth="1"/>
    <col min="145" max="145" width="11.77734375" style="16" customWidth="1"/>
    <col min="146" max="146" width="15.44140625" style="35" customWidth="1"/>
    <col min="147" max="147" width="21.88671875" style="16" customWidth="1"/>
    <col min="148" max="148" width="21" style="16" customWidth="1"/>
    <col min="149" max="149" width="5.77734375" style="16" bestFit="1" customWidth="1"/>
    <col min="150" max="150" width="15.21875" style="16" bestFit="1" customWidth="1"/>
    <col min="151" max="151" width="16.88671875" style="16" bestFit="1" customWidth="1"/>
    <col min="152" max="152" width="17.21875" style="16" bestFit="1" customWidth="1"/>
    <col min="153" max="153" width="16.88671875" style="16" bestFit="1" customWidth="1"/>
    <col min="154" max="16384" width="8.88671875" style="16"/>
  </cols>
  <sheetData>
    <row r="1" spans="1:153" x14ac:dyDescent="0.3">
      <c r="A1" s="52"/>
      <c r="B1" s="154">
        <v>44473</v>
      </c>
      <c r="C1" s="155"/>
      <c r="D1" s="155"/>
      <c r="E1" s="155"/>
      <c r="F1" s="156"/>
      <c r="G1" s="154">
        <v>44474</v>
      </c>
      <c r="H1" s="155"/>
      <c r="I1" s="155"/>
      <c r="J1" s="155"/>
      <c r="K1" s="156"/>
      <c r="L1" s="154">
        <v>44475</v>
      </c>
      <c r="M1" s="155"/>
      <c r="N1" s="155"/>
      <c r="O1" s="155"/>
      <c r="P1" s="156"/>
      <c r="Q1" s="154">
        <v>44476</v>
      </c>
      <c r="R1" s="155"/>
      <c r="S1" s="155"/>
      <c r="T1" s="155"/>
      <c r="U1" s="156"/>
      <c r="V1" s="154">
        <v>44477</v>
      </c>
      <c r="W1" s="155"/>
      <c r="X1" s="155"/>
      <c r="Y1" s="155"/>
      <c r="Z1" s="156"/>
      <c r="AA1" s="154">
        <v>44478</v>
      </c>
      <c r="AB1" s="155"/>
      <c r="AC1" s="155"/>
      <c r="AD1" s="155"/>
      <c r="AE1" s="156"/>
      <c r="AF1" s="154">
        <v>44480</v>
      </c>
      <c r="AG1" s="155"/>
      <c r="AH1" s="155"/>
      <c r="AI1" s="155"/>
      <c r="AJ1" s="156"/>
      <c r="AK1" s="154">
        <v>44481</v>
      </c>
      <c r="AL1" s="155"/>
      <c r="AM1" s="155"/>
      <c r="AN1" s="155"/>
      <c r="AO1" s="156"/>
      <c r="AP1" s="154">
        <v>44488</v>
      </c>
      <c r="AQ1" s="155"/>
      <c r="AR1" s="155"/>
      <c r="AS1" s="155"/>
      <c r="AT1" s="156"/>
      <c r="AU1" s="154">
        <v>44489</v>
      </c>
      <c r="AV1" s="155"/>
      <c r="AW1" s="155"/>
      <c r="AX1" s="155"/>
      <c r="AY1" s="156"/>
      <c r="AZ1" s="154">
        <v>44490</v>
      </c>
      <c r="BA1" s="155"/>
      <c r="BB1" s="155"/>
      <c r="BC1" s="155"/>
      <c r="BD1" s="156"/>
      <c r="BE1" s="154">
        <v>44491</v>
      </c>
      <c r="BF1" s="155"/>
      <c r="BG1" s="155"/>
      <c r="BH1" s="155"/>
      <c r="BI1" s="156"/>
      <c r="BJ1" s="154">
        <v>44492</v>
      </c>
      <c r="BK1" s="155"/>
      <c r="BL1" s="155"/>
      <c r="BM1" s="155"/>
      <c r="BN1" s="156"/>
      <c r="BO1" s="154">
        <v>44494</v>
      </c>
      <c r="BP1" s="155"/>
      <c r="BQ1" s="155"/>
      <c r="BR1" s="155"/>
      <c r="BS1" s="156"/>
      <c r="BT1" s="154">
        <v>44495</v>
      </c>
      <c r="BU1" s="155"/>
      <c r="BV1" s="155"/>
      <c r="BW1" s="155"/>
      <c r="BX1" s="156"/>
      <c r="BY1" s="154">
        <v>44496</v>
      </c>
      <c r="BZ1" s="155"/>
      <c r="CA1" s="155"/>
      <c r="CB1" s="155"/>
      <c r="CC1" s="156"/>
      <c r="CD1" s="154">
        <v>44497</v>
      </c>
      <c r="CE1" s="155"/>
      <c r="CF1" s="155"/>
      <c r="CG1" s="155"/>
      <c r="CH1" s="156"/>
      <c r="CI1" s="154">
        <v>44498</v>
      </c>
      <c r="CJ1" s="155"/>
      <c r="CK1" s="155"/>
      <c r="CL1" s="155"/>
      <c r="CM1" s="156"/>
      <c r="CN1" s="154">
        <v>44499</v>
      </c>
      <c r="CO1" s="155"/>
      <c r="CP1" s="155"/>
      <c r="CQ1" s="155"/>
      <c r="CR1" s="156"/>
      <c r="CS1" s="154">
        <v>44501</v>
      </c>
      <c r="CT1" s="155"/>
      <c r="CU1" s="155"/>
      <c r="CV1" s="155"/>
      <c r="CW1" s="156"/>
      <c r="CX1" s="154">
        <v>44502</v>
      </c>
      <c r="CY1" s="155"/>
      <c r="CZ1" s="155"/>
      <c r="DA1" s="155"/>
      <c r="DB1" s="156"/>
      <c r="DC1" s="154">
        <v>44503</v>
      </c>
      <c r="DD1" s="155"/>
      <c r="DE1" s="155"/>
      <c r="DF1" s="155"/>
      <c r="DG1" s="156"/>
      <c r="DH1" s="101"/>
      <c r="DI1" s="154">
        <v>44504</v>
      </c>
      <c r="DJ1" s="155"/>
      <c r="DK1" s="155"/>
      <c r="DL1" s="156"/>
      <c r="DM1" s="154">
        <v>44505</v>
      </c>
      <c r="DN1" s="155"/>
      <c r="DO1" s="155"/>
      <c r="DP1" s="155"/>
      <c r="DQ1" s="156"/>
      <c r="DR1" s="154">
        <v>44506</v>
      </c>
      <c r="DS1" s="155"/>
      <c r="DT1" s="155"/>
      <c r="DU1" s="155"/>
      <c r="DV1" s="156"/>
      <c r="DW1" s="154">
        <v>44507</v>
      </c>
      <c r="DX1" s="155"/>
      <c r="DY1" s="155"/>
      <c r="DZ1" s="155"/>
      <c r="EA1" s="156"/>
      <c r="EB1" s="154">
        <v>44508</v>
      </c>
      <c r="EC1" s="155"/>
      <c r="ED1" s="155"/>
      <c r="EE1" s="155"/>
      <c r="EF1" s="156"/>
      <c r="EG1" s="154">
        <v>44509</v>
      </c>
      <c r="EH1" s="155"/>
      <c r="EI1" s="155"/>
      <c r="EJ1" s="155"/>
      <c r="EK1" s="156"/>
      <c r="EL1" s="154">
        <v>44510</v>
      </c>
      <c r="EM1" s="155"/>
      <c r="EN1" s="155"/>
      <c r="EO1" s="155"/>
      <c r="EP1" s="156"/>
      <c r="EQ1" s="36"/>
      <c r="ER1" s="33"/>
      <c r="ES1" s="33"/>
    </row>
    <row r="2" spans="1:153" s="100" customFormat="1" ht="15" thickBot="1" x14ac:dyDescent="0.35">
      <c r="A2" s="161" t="s">
        <v>70</v>
      </c>
      <c r="B2" s="162" t="s">
        <v>243</v>
      </c>
      <c r="C2" s="160" t="s">
        <v>203</v>
      </c>
      <c r="D2" s="163" t="s">
        <v>241</v>
      </c>
      <c r="E2" s="160" t="s">
        <v>204</v>
      </c>
      <c r="F2" s="163" t="s">
        <v>242</v>
      </c>
      <c r="G2" s="164" t="s">
        <v>330</v>
      </c>
      <c r="H2" s="164" t="s">
        <v>331</v>
      </c>
      <c r="I2" s="163" t="s">
        <v>332</v>
      </c>
      <c r="J2" s="164" t="s">
        <v>333</v>
      </c>
      <c r="K2" s="163" t="s">
        <v>334</v>
      </c>
      <c r="L2" s="164" t="s">
        <v>335</v>
      </c>
      <c r="M2" s="164" t="s">
        <v>336</v>
      </c>
      <c r="N2" s="163" t="s">
        <v>337</v>
      </c>
      <c r="O2" s="164" t="s">
        <v>338</v>
      </c>
      <c r="P2" s="163" t="s">
        <v>339</v>
      </c>
      <c r="Q2" s="164" t="s">
        <v>340</v>
      </c>
      <c r="R2" s="164" t="s">
        <v>341</v>
      </c>
      <c r="S2" s="163" t="s">
        <v>342</v>
      </c>
      <c r="T2" s="164" t="s">
        <v>343</v>
      </c>
      <c r="U2" s="163" t="s">
        <v>344</v>
      </c>
      <c r="V2" s="164" t="s">
        <v>345</v>
      </c>
      <c r="W2" s="164" t="s">
        <v>346</v>
      </c>
      <c r="X2" s="163" t="s">
        <v>347</v>
      </c>
      <c r="Y2" s="164" t="s">
        <v>348</v>
      </c>
      <c r="Z2" s="163" t="s">
        <v>349</v>
      </c>
      <c r="AA2" s="164" t="s">
        <v>350</v>
      </c>
      <c r="AB2" s="164" t="s">
        <v>351</v>
      </c>
      <c r="AC2" s="163" t="s">
        <v>352</v>
      </c>
      <c r="AD2" s="164" t="s">
        <v>353</v>
      </c>
      <c r="AE2" s="163" t="s">
        <v>354</v>
      </c>
      <c r="AF2" s="164" t="s">
        <v>355</v>
      </c>
      <c r="AG2" s="164" t="s">
        <v>356</v>
      </c>
      <c r="AH2" s="163" t="s">
        <v>357</v>
      </c>
      <c r="AI2" s="164" t="s">
        <v>358</v>
      </c>
      <c r="AJ2" s="163" t="s">
        <v>359</v>
      </c>
      <c r="AK2" s="164" t="s">
        <v>360</v>
      </c>
      <c r="AL2" s="164" t="s">
        <v>361</v>
      </c>
      <c r="AM2" s="163" t="s">
        <v>362</v>
      </c>
      <c r="AN2" s="164" t="s">
        <v>363</v>
      </c>
      <c r="AO2" s="163" t="s">
        <v>364</v>
      </c>
      <c r="AP2" s="164" t="s">
        <v>365</v>
      </c>
      <c r="AQ2" s="164" t="s">
        <v>366</v>
      </c>
      <c r="AR2" s="163" t="s">
        <v>367</v>
      </c>
      <c r="AS2" s="164" t="s">
        <v>368</v>
      </c>
      <c r="AT2" s="163" t="s">
        <v>369</v>
      </c>
      <c r="AU2" s="164" t="s">
        <v>370</v>
      </c>
      <c r="AV2" s="164" t="s">
        <v>371</v>
      </c>
      <c r="AW2" s="163" t="s">
        <v>372</v>
      </c>
      <c r="AX2" s="164" t="s">
        <v>373</v>
      </c>
      <c r="AY2" s="163" t="s">
        <v>374</v>
      </c>
      <c r="AZ2" s="164" t="s">
        <v>375</v>
      </c>
      <c r="BA2" s="164" t="s">
        <v>376</v>
      </c>
      <c r="BB2" s="163" t="s">
        <v>377</v>
      </c>
      <c r="BC2" s="164" t="s">
        <v>378</v>
      </c>
      <c r="BD2" s="163" t="s">
        <v>379</v>
      </c>
      <c r="BE2" s="164" t="s">
        <v>380</v>
      </c>
      <c r="BF2" s="164" t="s">
        <v>381</v>
      </c>
      <c r="BG2" s="163" t="s">
        <v>382</v>
      </c>
      <c r="BH2" s="164" t="s">
        <v>383</v>
      </c>
      <c r="BI2" s="163" t="s">
        <v>384</v>
      </c>
      <c r="BJ2" s="164" t="s">
        <v>385</v>
      </c>
      <c r="BK2" s="164" t="s">
        <v>386</v>
      </c>
      <c r="BL2" s="163" t="s">
        <v>387</v>
      </c>
      <c r="BM2" s="164" t="s">
        <v>388</v>
      </c>
      <c r="BN2" s="163" t="s">
        <v>389</v>
      </c>
      <c r="BO2" s="164" t="s">
        <v>390</v>
      </c>
      <c r="BP2" s="164" t="s">
        <v>391</v>
      </c>
      <c r="BQ2" s="163" t="s">
        <v>392</v>
      </c>
      <c r="BR2" s="164" t="s">
        <v>393</v>
      </c>
      <c r="BS2" s="163" t="s">
        <v>394</v>
      </c>
      <c r="BT2" s="164" t="s">
        <v>395</v>
      </c>
      <c r="BU2" s="164" t="s">
        <v>396</v>
      </c>
      <c r="BV2" s="163" t="s">
        <v>397</v>
      </c>
      <c r="BW2" s="164" t="s">
        <v>398</v>
      </c>
      <c r="BX2" s="163" t="s">
        <v>399</v>
      </c>
      <c r="BY2" s="164" t="s">
        <v>400</v>
      </c>
      <c r="BZ2" s="164" t="s">
        <v>401</v>
      </c>
      <c r="CA2" s="163" t="s">
        <v>402</v>
      </c>
      <c r="CB2" s="164" t="s">
        <v>403</v>
      </c>
      <c r="CC2" s="163" t="s">
        <v>404</v>
      </c>
      <c r="CD2" s="164" t="s">
        <v>405</v>
      </c>
      <c r="CE2" s="164" t="s">
        <v>406</v>
      </c>
      <c r="CF2" s="163" t="s">
        <v>407</v>
      </c>
      <c r="CG2" s="164" t="s">
        <v>408</v>
      </c>
      <c r="CH2" s="163" t="s">
        <v>409</v>
      </c>
      <c r="CI2" s="164" t="s">
        <v>410</v>
      </c>
      <c r="CJ2" s="164" t="s">
        <v>411</v>
      </c>
      <c r="CK2" s="163" t="s">
        <v>412</v>
      </c>
      <c r="CL2" s="164" t="s">
        <v>413</v>
      </c>
      <c r="CM2" s="163" t="s">
        <v>414</v>
      </c>
      <c r="CN2" s="164" t="s">
        <v>415</v>
      </c>
      <c r="CO2" s="164" t="s">
        <v>416</v>
      </c>
      <c r="CP2" s="163" t="s">
        <v>417</v>
      </c>
      <c r="CQ2" s="164" t="s">
        <v>418</v>
      </c>
      <c r="CR2" s="163" t="s">
        <v>419</v>
      </c>
      <c r="CS2" s="164" t="s">
        <v>420</v>
      </c>
      <c r="CT2" s="164" t="s">
        <v>421</v>
      </c>
      <c r="CU2" s="163" t="s">
        <v>422</v>
      </c>
      <c r="CV2" s="164" t="s">
        <v>423</v>
      </c>
      <c r="CW2" s="163" t="s">
        <v>424</v>
      </c>
      <c r="CX2" s="164" t="s">
        <v>425</v>
      </c>
      <c r="CY2" s="164" t="s">
        <v>426</v>
      </c>
      <c r="CZ2" s="163" t="s">
        <v>427</v>
      </c>
      <c r="DA2" s="164" t="s">
        <v>428</v>
      </c>
      <c r="DB2" s="163" t="s">
        <v>429</v>
      </c>
      <c r="DC2" s="164" t="s">
        <v>430</v>
      </c>
      <c r="DD2" s="164" t="s">
        <v>431</v>
      </c>
      <c r="DE2" s="163" t="s">
        <v>432</v>
      </c>
      <c r="DF2" s="164" t="s">
        <v>433</v>
      </c>
      <c r="DG2" s="163" t="s">
        <v>434</v>
      </c>
      <c r="DH2" s="162" t="s">
        <v>435</v>
      </c>
      <c r="DI2" s="164" t="s">
        <v>436</v>
      </c>
      <c r="DJ2" s="163" t="s">
        <v>437</v>
      </c>
      <c r="DK2" s="164" t="s">
        <v>438</v>
      </c>
      <c r="DL2" s="163" t="s">
        <v>439</v>
      </c>
      <c r="DM2" s="164" t="s">
        <v>440</v>
      </c>
      <c r="DN2" s="164" t="s">
        <v>441</v>
      </c>
      <c r="DO2" s="163" t="s">
        <v>442</v>
      </c>
      <c r="DP2" s="164" t="s">
        <v>443</v>
      </c>
      <c r="DQ2" s="163" t="s">
        <v>444</v>
      </c>
      <c r="DR2" s="164" t="s">
        <v>445</v>
      </c>
      <c r="DS2" s="164" t="s">
        <v>446</v>
      </c>
      <c r="DT2" s="163" t="s">
        <v>447</v>
      </c>
      <c r="DU2" s="164" t="s">
        <v>448</v>
      </c>
      <c r="DV2" s="163" t="s">
        <v>449</v>
      </c>
      <c r="DW2" s="164" t="s">
        <v>450</v>
      </c>
      <c r="DX2" s="164" t="s">
        <v>451</v>
      </c>
      <c r="DY2" s="163" t="s">
        <v>452</v>
      </c>
      <c r="DZ2" s="164" t="s">
        <v>453</v>
      </c>
      <c r="EA2" s="163" t="s">
        <v>454</v>
      </c>
      <c r="EB2" s="164" t="s">
        <v>455</v>
      </c>
      <c r="EC2" s="164" t="s">
        <v>456</v>
      </c>
      <c r="ED2" s="163" t="s">
        <v>457</v>
      </c>
      <c r="EE2" s="164" t="s">
        <v>458</v>
      </c>
      <c r="EF2" s="163" t="s">
        <v>459</v>
      </c>
      <c r="EG2" s="164" t="s">
        <v>460</v>
      </c>
      <c r="EH2" s="164" t="s">
        <v>461</v>
      </c>
      <c r="EI2" s="163" t="s">
        <v>462</v>
      </c>
      <c r="EJ2" s="164" t="s">
        <v>463</v>
      </c>
      <c r="EK2" s="163" t="s">
        <v>464</v>
      </c>
      <c r="EL2" s="164" t="s">
        <v>465</v>
      </c>
      <c r="EM2" s="164" t="s">
        <v>466</v>
      </c>
      <c r="EN2" s="163" t="s">
        <v>467</v>
      </c>
      <c r="EO2" s="164" t="s">
        <v>468</v>
      </c>
      <c r="EP2" s="163" t="s">
        <v>469</v>
      </c>
      <c r="EQ2" s="165" t="s">
        <v>225</v>
      </c>
      <c r="ER2" s="99"/>
      <c r="ES2" s="145" t="s">
        <v>300</v>
      </c>
      <c r="ET2" s="146" t="s">
        <v>298</v>
      </c>
      <c r="EU2" s="146" t="s">
        <v>299</v>
      </c>
      <c r="EV2" s="146" t="s">
        <v>301</v>
      </c>
      <c r="EW2" s="146" t="s">
        <v>302</v>
      </c>
    </row>
    <row r="3" spans="1:153" x14ac:dyDescent="0.3">
      <c r="A3" s="102" t="s">
        <v>127</v>
      </c>
      <c r="B3" s="103">
        <v>0</v>
      </c>
      <c r="C3" s="103"/>
      <c r="D3" s="104"/>
      <c r="E3" s="103"/>
      <c r="F3" s="104"/>
      <c r="G3" s="103">
        <f>B3+C3-E3</f>
        <v>0</v>
      </c>
      <c r="H3" s="103"/>
      <c r="I3" s="104"/>
      <c r="J3" s="103"/>
      <c r="K3" s="104"/>
      <c r="L3" s="103">
        <f>G3+H3-J3</f>
        <v>0</v>
      </c>
      <c r="M3" s="103"/>
      <c r="N3" s="104"/>
      <c r="O3" s="103"/>
      <c r="P3" s="104"/>
      <c r="Q3" s="103">
        <f>L3+M3-O3</f>
        <v>0</v>
      </c>
      <c r="R3" s="103"/>
      <c r="S3" s="104"/>
      <c r="T3" s="103"/>
      <c r="U3" s="104"/>
      <c r="V3" s="103">
        <f>Q3+R3-T3</f>
        <v>0</v>
      </c>
      <c r="W3" s="103">
        <v>1</v>
      </c>
      <c r="X3" s="104">
        <v>18100</v>
      </c>
      <c r="Y3" s="103">
        <v>1</v>
      </c>
      <c r="Z3" s="104">
        <v>18500</v>
      </c>
      <c r="AA3" s="103">
        <f>V3+W3-Y3</f>
        <v>0</v>
      </c>
      <c r="AB3" s="103"/>
      <c r="AC3" s="104"/>
      <c r="AD3" s="103"/>
      <c r="AE3" s="104"/>
      <c r="AF3" s="103">
        <f>AA3+AB3-AD3</f>
        <v>0</v>
      </c>
      <c r="AG3" s="103"/>
      <c r="AH3" s="104"/>
      <c r="AI3" s="103"/>
      <c r="AJ3" s="104"/>
      <c r="AK3" s="103">
        <f>AF3+AG3-AI3</f>
        <v>0</v>
      </c>
      <c r="AL3" s="103"/>
      <c r="AM3" s="104"/>
      <c r="AN3" s="103"/>
      <c r="AO3" s="104"/>
      <c r="AP3" s="103">
        <f>AK3+AL3-AN3</f>
        <v>0</v>
      </c>
      <c r="AQ3" s="103"/>
      <c r="AR3" s="104"/>
      <c r="AS3" s="103"/>
      <c r="AT3" s="104"/>
      <c r="AU3" s="103">
        <f>AP3+AQ3-AS3</f>
        <v>0</v>
      </c>
      <c r="AV3" s="103"/>
      <c r="AW3" s="104"/>
      <c r="AX3" s="103"/>
      <c r="AY3" s="104"/>
      <c r="AZ3" s="103">
        <f>AU3+AV3-AX3</f>
        <v>0</v>
      </c>
      <c r="BA3" s="103"/>
      <c r="BB3" s="104"/>
      <c r="BC3" s="103"/>
      <c r="BD3" s="104"/>
      <c r="BE3" s="103">
        <f>AZ3+BA3-BC3</f>
        <v>0</v>
      </c>
      <c r="BF3" s="103"/>
      <c r="BG3" s="104"/>
      <c r="BH3" s="103"/>
      <c r="BI3" s="104"/>
      <c r="BJ3" s="103">
        <f>BE3+BF3-BH3</f>
        <v>0</v>
      </c>
      <c r="BK3" s="103"/>
      <c r="BL3" s="104"/>
      <c r="BM3" s="103"/>
      <c r="BN3" s="104"/>
      <c r="BO3" s="103">
        <f>BJ3+BK3-BM3</f>
        <v>0</v>
      </c>
      <c r="BP3" s="103"/>
      <c r="BQ3" s="104"/>
      <c r="BR3" s="103"/>
      <c r="BS3" s="104"/>
      <c r="BT3" s="103">
        <f>BO3+BP3-BR3</f>
        <v>0</v>
      </c>
      <c r="BU3" s="103"/>
      <c r="BV3" s="104"/>
      <c r="BW3" s="103"/>
      <c r="BX3" s="104"/>
      <c r="BY3" s="103">
        <f>BT3+BU3-BW3</f>
        <v>0</v>
      </c>
      <c r="BZ3" s="103"/>
      <c r="CA3" s="104"/>
      <c r="CB3" s="103"/>
      <c r="CC3" s="104"/>
      <c r="CD3" s="103">
        <f>BY3+BZ3-CB3</f>
        <v>0</v>
      </c>
      <c r="CE3" s="103"/>
      <c r="CF3" s="104"/>
      <c r="CG3" s="103"/>
      <c r="CH3" s="104"/>
      <c r="CI3" s="103">
        <f>CD3+CE3-CG3</f>
        <v>0</v>
      </c>
      <c r="CJ3" s="103"/>
      <c r="CK3" s="104"/>
      <c r="CL3" s="103"/>
      <c r="CM3" s="104"/>
      <c r="CN3" s="103">
        <f>CI3+CJ3-CL3</f>
        <v>0</v>
      </c>
      <c r="CO3" s="103"/>
      <c r="CP3" s="104"/>
      <c r="CQ3" s="103"/>
      <c r="CR3" s="104"/>
      <c r="CS3" s="103">
        <f>CN3+CO3-CQ3</f>
        <v>0</v>
      </c>
      <c r="CT3" s="103"/>
      <c r="CU3" s="104"/>
      <c r="CV3" s="103"/>
      <c r="CW3" s="104"/>
      <c r="CX3" s="103">
        <f>CS3+CT3-CV3</f>
        <v>0</v>
      </c>
      <c r="CY3" s="103"/>
      <c r="CZ3" s="104"/>
      <c r="DA3" s="103"/>
      <c r="DB3" s="104"/>
      <c r="DC3" s="103">
        <f>CX3+CY3-DA3</f>
        <v>0</v>
      </c>
      <c r="DD3" s="103"/>
      <c r="DE3" s="104"/>
      <c r="DF3" s="103"/>
      <c r="DG3" s="104"/>
      <c r="DH3" s="103">
        <f>DC3+DD3-DF3</f>
        <v>0</v>
      </c>
      <c r="DI3" s="103"/>
      <c r="DJ3" s="104"/>
      <c r="DK3" s="103"/>
      <c r="DL3" s="104"/>
      <c r="DM3" s="103">
        <f>DH3+DI3-DK3</f>
        <v>0</v>
      </c>
      <c r="DN3" s="103"/>
      <c r="DO3" s="104"/>
      <c r="DP3" s="103"/>
      <c r="DQ3" s="104"/>
      <c r="DR3" s="103">
        <f>DM3+DN3-DP3</f>
        <v>0</v>
      </c>
      <c r="DS3" s="103"/>
      <c r="DT3" s="104"/>
      <c r="DU3" s="103"/>
      <c r="DV3" s="104"/>
      <c r="DW3" s="103">
        <f>DR3+DS3-DU3</f>
        <v>0</v>
      </c>
      <c r="DX3" s="103"/>
      <c r="DY3" s="104"/>
      <c r="DZ3" s="103"/>
      <c r="EA3" s="104"/>
      <c r="EB3" s="103">
        <f>DW3+DX3-DZ3</f>
        <v>0</v>
      </c>
      <c r="EC3" s="103"/>
      <c r="ED3" s="104"/>
      <c r="EE3" s="103"/>
      <c r="EF3" s="104"/>
      <c r="EG3" s="103">
        <f>EB3+EC3-EE3</f>
        <v>0</v>
      </c>
      <c r="EH3" s="103"/>
      <c r="EI3" s="104"/>
      <c r="EJ3" s="103"/>
      <c r="EK3" s="104"/>
      <c r="EL3" s="103">
        <f>EG3+EH3-EJ3</f>
        <v>0</v>
      </c>
      <c r="EM3" s="103"/>
      <c r="EN3" s="104"/>
      <c r="EO3" s="103"/>
      <c r="EP3" s="104"/>
      <c r="EQ3" s="105">
        <f>EL3+EM3-EO3</f>
        <v>0</v>
      </c>
      <c r="ER3" s="45"/>
      <c r="ES3" s="4" t="s">
        <v>127</v>
      </c>
      <c r="ET3" s="52">
        <f>EO3+EJ3+EE3+DZ3+DU3+DP3+DK3+DF3+DA3+CV3+CQ3+CL3+CG3+CB3+BW3+BR3+BM3+BH3+BC3+AX3+AS3+AN3+AI3+AD3+Y3+T3+O3+J3+E3</f>
        <v>1</v>
      </c>
      <c r="EU3" s="38">
        <f>EP3+EK3+EF3+EA3+DV3+DQ3+DL3+DG3+DB3+CW3+CR3+CM3+CH3+CC3+BX3+BS3+BN3+BI3+BD3+AY3+AT3+AO3+AJ3+AE3+Z3+U3+P3+K3+F3</f>
        <v>18500</v>
      </c>
      <c r="EV3" s="52">
        <f>EM3+EH3+EC3+DX3+DS3+DN3+DI3+DD3+CY3+CT3+CO3+CJ3+CE3+BZ3+BU3+BP3+BK3+BF3+BA3+AV3+AQ3+AL3+AG3+AB3+W3+R3+M3+H3+C3</f>
        <v>1</v>
      </c>
      <c r="EW3" s="50">
        <f>EN3+EI3++ED3+DY3+DO3+DJ3+DT3+DE3+CZ3+CU3+CP3+CK3+CF3+CA3+BV3+BQ3+BL3+BG3+BB3+AW3+AR3+AM3+AH3+AC3+X3+S3+N3+I3+D3</f>
        <v>18100</v>
      </c>
    </row>
    <row r="4" spans="1:153" x14ac:dyDescent="0.3">
      <c r="A4" s="106" t="s">
        <v>128</v>
      </c>
      <c r="B4" s="52">
        <v>1</v>
      </c>
      <c r="C4" s="52"/>
      <c r="D4" s="50"/>
      <c r="E4" s="52"/>
      <c r="F4" s="50"/>
      <c r="G4" s="52">
        <f t="shared" ref="G4:G67" si="0">B4+C4-E4</f>
        <v>1</v>
      </c>
      <c r="H4" s="52"/>
      <c r="I4" s="50"/>
      <c r="J4" s="52"/>
      <c r="K4" s="50"/>
      <c r="L4" s="52">
        <f t="shared" ref="L4:L67" si="1">G4+H4-J4</f>
        <v>1</v>
      </c>
      <c r="M4" s="52"/>
      <c r="N4" s="50"/>
      <c r="O4" s="52"/>
      <c r="P4" s="50"/>
      <c r="Q4" s="52">
        <f t="shared" ref="Q4:Q67" si="2">L4+M4-O4</f>
        <v>1</v>
      </c>
      <c r="R4" s="52"/>
      <c r="S4" s="50"/>
      <c r="T4" s="52"/>
      <c r="U4" s="50"/>
      <c r="V4" s="52">
        <f t="shared" ref="V4:V67" si="3">Q4+R4-T4</f>
        <v>1</v>
      </c>
      <c r="W4" s="52"/>
      <c r="X4" s="50"/>
      <c r="Y4" s="52"/>
      <c r="Z4" s="50"/>
      <c r="AA4" s="52">
        <f t="shared" ref="AA4:AA67" si="4">V4+W4-Y4</f>
        <v>1</v>
      </c>
      <c r="AB4" s="52"/>
      <c r="AC4" s="50"/>
      <c r="AD4" s="52"/>
      <c r="AE4" s="50"/>
      <c r="AF4" s="52">
        <f t="shared" ref="AF4:AF67" si="5">AA4+AB4-AD4</f>
        <v>1</v>
      </c>
      <c r="AG4" s="52"/>
      <c r="AH4" s="50"/>
      <c r="AI4" s="52"/>
      <c r="AJ4" s="50"/>
      <c r="AK4" s="52">
        <f t="shared" ref="AK4:AK67" si="6">AF4+AG4-AI4</f>
        <v>1</v>
      </c>
      <c r="AL4" s="52"/>
      <c r="AM4" s="50"/>
      <c r="AN4" s="52"/>
      <c r="AO4" s="50"/>
      <c r="AP4" s="52">
        <f t="shared" ref="AP4:AP67" si="7">AK4+AL4-AN4</f>
        <v>1</v>
      </c>
      <c r="AQ4" s="52"/>
      <c r="AR4" s="50"/>
      <c r="AS4" s="52"/>
      <c r="AT4" s="50"/>
      <c r="AU4" s="52">
        <f t="shared" ref="AU4:AU67" si="8">AP4+AQ4-AS4</f>
        <v>1</v>
      </c>
      <c r="AV4" s="52"/>
      <c r="AW4" s="50"/>
      <c r="AX4" s="52"/>
      <c r="AY4" s="50"/>
      <c r="AZ4" s="52">
        <f t="shared" ref="AZ4:AZ67" si="9">AU4+AV4-AX4</f>
        <v>1</v>
      </c>
      <c r="BA4" s="52"/>
      <c r="BB4" s="50"/>
      <c r="BC4" s="52"/>
      <c r="BD4" s="50"/>
      <c r="BE4" s="52">
        <f t="shared" ref="BE4:BE67" si="10">AZ4+BA4-BC4</f>
        <v>1</v>
      </c>
      <c r="BF4" s="52"/>
      <c r="BG4" s="50"/>
      <c r="BH4" s="52"/>
      <c r="BI4" s="50"/>
      <c r="BJ4" s="52">
        <f t="shared" ref="BJ4:BJ67" si="11">BE4+BF4-BH4</f>
        <v>1</v>
      </c>
      <c r="BK4" s="52"/>
      <c r="BL4" s="50"/>
      <c r="BM4" s="52"/>
      <c r="BN4" s="50"/>
      <c r="BO4" s="52">
        <f t="shared" ref="BO4:BO67" si="12">BJ4+BK4-BM4</f>
        <v>1</v>
      </c>
      <c r="BP4" s="52"/>
      <c r="BQ4" s="50"/>
      <c r="BR4" s="52"/>
      <c r="BS4" s="50"/>
      <c r="BT4" s="52">
        <f t="shared" ref="BT4:BT67" si="13">BO4+BP4-BR4</f>
        <v>1</v>
      </c>
      <c r="BU4" s="52"/>
      <c r="BV4" s="50"/>
      <c r="BW4" s="52"/>
      <c r="BX4" s="50"/>
      <c r="BY4" s="52">
        <f t="shared" ref="BY4:BY67" si="14">BT4+BU4-BW4</f>
        <v>1</v>
      </c>
      <c r="BZ4" s="52"/>
      <c r="CA4" s="50"/>
      <c r="CB4" s="52"/>
      <c r="CC4" s="50"/>
      <c r="CD4" s="52">
        <f t="shared" ref="CD4:CD67" si="15">BY4+BZ4-CB4</f>
        <v>1</v>
      </c>
      <c r="CE4" s="52"/>
      <c r="CF4" s="50"/>
      <c r="CG4" s="52"/>
      <c r="CH4" s="50"/>
      <c r="CI4" s="52">
        <f t="shared" ref="CI4:CI67" si="16">CD4+CE4-CG4</f>
        <v>1</v>
      </c>
      <c r="CJ4" s="52"/>
      <c r="CK4" s="50"/>
      <c r="CL4" s="52"/>
      <c r="CM4" s="50"/>
      <c r="CN4" s="52">
        <f t="shared" ref="CN4:CN67" si="17">CI4+CJ4-CL4</f>
        <v>1</v>
      </c>
      <c r="CO4" s="52"/>
      <c r="CP4" s="50"/>
      <c r="CQ4" s="52"/>
      <c r="CR4" s="50"/>
      <c r="CS4" s="52">
        <f t="shared" ref="CS4:CS67" si="18">CN4+CO4-CQ4</f>
        <v>1</v>
      </c>
      <c r="CT4" s="52"/>
      <c r="CU4" s="50"/>
      <c r="CV4" s="52"/>
      <c r="CW4" s="50"/>
      <c r="CX4" s="52">
        <f t="shared" ref="CX4:CX67" si="19">CS4+CT4-CV4</f>
        <v>1</v>
      </c>
      <c r="CY4" s="52"/>
      <c r="CZ4" s="50"/>
      <c r="DA4" s="52"/>
      <c r="DB4" s="50"/>
      <c r="DC4" s="52">
        <f t="shared" ref="DC4:DC67" si="20">CX4+CY4-DA4</f>
        <v>1</v>
      </c>
      <c r="DD4" s="52"/>
      <c r="DE4" s="50"/>
      <c r="DF4" s="52"/>
      <c r="DG4" s="50"/>
      <c r="DH4" s="52">
        <f t="shared" ref="DH4:DH67" si="21">DC4+DD4-DF4</f>
        <v>1</v>
      </c>
      <c r="DI4" s="52"/>
      <c r="DJ4" s="50"/>
      <c r="DK4" s="52"/>
      <c r="DL4" s="50"/>
      <c r="DM4" s="52">
        <f t="shared" ref="DM4:DM67" si="22">DH4+DI4-DK4</f>
        <v>1</v>
      </c>
      <c r="DN4" s="52"/>
      <c r="DO4" s="50"/>
      <c r="DP4" s="52"/>
      <c r="DQ4" s="50"/>
      <c r="DR4" s="52">
        <f t="shared" ref="DR4:DR67" si="23">DM4+DN4-DP4</f>
        <v>1</v>
      </c>
      <c r="DS4" s="52"/>
      <c r="DT4" s="50"/>
      <c r="DU4" s="52"/>
      <c r="DV4" s="50"/>
      <c r="DW4" s="52">
        <f t="shared" ref="DW4:DW67" si="24">DR4+DS4-DU4</f>
        <v>1</v>
      </c>
      <c r="DX4" s="52"/>
      <c r="DY4" s="50"/>
      <c r="DZ4" s="52"/>
      <c r="EA4" s="50"/>
      <c r="EB4" s="52">
        <f t="shared" ref="EB4:EB67" si="25">DW4+DX4-DZ4</f>
        <v>1</v>
      </c>
      <c r="EC4" s="52"/>
      <c r="ED4" s="50"/>
      <c r="EE4" s="52"/>
      <c r="EF4" s="50"/>
      <c r="EG4" s="52">
        <f t="shared" ref="EG4:EG67" si="26">EB4+EC4-EE4</f>
        <v>1</v>
      </c>
      <c r="EH4" s="52"/>
      <c r="EI4" s="50"/>
      <c r="EJ4" s="52"/>
      <c r="EK4" s="50"/>
      <c r="EL4" s="52">
        <f t="shared" ref="EL4:EL67" si="27">EG4+EH4-EJ4</f>
        <v>1</v>
      </c>
      <c r="EM4" s="52"/>
      <c r="EN4" s="50"/>
      <c r="EO4" s="52"/>
      <c r="EP4" s="50"/>
      <c r="EQ4" s="107">
        <f t="shared" ref="EQ4:EQ67" si="28">EL4+EM4-EO4</f>
        <v>1</v>
      </c>
      <c r="ER4" s="45"/>
      <c r="ES4" s="4" t="s">
        <v>128</v>
      </c>
      <c r="ET4" s="52">
        <f t="shared" ref="ET4:ET67" si="29">EO4+EJ4+EE4+DZ4+DU4+DP4+DK4+DF4+DA4+CV4+CQ4+CL4+CG4+CB4+BW4+BR4+BM4+BH4+BC4+AX4+AS4+AN4+AI4+AD4+Y4+T4+O4+J4+E4</f>
        <v>0</v>
      </c>
      <c r="EU4" s="38">
        <f t="shared" ref="EU4:EU67" si="30">EP4+EK4+EF4+EA4+DV4+DQ4+DL4+DG4+DB4+CW4+CR4+CM4+CH4+CC4+BX4+BS4+BN4+BI4+BD4+AY4+AT4+AO4+AJ4+AE4+Z4+U4+P4+K4+F4</f>
        <v>0</v>
      </c>
      <c r="EV4" s="52">
        <f t="shared" ref="EV4:EV67" si="31">EM4+EH4+EC4+DX4+DS4+DN4+DI4+DD4+CY4+CT4+CO4+CJ4+CE4+BZ4+BU4+BP4+BK4+BF4+BA4+AV4+AQ4+AL4+AG4+AB4+W4+R4+M4+H4+C4</f>
        <v>0</v>
      </c>
      <c r="EW4" s="50">
        <f t="shared" ref="EW4:EW67" si="32">EN4+EI4++ED4+DY4+DO4+DJ4+DT4+DE4+CZ4+CU4+CP4+CK4+CF4+CA4+BV4+BQ4+BL4+BG4+BB4+AW4+AR4+AM4+AH4+AC4+X4+S4+N4+I4+D4</f>
        <v>0</v>
      </c>
    </row>
    <row r="5" spans="1:153" x14ac:dyDescent="0.3">
      <c r="A5" s="106" t="s">
        <v>129</v>
      </c>
      <c r="B5" s="52">
        <v>0</v>
      </c>
      <c r="C5" s="52"/>
      <c r="D5" s="50"/>
      <c r="E5" s="52"/>
      <c r="F5" s="50"/>
      <c r="G5" s="52">
        <f t="shared" si="0"/>
        <v>0</v>
      </c>
      <c r="H5" s="52"/>
      <c r="I5" s="50"/>
      <c r="J5" s="52"/>
      <c r="K5" s="50"/>
      <c r="L5" s="52">
        <f t="shared" si="1"/>
        <v>0</v>
      </c>
      <c r="M5" s="52"/>
      <c r="N5" s="50"/>
      <c r="O5" s="52"/>
      <c r="P5" s="50"/>
      <c r="Q5" s="52">
        <f t="shared" si="2"/>
        <v>0</v>
      </c>
      <c r="R5" s="52"/>
      <c r="S5" s="50"/>
      <c r="T5" s="52"/>
      <c r="U5" s="50"/>
      <c r="V5" s="52">
        <f t="shared" si="3"/>
        <v>0</v>
      </c>
      <c r="W5" s="52"/>
      <c r="X5" s="50"/>
      <c r="Y5" s="52"/>
      <c r="Z5" s="50"/>
      <c r="AA5" s="52">
        <f t="shared" si="4"/>
        <v>0</v>
      </c>
      <c r="AB5" s="52"/>
      <c r="AC5" s="50"/>
      <c r="AD5" s="52"/>
      <c r="AE5" s="50"/>
      <c r="AF5" s="52">
        <f t="shared" si="5"/>
        <v>0</v>
      </c>
      <c r="AG5" s="52"/>
      <c r="AH5" s="50"/>
      <c r="AI5" s="52"/>
      <c r="AJ5" s="50"/>
      <c r="AK5" s="52">
        <f t="shared" si="6"/>
        <v>0</v>
      </c>
      <c r="AL5" s="52"/>
      <c r="AM5" s="50"/>
      <c r="AN5" s="52"/>
      <c r="AO5" s="50"/>
      <c r="AP5" s="52">
        <f t="shared" si="7"/>
        <v>0</v>
      </c>
      <c r="AQ5" s="52"/>
      <c r="AR5" s="50"/>
      <c r="AS5" s="52"/>
      <c r="AT5" s="50"/>
      <c r="AU5" s="52">
        <f t="shared" si="8"/>
        <v>0</v>
      </c>
      <c r="AV5" s="52">
        <v>1</v>
      </c>
      <c r="AW5" s="50">
        <v>12500</v>
      </c>
      <c r="AX5" s="52"/>
      <c r="AY5" s="50"/>
      <c r="AZ5" s="52">
        <f t="shared" si="9"/>
        <v>1</v>
      </c>
      <c r="BA5" s="52"/>
      <c r="BB5" s="50"/>
      <c r="BC5" s="52"/>
      <c r="BD5" s="50"/>
      <c r="BE5" s="52">
        <f t="shared" si="10"/>
        <v>1</v>
      </c>
      <c r="BF5" s="52"/>
      <c r="BG5" s="50"/>
      <c r="BH5" s="52"/>
      <c r="BI5" s="50"/>
      <c r="BJ5" s="52">
        <f t="shared" si="11"/>
        <v>1</v>
      </c>
      <c r="BK5" s="52"/>
      <c r="BL5" s="50"/>
      <c r="BM5" s="52"/>
      <c r="BN5" s="50"/>
      <c r="BO5" s="52">
        <f t="shared" si="12"/>
        <v>1</v>
      </c>
      <c r="BP5" s="52"/>
      <c r="BQ5" s="50"/>
      <c r="BR5" s="52"/>
      <c r="BS5" s="50"/>
      <c r="BT5" s="52">
        <f t="shared" si="13"/>
        <v>1</v>
      </c>
      <c r="BU5" s="52"/>
      <c r="BV5" s="50"/>
      <c r="BW5" s="52"/>
      <c r="BX5" s="50"/>
      <c r="BY5" s="52">
        <f t="shared" si="14"/>
        <v>1</v>
      </c>
      <c r="BZ5" s="52"/>
      <c r="CA5" s="50"/>
      <c r="CB5" s="52"/>
      <c r="CC5" s="50"/>
      <c r="CD5" s="52">
        <f t="shared" si="15"/>
        <v>1</v>
      </c>
      <c r="CE5" s="52"/>
      <c r="CF5" s="50"/>
      <c r="CG5" s="52"/>
      <c r="CH5" s="50"/>
      <c r="CI5" s="52">
        <f t="shared" si="16"/>
        <v>1</v>
      </c>
      <c r="CJ5" s="52"/>
      <c r="CK5" s="50"/>
      <c r="CL5" s="52"/>
      <c r="CM5" s="50"/>
      <c r="CN5" s="52">
        <f t="shared" si="17"/>
        <v>1</v>
      </c>
      <c r="CO5" s="52"/>
      <c r="CP5" s="50"/>
      <c r="CQ5" s="52"/>
      <c r="CR5" s="50"/>
      <c r="CS5" s="52">
        <f t="shared" si="18"/>
        <v>1</v>
      </c>
      <c r="CT5" s="52"/>
      <c r="CU5" s="50"/>
      <c r="CV5" s="52"/>
      <c r="CW5" s="50"/>
      <c r="CX5" s="52">
        <f t="shared" si="19"/>
        <v>1</v>
      </c>
      <c r="CY5" s="52"/>
      <c r="CZ5" s="50"/>
      <c r="DA5" s="52"/>
      <c r="DB5" s="50"/>
      <c r="DC5" s="52">
        <f t="shared" si="20"/>
        <v>1</v>
      </c>
      <c r="DD5" s="52"/>
      <c r="DE5" s="50"/>
      <c r="DF5" s="52"/>
      <c r="DG5" s="50"/>
      <c r="DH5" s="52">
        <f t="shared" si="21"/>
        <v>1</v>
      </c>
      <c r="DI5" s="52"/>
      <c r="DJ5" s="50"/>
      <c r="DK5" s="52"/>
      <c r="DL5" s="50"/>
      <c r="DM5" s="52">
        <f t="shared" si="22"/>
        <v>1</v>
      </c>
      <c r="DN5" s="52"/>
      <c r="DO5" s="50"/>
      <c r="DP5" s="52"/>
      <c r="DQ5" s="50"/>
      <c r="DR5" s="52">
        <f t="shared" si="23"/>
        <v>1</v>
      </c>
      <c r="DS5" s="52"/>
      <c r="DT5" s="50"/>
      <c r="DU5" s="52"/>
      <c r="DV5" s="50"/>
      <c r="DW5" s="52">
        <f t="shared" si="24"/>
        <v>1</v>
      </c>
      <c r="DX5" s="52"/>
      <c r="DY5" s="50"/>
      <c r="DZ5" s="52"/>
      <c r="EA5" s="50"/>
      <c r="EB5" s="52">
        <f t="shared" si="25"/>
        <v>1</v>
      </c>
      <c r="EC5" s="52"/>
      <c r="ED5" s="50"/>
      <c r="EE5" s="52"/>
      <c r="EF5" s="50"/>
      <c r="EG5" s="52">
        <f t="shared" si="26"/>
        <v>1</v>
      </c>
      <c r="EH5" s="52"/>
      <c r="EI5" s="50"/>
      <c r="EJ5" s="52"/>
      <c r="EK5" s="50"/>
      <c r="EL5" s="52">
        <f t="shared" si="27"/>
        <v>1</v>
      </c>
      <c r="EM5" s="52"/>
      <c r="EN5" s="50"/>
      <c r="EO5" s="52"/>
      <c r="EP5" s="50"/>
      <c r="EQ5" s="107">
        <f t="shared" si="28"/>
        <v>1</v>
      </c>
      <c r="ER5" s="45"/>
      <c r="ES5" s="4" t="s">
        <v>129</v>
      </c>
      <c r="ET5" s="52">
        <f t="shared" si="29"/>
        <v>0</v>
      </c>
      <c r="EU5" s="38">
        <f t="shared" si="30"/>
        <v>0</v>
      </c>
      <c r="EV5" s="52">
        <f t="shared" si="31"/>
        <v>1</v>
      </c>
      <c r="EW5" s="50">
        <f t="shared" si="32"/>
        <v>12500</v>
      </c>
    </row>
    <row r="6" spans="1:153" x14ac:dyDescent="0.3">
      <c r="A6" s="106" t="s">
        <v>130</v>
      </c>
      <c r="B6" s="52">
        <v>1</v>
      </c>
      <c r="C6" s="52"/>
      <c r="D6" s="50"/>
      <c r="E6" s="52"/>
      <c r="F6" s="50"/>
      <c r="G6" s="52">
        <f t="shared" si="0"/>
        <v>1</v>
      </c>
      <c r="H6" s="52"/>
      <c r="I6" s="50"/>
      <c r="J6" s="52"/>
      <c r="K6" s="50"/>
      <c r="L6" s="52">
        <f t="shared" si="1"/>
        <v>1</v>
      </c>
      <c r="M6" s="52"/>
      <c r="N6" s="50"/>
      <c r="O6" s="52"/>
      <c r="P6" s="50"/>
      <c r="Q6" s="52">
        <f t="shared" si="2"/>
        <v>1</v>
      </c>
      <c r="R6" s="52"/>
      <c r="S6" s="50"/>
      <c r="T6" s="52"/>
      <c r="U6" s="50"/>
      <c r="V6" s="52">
        <f t="shared" si="3"/>
        <v>1</v>
      </c>
      <c r="W6" s="52"/>
      <c r="X6" s="50"/>
      <c r="Y6" s="52"/>
      <c r="Z6" s="50"/>
      <c r="AA6" s="52">
        <f t="shared" si="4"/>
        <v>1</v>
      </c>
      <c r="AB6" s="52"/>
      <c r="AC6" s="50"/>
      <c r="AD6" s="52"/>
      <c r="AE6" s="50"/>
      <c r="AF6" s="52">
        <f t="shared" si="5"/>
        <v>1</v>
      </c>
      <c r="AG6" s="52"/>
      <c r="AH6" s="50"/>
      <c r="AI6" s="52"/>
      <c r="AJ6" s="50"/>
      <c r="AK6" s="52">
        <f t="shared" si="6"/>
        <v>1</v>
      </c>
      <c r="AL6" s="52"/>
      <c r="AM6" s="50"/>
      <c r="AN6" s="52"/>
      <c r="AO6" s="50"/>
      <c r="AP6" s="52">
        <f t="shared" si="7"/>
        <v>1</v>
      </c>
      <c r="AQ6" s="52"/>
      <c r="AR6" s="50"/>
      <c r="AS6" s="52"/>
      <c r="AT6" s="50"/>
      <c r="AU6" s="52">
        <f t="shared" si="8"/>
        <v>1</v>
      </c>
      <c r="AV6" s="52"/>
      <c r="AW6" s="50"/>
      <c r="AX6" s="52"/>
      <c r="AY6" s="50"/>
      <c r="AZ6" s="52">
        <f t="shared" si="9"/>
        <v>1</v>
      </c>
      <c r="BA6" s="52"/>
      <c r="BB6" s="50"/>
      <c r="BC6" s="52"/>
      <c r="BD6" s="50"/>
      <c r="BE6" s="52">
        <f t="shared" si="10"/>
        <v>1</v>
      </c>
      <c r="BF6" s="52"/>
      <c r="BG6" s="50"/>
      <c r="BH6" s="52"/>
      <c r="BI6" s="50"/>
      <c r="BJ6" s="52">
        <f t="shared" si="11"/>
        <v>1</v>
      </c>
      <c r="BK6" s="52"/>
      <c r="BL6" s="50"/>
      <c r="BM6" s="52"/>
      <c r="BN6" s="50"/>
      <c r="BO6" s="52">
        <f t="shared" si="12"/>
        <v>1</v>
      </c>
      <c r="BP6" s="52"/>
      <c r="BQ6" s="50"/>
      <c r="BR6" s="52"/>
      <c r="BS6" s="50"/>
      <c r="BT6" s="52">
        <f t="shared" si="13"/>
        <v>1</v>
      </c>
      <c r="BU6" s="52"/>
      <c r="BV6" s="50"/>
      <c r="BW6" s="52"/>
      <c r="BX6" s="50"/>
      <c r="BY6" s="52">
        <f t="shared" si="14"/>
        <v>1</v>
      </c>
      <c r="BZ6" s="52"/>
      <c r="CA6" s="50"/>
      <c r="CB6" s="52"/>
      <c r="CC6" s="50"/>
      <c r="CD6" s="52">
        <f t="shared" si="15"/>
        <v>1</v>
      </c>
      <c r="CE6" s="52"/>
      <c r="CF6" s="50"/>
      <c r="CG6" s="52"/>
      <c r="CH6" s="50"/>
      <c r="CI6" s="52">
        <f t="shared" si="16"/>
        <v>1</v>
      </c>
      <c r="CJ6" s="52"/>
      <c r="CK6" s="50"/>
      <c r="CL6" s="52"/>
      <c r="CM6" s="50"/>
      <c r="CN6" s="52">
        <f t="shared" si="17"/>
        <v>1</v>
      </c>
      <c r="CO6" s="52"/>
      <c r="CP6" s="50"/>
      <c r="CQ6" s="52"/>
      <c r="CR6" s="50"/>
      <c r="CS6" s="52">
        <f t="shared" si="18"/>
        <v>1</v>
      </c>
      <c r="CT6" s="52"/>
      <c r="CU6" s="50"/>
      <c r="CV6" s="52"/>
      <c r="CW6" s="50"/>
      <c r="CX6" s="52">
        <f t="shared" si="19"/>
        <v>1</v>
      </c>
      <c r="CY6" s="52"/>
      <c r="CZ6" s="50"/>
      <c r="DA6" s="52"/>
      <c r="DB6" s="50"/>
      <c r="DC6" s="52">
        <f t="shared" si="20"/>
        <v>1</v>
      </c>
      <c r="DD6" s="52"/>
      <c r="DE6" s="50"/>
      <c r="DF6" s="52"/>
      <c r="DG6" s="50"/>
      <c r="DH6" s="52">
        <f t="shared" si="21"/>
        <v>1</v>
      </c>
      <c r="DI6" s="52"/>
      <c r="DJ6" s="50"/>
      <c r="DK6" s="52"/>
      <c r="DL6" s="50"/>
      <c r="DM6" s="52">
        <f t="shared" si="22"/>
        <v>1</v>
      </c>
      <c r="DN6" s="52"/>
      <c r="DO6" s="50"/>
      <c r="DP6" s="52"/>
      <c r="DQ6" s="50"/>
      <c r="DR6" s="52">
        <f t="shared" si="23"/>
        <v>1</v>
      </c>
      <c r="DS6" s="52"/>
      <c r="DT6" s="50"/>
      <c r="DU6" s="52"/>
      <c r="DV6" s="50"/>
      <c r="DW6" s="52">
        <f t="shared" si="24"/>
        <v>1</v>
      </c>
      <c r="DX6" s="52"/>
      <c r="DY6" s="50"/>
      <c r="DZ6" s="52"/>
      <c r="EA6" s="50"/>
      <c r="EB6" s="52">
        <f t="shared" si="25"/>
        <v>1</v>
      </c>
      <c r="EC6" s="52"/>
      <c r="ED6" s="50"/>
      <c r="EE6" s="52"/>
      <c r="EF6" s="50"/>
      <c r="EG6" s="52">
        <f t="shared" si="26"/>
        <v>1</v>
      </c>
      <c r="EH6" s="52"/>
      <c r="EI6" s="50"/>
      <c r="EJ6" s="52"/>
      <c r="EK6" s="50"/>
      <c r="EL6" s="52">
        <f t="shared" si="27"/>
        <v>1</v>
      </c>
      <c r="EM6" s="52"/>
      <c r="EN6" s="50"/>
      <c r="EO6" s="52"/>
      <c r="EP6" s="50"/>
      <c r="EQ6" s="107">
        <f t="shared" si="28"/>
        <v>1</v>
      </c>
      <c r="ER6" s="45"/>
      <c r="ES6" s="4" t="s">
        <v>130</v>
      </c>
      <c r="ET6" s="52">
        <f t="shared" si="29"/>
        <v>0</v>
      </c>
      <c r="EU6" s="38">
        <f t="shared" si="30"/>
        <v>0</v>
      </c>
      <c r="EV6" s="52">
        <f t="shared" si="31"/>
        <v>0</v>
      </c>
      <c r="EW6" s="50">
        <f t="shared" si="32"/>
        <v>0</v>
      </c>
    </row>
    <row r="7" spans="1:153" x14ac:dyDescent="0.3">
      <c r="A7" s="106" t="s">
        <v>131</v>
      </c>
      <c r="B7" s="52">
        <v>1</v>
      </c>
      <c r="C7" s="52"/>
      <c r="D7" s="50"/>
      <c r="E7" s="52"/>
      <c r="F7" s="50"/>
      <c r="G7" s="52">
        <f t="shared" si="0"/>
        <v>1</v>
      </c>
      <c r="H7" s="52"/>
      <c r="I7" s="50"/>
      <c r="J7" s="52"/>
      <c r="K7" s="50"/>
      <c r="L7" s="52">
        <f t="shared" si="1"/>
        <v>1</v>
      </c>
      <c r="M7" s="52"/>
      <c r="N7" s="50"/>
      <c r="O7" s="52"/>
      <c r="P7" s="50"/>
      <c r="Q7" s="52">
        <f t="shared" si="2"/>
        <v>1</v>
      </c>
      <c r="R7" s="52"/>
      <c r="S7" s="50"/>
      <c r="T7" s="52"/>
      <c r="U7" s="50"/>
      <c r="V7" s="52">
        <f t="shared" si="3"/>
        <v>1</v>
      </c>
      <c r="W7" s="52"/>
      <c r="X7" s="50"/>
      <c r="Y7" s="52"/>
      <c r="Z7" s="50"/>
      <c r="AA7" s="52">
        <f t="shared" si="4"/>
        <v>1</v>
      </c>
      <c r="AB7" s="52"/>
      <c r="AC7" s="50"/>
      <c r="AD7" s="52"/>
      <c r="AE7" s="50"/>
      <c r="AF7" s="52">
        <f t="shared" si="5"/>
        <v>1</v>
      </c>
      <c r="AG7" s="52"/>
      <c r="AH7" s="50"/>
      <c r="AI7" s="52"/>
      <c r="AJ7" s="50"/>
      <c r="AK7" s="52">
        <f t="shared" si="6"/>
        <v>1</v>
      </c>
      <c r="AL7" s="52"/>
      <c r="AM7" s="50"/>
      <c r="AN7" s="52"/>
      <c r="AO7" s="50"/>
      <c r="AP7" s="52">
        <f t="shared" si="7"/>
        <v>1</v>
      </c>
      <c r="AQ7" s="52"/>
      <c r="AR7" s="50"/>
      <c r="AS7" s="52"/>
      <c r="AT7" s="50"/>
      <c r="AU7" s="52">
        <f t="shared" si="8"/>
        <v>1</v>
      </c>
      <c r="AV7" s="52"/>
      <c r="AW7" s="50"/>
      <c r="AX7" s="52"/>
      <c r="AY7" s="50"/>
      <c r="AZ7" s="52">
        <f t="shared" si="9"/>
        <v>1</v>
      </c>
      <c r="BA7" s="52"/>
      <c r="BB7" s="50"/>
      <c r="BC7" s="52"/>
      <c r="BD7" s="50"/>
      <c r="BE7" s="52">
        <f t="shared" si="10"/>
        <v>1</v>
      </c>
      <c r="BF7" s="52"/>
      <c r="BG7" s="50"/>
      <c r="BH7" s="52"/>
      <c r="BI7" s="50"/>
      <c r="BJ7" s="52">
        <f t="shared" si="11"/>
        <v>1</v>
      </c>
      <c r="BK7" s="52"/>
      <c r="BL7" s="50"/>
      <c r="BM7" s="52"/>
      <c r="BN7" s="50"/>
      <c r="BO7" s="52">
        <f t="shared" si="12"/>
        <v>1</v>
      </c>
      <c r="BP7" s="52"/>
      <c r="BQ7" s="50"/>
      <c r="BR7" s="52"/>
      <c r="BS7" s="50"/>
      <c r="BT7" s="52">
        <f t="shared" si="13"/>
        <v>1</v>
      </c>
      <c r="BU7" s="52"/>
      <c r="BV7" s="50"/>
      <c r="BW7" s="52"/>
      <c r="BX7" s="50"/>
      <c r="BY7" s="52">
        <f t="shared" si="14"/>
        <v>1</v>
      </c>
      <c r="BZ7" s="52"/>
      <c r="CA7" s="50"/>
      <c r="CB7" s="52"/>
      <c r="CC7" s="50"/>
      <c r="CD7" s="52">
        <f t="shared" si="15"/>
        <v>1</v>
      </c>
      <c r="CE7" s="52"/>
      <c r="CF7" s="50"/>
      <c r="CG7" s="52"/>
      <c r="CH7" s="50"/>
      <c r="CI7" s="52">
        <f t="shared" si="16"/>
        <v>1</v>
      </c>
      <c r="CJ7" s="52"/>
      <c r="CK7" s="50"/>
      <c r="CL7" s="52"/>
      <c r="CM7" s="50"/>
      <c r="CN7" s="52">
        <f t="shared" si="17"/>
        <v>1</v>
      </c>
      <c r="CO7" s="52"/>
      <c r="CP7" s="50"/>
      <c r="CQ7" s="52"/>
      <c r="CR7" s="50"/>
      <c r="CS7" s="52">
        <f t="shared" si="18"/>
        <v>1</v>
      </c>
      <c r="CT7" s="52"/>
      <c r="CU7" s="50"/>
      <c r="CV7" s="52"/>
      <c r="CW7" s="50"/>
      <c r="CX7" s="52">
        <f t="shared" si="19"/>
        <v>1</v>
      </c>
      <c r="CY7" s="52"/>
      <c r="CZ7" s="50"/>
      <c r="DA7" s="52"/>
      <c r="DB7" s="50"/>
      <c r="DC7" s="52">
        <f t="shared" si="20"/>
        <v>1</v>
      </c>
      <c r="DD7" s="52"/>
      <c r="DE7" s="50"/>
      <c r="DF7" s="52"/>
      <c r="DG7" s="50"/>
      <c r="DH7" s="52">
        <f t="shared" si="21"/>
        <v>1</v>
      </c>
      <c r="DI7" s="52"/>
      <c r="DJ7" s="50"/>
      <c r="DK7" s="52"/>
      <c r="DL7" s="50"/>
      <c r="DM7" s="52">
        <f t="shared" si="22"/>
        <v>1</v>
      </c>
      <c r="DN7" s="52"/>
      <c r="DO7" s="50"/>
      <c r="DP7" s="52"/>
      <c r="DQ7" s="50"/>
      <c r="DR7" s="52">
        <f t="shared" si="23"/>
        <v>1</v>
      </c>
      <c r="DS7" s="52"/>
      <c r="DT7" s="50"/>
      <c r="DU7" s="52"/>
      <c r="DV7" s="50"/>
      <c r="DW7" s="52">
        <f t="shared" si="24"/>
        <v>1</v>
      </c>
      <c r="DX7" s="52"/>
      <c r="DY7" s="50"/>
      <c r="DZ7" s="52"/>
      <c r="EA7" s="50"/>
      <c r="EB7" s="52">
        <f t="shared" si="25"/>
        <v>1</v>
      </c>
      <c r="EC7" s="52"/>
      <c r="ED7" s="50"/>
      <c r="EE7" s="52"/>
      <c r="EF7" s="50"/>
      <c r="EG7" s="52">
        <f t="shared" si="26"/>
        <v>1</v>
      </c>
      <c r="EH7" s="52"/>
      <c r="EI7" s="50"/>
      <c r="EJ7" s="52"/>
      <c r="EK7" s="50"/>
      <c r="EL7" s="52">
        <f t="shared" si="27"/>
        <v>1</v>
      </c>
      <c r="EM7" s="52"/>
      <c r="EN7" s="50"/>
      <c r="EO7" s="52"/>
      <c r="EP7" s="50"/>
      <c r="EQ7" s="107">
        <f t="shared" si="28"/>
        <v>1</v>
      </c>
      <c r="ER7" s="45"/>
      <c r="ES7" s="4" t="s">
        <v>131</v>
      </c>
      <c r="ET7" s="52">
        <f t="shared" si="29"/>
        <v>0</v>
      </c>
      <c r="EU7" s="38">
        <f t="shared" si="30"/>
        <v>0</v>
      </c>
      <c r="EV7" s="52">
        <f t="shared" si="31"/>
        <v>0</v>
      </c>
      <c r="EW7" s="50">
        <f t="shared" si="32"/>
        <v>0</v>
      </c>
    </row>
    <row r="8" spans="1:153" x14ac:dyDescent="0.3">
      <c r="A8" s="106" t="s">
        <v>132</v>
      </c>
      <c r="B8" s="52">
        <v>1</v>
      </c>
      <c r="C8" s="52"/>
      <c r="D8" s="50"/>
      <c r="E8" s="52"/>
      <c r="F8" s="50"/>
      <c r="G8" s="52">
        <f t="shared" si="0"/>
        <v>1</v>
      </c>
      <c r="H8" s="52"/>
      <c r="I8" s="50"/>
      <c r="J8" s="52"/>
      <c r="K8" s="50"/>
      <c r="L8" s="52">
        <f t="shared" si="1"/>
        <v>1</v>
      </c>
      <c r="M8" s="52"/>
      <c r="N8" s="50"/>
      <c r="O8" s="52"/>
      <c r="P8" s="50"/>
      <c r="Q8" s="52">
        <f t="shared" si="2"/>
        <v>1</v>
      </c>
      <c r="R8" s="52"/>
      <c r="S8" s="50"/>
      <c r="T8" s="52"/>
      <c r="U8" s="50"/>
      <c r="V8" s="52">
        <f t="shared" si="3"/>
        <v>1</v>
      </c>
      <c r="W8" s="52"/>
      <c r="X8" s="50"/>
      <c r="Y8" s="52"/>
      <c r="Z8" s="50"/>
      <c r="AA8" s="52">
        <f t="shared" si="4"/>
        <v>1</v>
      </c>
      <c r="AB8" s="52"/>
      <c r="AC8" s="50"/>
      <c r="AD8" s="52"/>
      <c r="AE8" s="50"/>
      <c r="AF8" s="52">
        <f t="shared" si="5"/>
        <v>1</v>
      </c>
      <c r="AG8" s="52"/>
      <c r="AH8" s="50"/>
      <c r="AI8" s="52"/>
      <c r="AJ8" s="50"/>
      <c r="AK8" s="52">
        <f t="shared" si="6"/>
        <v>1</v>
      </c>
      <c r="AL8" s="52"/>
      <c r="AM8" s="50"/>
      <c r="AN8" s="52"/>
      <c r="AO8" s="50"/>
      <c r="AP8" s="52">
        <f t="shared" si="7"/>
        <v>1</v>
      </c>
      <c r="AQ8" s="52"/>
      <c r="AR8" s="50"/>
      <c r="AS8" s="52"/>
      <c r="AT8" s="50"/>
      <c r="AU8" s="52">
        <f t="shared" si="8"/>
        <v>1</v>
      </c>
      <c r="AV8" s="52"/>
      <c r="AW8" s="50"/>
      <c r="AX8" s="52"/>
      <c r="AY8" s="50"/>
      <c r="AZ8" s="52">
        <f t="shared" si="9"/>
        <v>1</v>
      </c>
      <c r="BA8" s="52"/>
      <c r="BB8" s="50"/>
      <c r="BC8" s="52"/>
      <c r="BD8" s="50"/>
      <c r="BE8" s="52">
        <f t="shared" si="10"/>
        <v>1</v>
      </c>
      <c r="BF8" s="52"/>
      <c r="BG8" s="50"/>
      <c r="BH8" s="52"/>
      <c r="BI8" s="50"/>
      <c r="BJ8" s="52">
        <f t="shared" si="11"/>
        <v>1</v>
      </c>
      <c r="BK8" s="52"/>
      <c r="BL8" s="50"/>
      <c r="BM8" s="52"/>
      <c r="BN8" s="50"/>
      <c r="BO8" s="52">
        <f t="shared" si="12"/>
        <v>1</v>
      </c>
      <c r="BP8" s="52"/>
      <c r="BQ8" s="50"/>
      <c r="BR8" s="52"/>
      <c r="BS8" s="50"/>
      <c r="BT8" s="52">
        <f t="shared" si="13"/>
        <v>1</v>
      </c>
      <c r="BU8" s="52"/>
      <c r="BV8" s="50"/>
      <c r="BW8" s="52"/>
      <c r="BX8" s="50"/>
      <c r="BY8" s="52">
        <f t="shared" si="14"/>
        <v>1</v>
      </c>
      <c r="BZ8" s="52"/>
      <c r="CA8" s="50"/>
      <c r="CB8" s="52"/>
      <c r="CC8" s="50"/>
      <c r="CD8" s="52">
        <f t="shared" si="15"/>
        <v>1</v>
      </c>
      <c r="CE8" s="52"/>
      <c r="CF8" s="50"/>
      <c r="CG8" s="52"/>
      <c r="CH8" s="50"/>
      <c r="CI8" s="52">
        <f t="shared" si="16"/>
        <v>1</v>
      </c>
      <c r="CJ8" s="52"/>
      <c r="CK8" s="50"/>
      <c r="CL8" s="52"/>
      <c r="CM8" s="50"/>
      <c r="CN8" s="52">
        <f t="shared" si="17"/>
        <v>1</v>
      </c>
      <c r="CO8" s="52"/>
      <c r="CP8" s="50"/>
      <c r="CQ8" s="52"/>
      <c r="CR8" s="50"/>
      <c r="CS8" s="52">
        <f t="shared" si="18"/>
        <v>1</v>
      </c>
      <c r="CT8" s="52"/>
      <c r="CU8" s="50"/>
      <c r="CV8" s="52"/>
      <c r="CW8" s="50"/>
      <c r="CX8" s="52">
        <f t="shared" si="19"/>
        <v>1</v>
      </c>
      <c r="CY8" s="52"/>
      <c r="CZ8" s="50"/>
      <c r="DA8" s="52"/>
      <c r="DB8" s="50"/>
      <c r="DC8" s="52">
        <f t="shared" si="20"/>
        <v>1</v>
      </c>
      <c r="DD8" s="52"/>
      <c r="DE8" s="50"/>
      <c r="DF8" s="52"/>
      <c r="DG8" s="50"/>
      <c r="DH8" s="52">
        <f t="shared" si="21"/>
        <v>1</v>
      </c>
      <c r="DI8" s="52"/>
      <c r="DJ8" s="50"/>
      <c r="DK8" s="52"/>
      <c r="DL8" s="50"/>
      <c r="DM8" s="52">
        <f t="shared" si="22"/>
        <v>1</v>
      </c>
      <c r="DN8" s="52"/>
      <c r="DO8" s="50"/>
      <c r="DP8" s="52"/>
      <c r="DQ8" s="50"/>
      <c r="DR8" s="52">
        <f t="shared" si="23"/>
        <v>1</v>
      </c>
      <c r="DS8" s="52"/>
      <c r="DT8" s="50"/>
      <c r="DU8" s="52"/>
      <c r="DV8" s="50"/>
      <c r="DW8" s="52">
        <f t="shared" si="24"/>
        <v>1</v>
      </c>
      <c r="DX8" s="52"/>
      <c r="DY8" s="50"/>
      <c r="DZ8" s="52"/>
      <c r="EA8" s="50"/>
      <c r="EB8" s="52">
        <f t="shared" si="25"/>
        <v>1</v>
      </c>
      <c r="EC8" s="52"/>
      <c r="ED8" s="50"/>
      <c r="EE8" s="52"/>
      <c r="EF8" s="50"/>
      <c r="EG8" s="52">
        <f t="shared" si="26"/>
        <v>1</v>
      </c>
      <c r="EH8" s="52"/>
      <c r="EI8" s="50"/>
      <c r="EJ8" s="52"/>
      <c r="EK8" s="50"/>
      <c r="EL8" s="52">
        <f t="shared" si="27"/>
        <v>1</v>
      </c>
      <c r="EM8" s="52"/>
      <c r="EN8" s="50"/>
      <c r="EO8" s="52"/>
      <c r="EP8" s="50"/>
      <c r="EQ8" s="107">
        <f t="shared" si="28"/>
        <v>1</v>
      </c>
      <c r="ER8" s="45"/>
      <c r="ES8" s="4" t="s">
        <v>132</v>
      </c>
      <c r="ET8" s="52">
        <f t="shared" si="29"/>
        <v>0</v>
      </c>
      <c r="EU8" s="38">
        <f t="shared" si="30"/>
        <v>0</v>
      </c>
      <c r="EV8" s="52">
        <f t="shared" si="31"/>
        <v>0</v>
      </c>
      <c r="EW8" s="50">
        <f t="shared" si="32"/>
        <v>0</v>
      </c>
    </row>
    <row r="9" spans="1:153" x14ac:dyDescent="0.3">
      <c r="A9" s="106" t="s">
        <v>133</v>
      </c>
      <c r="B9" s="52">
        <v>0</v>
      </c>
      <c r="C9" s="52"/>
      <c r="D9" s="50"/>
      <c r="E9" s="52"/>
      <c r="F9" s="50"/>
      <c r="G9" s="52">
        <f t="shared" si="0"/>
        <v>0</v>
      </c>
      <c r="H9" s="52"/>
      <c r="I9" s="50"/>
      <c r="J9" s="52"/>
      <c r="K9" s="50"/>
      <c r="L9" s="52">
        <f t="shared" si="1"/>
        <v>0</v>
      </c>
      <c r="M9" s="52"/>
      <c r="N9" s="50"/>
      <c r="O9" s="52"/>
      <c r="P9" s="50"/>
      <c r="Q9" s="52">
        <f t="shared" si="2"/>
        <v>0</v>
      </c>
      <c r="R9" s="52"/>
      <c r="S9" s="50"/>
      <c r="T9" s="52"/>
      <c r="U9" s="50"/>
      <c r="V9" s="52">
        <f t="shared" si="3"/>
        <v>0</v>
      </c>
      <c r="W9" s="52"/>
      <c r="X9" s="50"/>
      <c r="Y9" s="52"/>
      <c r="Z9" s="50"/>
      <c r="AA9" s="52">
        <f t="shared" si="4"/>
        <v>0</v>
      </c>
      <c r="AB9" s="52"/>
      <c r="AC9" s="50"/>
      <c r="AD9" s="52"/>
      <c r="AE9" s="50"/>
      <c r="AF9" s="52">
        <f t="shared" si="5"/>
        <v>0</v>
      </c>
      <c r="AG9" s="52"/>
      <c r="AH9" s="50"/>
      <c r="AI9" s="52"/>
      <c r="AJ9" s="50"/>
      <c r="AK9" s="52">
        <f t="shared" si="6"/>
        <v>0</v>
      </c>
      <c r="AL9" s="52">
        <v>1</v>
      </c>
      <c r="AM9" s="50">
        <v>10000</v>
      </c>
      <c r="AN9" s="52">
        <v>1</v>
      </c>
      <c r="AO9" s="50">
        <v>10400</v>
      </c>
      <c r="AP9" s="52">
        <f t="shared" si="7"/>
        <v>0</v>
      </c>
      <c r="AQ9" s="52"/>
      <c r="AR9" s="50"/>
      <c r="AS9" s="52"/>
      <c r="AT9" s="50"/>
      <c r="AU9" s="52">
        <f t="shared" si="8"/>
        <v>0</v>
      </c>
      <c r="AV9" s="52"/>
      <c r="AW9" s="50"/>
      <c r="AX9" s="52"/>
      <c r="AY9" s="50"/>
      <c r="AZ9" s="52">
        <f t="shared" si="9"/>
        <v>0</v>
      </c>
      <c r="BA9" s="52">
        <v>1</v>
      </c>
      <c r="BB9" s="50">
        <v>10000</v>
      </c>
      <c r="BC9" s="52"/>
      <c r="BD9" s="50"/>
      <c r="BE9" s="52">
        <f t="shared" si="10"/>
        <v>1</v>
      </c>
      <c r="BF9" s="52"/>
      <c r="BG9" s="50"/>
      <c r="BH9" s="52"/>
      <c r="BI9" s="50"/>
      <c r="BJ9" s="52">
        <f t="shared" si="11"/>
        <v>1</v>
      </c>
      <c r="BK9" s="52"/>
      <c r="BL9" s="50"/>
      <c r="BM9" s="52"/>
      <c r="BN9" s="50"/>
      <c r="BO9" s="52">
        <f t="shared" si="12"/>
        <v>1</v>
      </c>
      <c r="BP9" s="52"/>
      <c r="BQ9" s="50"/>
      <c r="BR9" s="52"/>
      <c r="BS9" s="50"/>
      <c r="BT9" s="52">
        <f t="shared" si="13"/>
        <v>1</v>
      </c>
      <c r="BU9" s="52"/>
      <c r="BV9" s="50"/>
      <c r="BW9" s="52"/>
      <c r="BX9" s="50"/>
      <c r="BY9" s="52">
        <f t="shared" si="14"/>
        <v>1</v>
      </c>
      <c r="BZ9" s="52"/>
      <c r="CA9" s="50"/>
      <c r="CB9" s="52"/>
      <c r="CC9" s="50"/>
      <c r="CD9" s="52">
        <f t="shared" si="15"/>
        <v>1</v>
      </c>
      <c r="CE9" s="52"/>
      <c r="CF9" s="50"/>
      <c r="CG9" s="52"/>
      <c r="CH9" s="50"/>
      <c r="CI9" s="52">
        <f t="shared" si="16"/>
        <v>1</v>
      </c>
      <c r="CJ9" s="52"/>
      <c r="CK9" s="50"/>
      <c r="CL9" s="52"/>
      <c r="CM9" s="50"/>
      <c r="CN9" s="52">
        <f t="shared" si="17"/>
        <v>1</v>
      </c>
      <c r="CO9" s="52"/>
      <c r="CP9" s="50"/>
      <c r="CQ9" s="52"/>
      <c r="CR9" s="50"/>
      <c r="CS9" s="52">
        <f t="shared" si="18"/>
        <v>1</v>
      </c>
      <c r="CT9" s="52"/>
      <c r="CU9" s="50"/>
      <c r="CV9" s="52"/>
      <c r="CW9" s="50"/>
      <c r="CX9" s="52">
        <f t="shared" si="19"/>
        <v>1</v>
      </c>
      <c r="CY9" s="52"/>
      <c r="CZ9" s="50"/>
      <c r="DA9" s="52"/>
      <c r="DB9" s="50"/>
      <c r="DC9" s="52">
        <f t="shared" si="20"/>
        <v>1</v>
      </c>
      <c r="DD9" s="52"/>
      <c r="DE9" s="50"/>
      <c r="DF9" s="52"/>
      <c r="DG9" s="50"/>
      <c r="DH9" s="52">
        <f t="shared" si="21"/>
        <v>1</v>
      </c>
      <c r="DI9" s="52"/>
      <c r="DJ9" s="50"/>
      <c r="DK9" s="52"/>
      <c r="DL9" s="50"/>
      <c r="DM9" s="52">
        <f t="shared" si="22"/>
        <v>1</v>
      </c>
      <c r="DN9" s="52"/>
      <c r="DO9" s="50"/>
      <c r="DP9" s="52"/>
      <c r="DQ9" s="50"/>
      <c r="DR9" s="52">
        <f t="shared" si="23"/>
        <v>1</v>
      </c>
      <c r="DS9" s="52"/>
      <c r="DT9" s="50"/>
      <c r="DU9" s="52"/>
      <c r="DV9" s="50"/>
      <c r="DW9" s="52">
        <f t="shared" si="24"/>
        <v>1</v>
      </c>
      <c r="DX9" s="52"/>
      <c r="DY9" s="50"/>
      <c r="DZ9" s="52"/>
      <c r="EA9" s="50"/>
      <c r="EB9" s="52">
        <f t="shared" si="25"/>
        <v>1</v>
      </c>
      <c r="EC9" s="52"/>
      <c r="ED9" s="50"/>
      <c r="EE9" s="52"/>
      <c r="EF9" s="50"/>
      <c r="EG9" s="52">
        <f t="shared" si="26"/>
        <v>1</v>
      </c>
      <c r="EH9" s="52"/>
      <c r="EI9" s="50"/>
      <c r="EJ9" s="52"/>
      <c r="EK9" s="50"/>
      <c r="EL9" s="52">
        <f t="shared" si="27"/>
        <v>1</v>
      </c>
      <c r="EM9" s="52"/>
      <c r="EN9" s="50"/>
      <c r="EO9" s="52"/>
      <c r="EP9" s="50"/>
      <c r="EQ9" s="107">
        <f t="shared" si="28"/>
        <v>1</v>
      </c>
      <c r="ER9" s="45"/>
      <c r="ES9" s="4" t="s">
        <v>133</v>
      </c>
      <c r="ET9" s="52">
        <f t="shared" si="29"/>
        <v>1</v>
      </c>
      <c r="EU9" s="38">
        <f t="shared" si="30"/>
        <v>10400</v>
      </c>
      <c r="EV9" s="52">
        <f t="shared" si="31"/>
        <v>2</v>
      </c>
      <c r="EW9" s="50">
        <f t="shared" si="32"/>
        <v>20000</v>
      </c>
    </row>
    <row r="10" spans="1:153" x14ac:dyDescent="0.3">
      <c r="A10" s="106" t="s">
        <v>134</v>
      </c>
      <c r="B10" s="52">
        <v>1</v>
      </c>
      <c r="C10" s="52"/>
      <c r="D10" s="50"/>
      <c r="E10" s="52"/>
      <c r="F10" s="50"/>
      <c r="G10" s="52">
        <f t="shared" si="0"/>
        <v>1</v>
      </c>
      <c r="H10" s="52"/>
      <c r="I10" s="50"/>
      <c r="J10" s="52"/>
      <c r="K10" s="50"/>
      <c r="L10" s="52">
        <f t="shared" si="1"/>
        <v>1</v>
      </c>
      <c r="M10" s="52"/>
      <c r="N10" s="50"/>
      <c r="O10" s="52"/>
      <c r="P10" s="50"/>
      <c r="Q10" s="52">
        <f t="shared" si="2"/>
        <v>1</v>
      </c>
      <c r="R10" s="52"/>
      <c r="S10" s="50"/>
      <c r="T10" s="52"/>
      <c r="U10" s="50"/>
      <c r="V10" s="52">
        <f t="shared" si="3"/>
        <v>1</v>
      </c>
      <c r="W10" s="52"/>
      <c r="X10" s="50"/>
      <c r="Y10" s="52"/>
      <c r="Z10" s="50"/>
      <c r="AA10" s="52">
        <f t="shared" si="4"/>
        <v>1</v>
      </c>
      <c r="AB10" s="52"/>
      <c r="AC10" s="50"/>
      <c r="AD10" s="52"/>
      <c r="AE10" s="50"/>
      <c r="AF10" s="52">
        <f t="shared" si="5"/>
        <v>1</v>
      </c>
      <c r="AG10" s="52"/>
      <c r="AH10" s="50"/>
      <c r="AI10" s="52"/>
      <c r="AJ10" s="50"/>
      <c r="AK10" s="52">
        <f t="shared" si="6"/>
        <v>1</v>
      </c>
      <c r="AL10" s="52"/>
      <c r="AM10" s="50"/>
      <c r="AN10" s="52"/>
      <c r="AO10" s="50"/>
      <c r="AP10" s="52">
        <f t="shared" si="7"/>
        <v>1</v>
      </c>
      <c r="AQ10" s="52"/>
      <c r="AR10" s="50"/>
      <c r="AS10" s="52"/>
      <c r="AT10" s="50"/>
      <c r="AU10" s="52">
        <f t="shared" si="8"/>
        <v>1</v>
      </c>
      <c r="AV10" s="52"/>
      <c r="AW10" s="50"/>
      <c r="AX10" s="52"/>
      <c r="AY10" s="50"/>
      <c r="AZ10" s="52">
        <f t="shared" si="9"/>
        <v>1</v>
      </c>
      <c r="BA10" s="52"/>
      <c r="BB10" s="50"/>
      <c r="BC10" s="52"/>
      <c r="BD10" s="50"/>
      <c r="BE10" s="52">
        <f t="shared" si="10"/>
        <v>1</v>
      </c>
      <c r="BF10" s="52"/>
      <c r="BG10" s="50"/>
      <c r="BH10" s="52"/>
      <c r="BI10" s="50"/>
      <c r="BJ10" s="52">
        <f t="shared" si="11"/>
        <v>1</v>
      </c>
      <c r="BK10" s="52"/>
      <c r="BL10" s="50"/>
      <c r="BM10" s="52"/>
      <c r="BN10" s="50"/>
      <c r="BO10" s="52">
        <f t="shared" si="12"/>
        <v>1</v>
      </c>
      <c r="BP10" s="52"/>
      <c r="BQ10" s="50"/>
      <c r="BR10" s="52"/>
      <c r="BS10" s="50"/>
      <c r="BT10" s="52">
        <f t="shared" si="13"/>
        <v>1</v>
      </c>
      <c r="BU10" s="52"/>
      <c r="BV10" s="50"/>
      <c r="BW10" s="52"/>
      <c r="BX10" s="50"/>
      <c r="BY10" s="52">
        <f t="shared" si="14"/>
        <v>1</v>
      </c>
      <c r="BZ10" s="52"/>
      <c r="CA10" s="50"/>
      <c r="CB10" s="52"/>
      <c r="CC10" s="50"/>
      <c r="CD10" s="52">
        <f t="shared" si="15"/>
        <v>1</v>
      </c>
      <c r="CE10" s="52"/>
      <c r="CF10" s="50"/>
      <c r="CG10" s="52"/>
      <c r="CH10" s="50"/>
      <c r="CI10" s="52">
        <f t="shared" si="16"/>
        <v>1</v>
      </c>
      <c r="CJ10" s="52"/>
      <c r="CK10" s="50"/>
      <c r="CL10" s="52"/>
      <c r="CM10" s="50"/>
      <c r="CN10" s="52">
        <f t="shared" si="17"/>
        <v>1</v>
      </c>
      <c r="CO10" s="52"/>
      <c r="CP10" s="50"/>
      <c r="CQ10" s="52"/>
      <c r="CR10" s="50"/>
      <c r="CS10" s="52">
        <f t="shared" si="18"/>
        <v>1</v>
      </c>
      <c r="CT10" s="52"/>
      <c r="CU10" s="50"/>
      <c r="CV10" s="52"/>
      <c r="CW10" s="50"/>
      <c r="CX10" s="52">
        <f t="shared" si="19"/>
        <v>1</v>
      </c>
      <c r="CY10" s="52"/>
      <c r="CZ10" s="50"/>
      <c r="DA10" s="52"/>
      <c r="DB10" s="50"/>
      <c r="DC10" s="52">
        <f t="shared" si="20"/>
        <v>1</v>
      </c>
      <c r="DD10" s="52"/>
      <c r="DE10" s="50"/>
      <c r="DF10" s="52"/>
      <c r="DG10" s="50"/>
      <c r="DH10" s="52">
        <f t="shared" si="21"/>
        <v>1</v>
      </c>
      <c r="DI10" s="52"/>
      <c r="DJ10" s="50"/>
      <c r="DK10" s="52"/>
      <c r="DL10" s="50"/>
      <c r="DM10" s="52">
        <f t="shared" si="22"/>
        <v>1</v>
      </c>
      <c r="DN10" s="52"/>
      <c r="DO10" s="50"/>
      <c r="DP10" s="52"/>
      <c r="DQ10" s="50"/>
      <c r="DR10" s="52">
        <f t="shared" si="23"/>
        <v>1</v>
      </c>
      <c r="DS10" s="52"/>
      <c r="DT10" s="50"/>
      <c r="DU10" s="52"/>
      <c r="DV10" s="50"/>
      <c r="DW10" s="52">
        <f t="shared" si="24"/>
        <v>1</v>
      </c>
      <c r="DX10" s="52"/>
      <c r="DY10" s="50"/>
      <c r="DZ10" s="52"/>
      <c r="EA10" s="50"/>
      <c r="EB10" s="52">
        <f t="shared" si="25"/>
        <v>1</v>
      </c>
      <c r="EC10" s="52"/>
      <c r="ED10" s="50"/>
      <c r="EE10" s="52"/>
      <c r="EF10" s="50"/>
      <c r="EG10" s="52">
        <f t="shared" si="26"/>
        <v>1</v>
      </c>
      <c r="EH10" s="52"/>
      <c r="EI10" s="50"/>
      <c r="EJ10" s="52"/>
      <c r="EK10" s="50"/>
      <c r="EL10" s="52">
        <f t="shared" si="27"/>
        <v>1</v>
      </c>
      <c r="EM10" s="52"/>
      <c r="EN10" s="50"/>
      <c r="EO10" s="52"/>
      <c r="EP10" s="50"/>
      <c r="EQ10" s="107">
        <f t="shared" si="28"/>
        <v>1</v>
      </c>
      <c r="ER10" s="45"/>
      <c r="ES10" s="4" t="s">
        <v>134</v>
      </c>
      <c r="ET10" s="52">
        <f t="shared" si="29"/>
        <v>0</v>
      </c>
      <c r="EU10" s="38">
        <f t="shared" si="30"/>
        <v>0</v>
      </c>
      <c r="EV10" s="52">
        <f t="shared" si="31"/>
        <v>0</v>
      </c>
      <c r="EW10" s="50">
        <f t="shared" si="32"/>
        <v>0</v>
      </c>
    </row>
    <row r="11" spans="1:153" x14ac:dyDescent="0.3">
      <c r="A11" s="106" t="s">
        <v>135</v>
      </c>
      <c r="B11" s="52">
        <v>2</v>
      </c>
      <c r="C11" s="52"/>
      <c r="D11" s="50"/>
      <c r="E11" s="52"/>
      <c r="F11" s="50"/>
      <c r="G11" s="52">
        <f t="shared" si="0"/>
        <v>2</v>
      </c>
      <c r="H11" s="52"/>
      <c r="I11" s="50"/>
      <c r="J11" s="52"/>
      <c r="K11" s="50"/>
      <c r="L11" s="52">
        <f t="shared" si="1"/>
        <v>2</v>
      </c>
      <c r="M11" s="52"/>
      <c r="N11" s="50"/>
      <c r="O11" s="52"/>
      <c r="P11" s="50"/>
      <c r="Q11" s="52">
        <f t="shared" si="2"/>
        <v>2</v>
      </c>
      <c r="R11" s="52"/>
      <c r="S11" s="50"/>
      <c r="T11" s="52"/>
      <c r="U11" s="50"/>
      <c r="V11" s="52">
        <f t="shared" si="3"/>
        <v>2</v>
      </c>
      <c r="W11" s="52"/>
      <c r="X11" s="50"/>
      <c r="Y11" s="52"/>
      <c r="Z11" s="50"/>
      <c r="AA11" s="52">
        <f t="shared" si="4"/>
        <v>2</v>
      </c>
      <c r="AB11" s="52"/>
      <c r="AC11" s="50"/>
      <c r="AD11" s="52"/>
      <c r="AE11" s="50"/>
      <c r="AF11" s="52">
        <f t="shared" si="5"/>
        <v>2</v>
      </c>
      <c r="AG11" s="52"/>
      <c r="AH11" s="50"/>
      <c r="AI11" s="52"/>
      <c r="AJ11" s="50"/>
      <c r="AK11" s="52">
        <f t="shared" si="6"/>
        <v>2</v>
      </c>
      <c r="AL11" s="52"/>
      <c r="AM11" s="50"/>
      <c r="AN11" s="52"/>
      <c r="AO11" s="50"/>
      <c r="AP11" s="52">
        <f t="shared" si="7"/>
        <v>2</v>
      </c>
      <c r="AQ11" s="52"/>
      <c r="AR11" s="50"/>
      <c r="AS11" s="52"/>
      <c r="AT11" s="50"/>
      <c r="AU11" s="52">
        <f t="shared" si="8"/>
        <v>2</v>
      </c>
      <c r="AV11" s="52"/>
      <c r="AW11" s="50"/>
      <c r="AX11" s="52"/>
      <c r="AY11" s="50"/>
      <c r="AZ11" s="52">
        <f t="shared" si="9"/>
        <v>2</v>
      </c>
      <c r="BA11" s="52"/>
      <c r="BB11" s="50"/>
      <c r="BC11" s="52"/>
      <c r="BD11" s="50"/>
      <c r="BE11" s="52">
        <f t="shared" si="10"/>
        <v>2</v>
      </c>
      <c r="BF11" s="52"/>
      <c r="BG11" s="50"/>
      <c r="BH11" s="52"/>
      <c r="BI11" s="50"/>
      <c r="BJ11" s="52">
        <f t="shared" si="11"/>
        <v>2</v>
      </c>
      <c r="BK11" s="52"/>
      <c r="BL11" s="50"/>
      <c r="BM11" s="52"/>
      <c r="BN11" s="50"/>
      <c r="BO11" s="52">
        <f t="shared" si="12"/>
        <v>2</v>
      </c>
      <c r="BP11" s="52"/>
      <c r="BQ11" s="50"/>
      <c r="BR11" s="52"/>
      <c r="BS11" s="50"/>
      <c r="BT11" s="52">
        <f t="shared" si="13"/>
        <v>2</v>
      </c>
      <c r="BU11" s="52"/>
      <c r="BV11" s="50"/>
      <c r="BW11" s="52"/>
      <c r="BX11" s="50"/>
      <c r="BY11" s="52">
        <f t="shared" si="14"/>
        <v>2</v>
      </c>
      <c r="BZ11" s="52"/>
      <c r="CA11" s="50"/>
      <c r="CB11" s="52"/>
      <c r="CC11" s="50"/>
      <c r="CD11" s="52">
        <f t="shared" si="15"/>
        <v>2</v>
      </c>
      <c r="CE11" s="52"/>
      <c r="CF11" s="50"/>
      <c r="CG11" s="52"/>
      <c r="CH11" s="50"/>
      <c r="CI11" s="52">
        <f t="shared" si="16"/>
        <v>2</v>
      </c>
      <c r="CJ11" s="52"/>
      <c r="CK11" s="50"/>
      <c r="CL11" s="52"/>
      <c r="CM11" s="50"/>
      <c r="CN11" s="52">
        <f t="shared" si="17"/>
        <v>2</v>
      </c>
      <c r="CO11" s="52"/>
      <c r="CP11" s="50"/>
      <c r="CQ11" s="52"/>
      <c r="CR11" s="50"/>
      <c r="CS11" s="52">
        <f t="shared" si="18"/>
        <v>2</v>
      </c>
      <c r="CT11" s="52"/>
      <c r="CU11" s="50"/>
      <c r="CV11" s="52"/>
      <c r="CW11" s="50"/>
      <c r="CX11" s="52">
        <f t="shared" si="19"/>
        <v>2</v>
      </c>
      <c r="CY11" s="52"/>
      <c r="CZ11" s="50"/>
      <c r="DA11" s="52"/>
      <c r="DB11" s="50"/>
      <c r="DC11" s="52">
        <f t="shared" si="20"/>
        <v>2</v>
      </c>
      <c r="DD11" s="52"/>
      <c r="DE11" s="50"/>
      <c r="DF11" s="52"/>
      <c r="DG11" s="50"/>
      <c r="DH11" s="52">
        <f t="shared" si="21"/>
        <v>2</v>
      </c>
      <c r="DI11" s="52"/>
      <c r="DJ11" s="50"/>
      <c r="DK11" s="52"/>
      <c r="DL11" s="50"/>
      <c r="DM11" s="52">
        <f t="shared" si="22"/>
        <v>2</v>
      </c>
      <c r="DN11" s="52"/>
      <c r="DO11" s="50"/>
      <c r="DP11" s="52"/>
      <c r="DQ11" s="50"/>
      <c r="DR11" s="52">
        <f t="shared" si="23"/>
        <v>2</v>
      </c>
      <c r="DS11" s="52"/>
      <c r="DT11" s="50"/>
      <c r="DU11" s="52"/>
      <c r="DV11" s="50"/>
      <c r="DW11" s="52">
        <f t="shared" si="24"/>
        <v>2</v>
      </c>
      <c r="DX11" s="52"/>
      <c r="DY11" s="50"/>
      <c r="DZ11" s="52"/>
      <c r="EA11" s="50"/>
      <c r="EB11" s="52">
        <f t="shared" si="25"/>
        <v>2</v>
      </c>
      <c r="EC11" s="52"/>
      <c r="ED11" s="50"/>
      <c r="EE11" s="52"/>
      <c r="EF11" s="50"/>
      <c r="EG11" s="52">
        <f t="shared" si="26"/>
        <v>2</v>
      </c>
      <c r="EH11" s="52"/>
      <c r="EI11" s="50"/>
      <c r="EJ11" s="52"/>
      <c r="EK11" s="50"/>
      <c r="EL11" s="52">
        <f t="shared" si="27"/>
        <v>2</v>
      </c>
      <c r="EM11" s="52"/>
      <c r="EN11" s="50"/>
      <c r="EO11" s="52"/>
      <c r="EP11" s="50"/>
      <c r="EQ11" s="107">
        <f t="shared" si="28"/>
        <v>2</v>
      </c>
      <c r="ER11" s="45"/>
      <c r="ES11" s="4" t="s">
        <v>135</v>
      </c>
      <c r="ET11" s="52">
        <f t="shared" si="29"/>
        <v>0</v>
      </c>
      <c r="EU11" s="38">
        <f t="shared" si="30"/>
        <v>0</v>
      </c>
      <c r="EV11" s="52">
        <f t="shared" si="31"/>
        <v>0</v>
      </c>
      <c r="EW11" s="50">
        <f t="shared" si="32"/>
        <v>0</v>
      </c>
    </row>
    <row r="12" spans="1:153" x14ac:dyDescent="0.3">
      <c r="A12" s="106" t="s">
        <v>136</v>
      </c>
      <c r="B12" s="52">
        <v>1</v>
      </c>
      <c r="C12" s="52"/>
      <c r="D12" s="50"/>
      <c r="E12" s="52"/>
      <c r="F12" s="50"/>
      <c r="G12" s="52">
        <f t="shared" si="0"/>
        <v>1</v>
      </c>
      <c r="H12" s="52"/>
      <c r="I12" s="50"/>
      <c r="J12" s="52"/>
      <c r="K12" s="50"/>
      <c r="L12" s="52">
        <f t="shared" si="1"/>
        <v>1</v>
      </c>
      <c r="M12" s="52"/>
      <c r="N12" s="50"/>
      <c r="O12" s="52"/>
      <c r="P12" s="50"/>
      <c r="Q12" s="52">
        <f t="shared" si="2"/>
        <v>1</v>
      </c>
      <c r="R12" s="52"/>
      <c r="S12" s="50"/>
      <c r="T12" s="52"/>
      <c r="U12" s="50"/>
      <c r="V12" s="52">
        <f t="shared" si="3"/>
        <v>1</v>
      </c>
      <c r="W12" s="52"/>
      <c r="X12" s="50"/>
      <c r="Y12" s="52"/>
      <c r="Z12" s="50"/>
      <c r="AA12" s="52">
        <f t="shared" si="4"/>
        <v>1</v>
      </c>
      <c r="AB12" s="52"/>
      <c r="AC12" s="50"/>
      <c r="AD12" s="52"/>
      <c r="AE12" s="50"/>
      <c r="AF12" s="52">
        <f t="shared" si="5"/>
        <v>1</v>
      </c>
      <c r="AG12" s="52"/>
      <c r="AH12" s="50"/>
      <c r="AI12" s="52"/>
      <c r="AJ12" s="50"/>
      <c r="AK12" s="52">
        <f t="shared" si="6"/>
        <v>1</v>
      </c>
      <c r="AL12" s="52"/>
      <c r="AM12" s="50"/>
      <c r="AN12" s="52"/>
      <c r="AO12" s="50"/>
      <c r="AP12" s="52">
        <f t="shared" si="7"/>
        <v>1</v>
      </c>
      <c r="AQ12" s="52"/>
      <c r="AR12" s="50"/>
      <c r="AS12" s="52"/>
      <c r="AT12" s="50"/>
      <c r="AU12" s="52">
        <f t="shared" si="8"/>
        <v>1</v>
      </c>
      <c r="AV12" s="52"/>
      <c r="AW12" s="50"/>
      <c r="AX12" s="52"/>
      <c r="AY12" s="50"/>
      <c r="AZ12" s="52">
        <f t="shared" si="9"/>
        <v>1</v>
      </c>
      <c r="BA12" s="52"/>
      <c r="BB12" s="50"/>
      <c r="BC12" s="52"/>
      <c r="BD12" s="50"/>
      <c r="BE12" s="52">
        <f t="shared" si="10"/>
        <v>1</v>
      </c>
      <c r="BF12" s="52"/>
      <c r="BG12" s="50"/>
      <c r="BH12" s="52"/>
      <c r="BI12" s="50"/>
      <c r="BJ12" s="52">
        <f t="shared" si="11"/>
        <v>1</v>
      </c>
      <c r="BK12" s="52"/>
      <c r="BL12" s="50"/>
      <c r="BM12" s="52"/>
      <c r="BN12" s="50"/>
      <c r="BO12" s="52">
        <f t="shared" si="12"/>
        <v>1</v>
      </c>
      <c r="BP12" s="52"/>
      <c r="BQ12" s="50"/>
      <c r="BR12" s="52"/>
      <c r="BS12" s="50"/>
      <c r="BT12" s="52">
        <f t="shared" si="13"/>
        <v>1</v>
      </c>
      <c r="BU12" s="52"/>
      <c r="BV12" s="50"/>
      <c r="BW12" s="52"/>
      <c r="BX12" s="50"/>
      <c r="BY12" s="52">
        <f t="shared" si="14"/>
        <v>1</v>
      </c>
      <c r="BZ12" s="52"/>
      <c r="CA12" s="50"/>
      <c r="CB12" s="52"/>
      <c r="CC12" s="50"/>
      <c r="CD12" s="52">
        <f t="shared" si="15"/>
        <v>1</v>
      </c>
      <c r="CE12" s="52"/>
      <c r="CF12" s="50"/>
      <c r="CG12" s="52"/>
      <c r="CH12" s="50"/>
      <c r="CI12" s="52">
        <f t="shared" si="16"/>
        <v>1</v>
      </c>
      <c r="CJ12" s="52"/>
      <c r="CK12" s="50"/>
      <c r="CL12" s="52"/>
      <c r="CM12" s="50"/>
      <c r="CN12" s="52">
        <f t="shared" si="17"/>
        <v>1</v>
      </c>
      <c r="CO12" s="52"/>
      <c r="CP12" s="50"/>
      <c r="CQ12" s="52"/>
      <c r="CR12" s="50"/>
      <c r="CS12" s="52">
        <f t="shared" si="18"/>
        <v>1</v>
      </c>
      <c r="CT12" s="52"/>
      <c r="CU12" s="50"/>
      <c r="CV12" s="52"/>
      <c r="CW12" s="50"/>
      <c r="CX12" s="52">
        <f t="shared" si="19"/>
        <v>1</v>
      </c>
      <c r="CY12" s="52"/>
      <c r="CZ12" s="50"/>
      <c r="DA12" s="52"/>
      <c r="DB12" s="50"/>
      <c r="DC12" s="52">
        <f t="shared" si="20"/>
        <v>1</v>
      </c>
      <c r="DD12" s="52"/>
      <c r="DE12" s="50"/>
      <c r="DF12" s="52"/>
      <c r="DG12" s="50"/>
      <c r="DH12" s="52">
        <f t="shared" si="21"/>
        <v>1</v>
      </c>
      <c r="DI12" s="52"/>
      <c r="DJ12" s="50"/>
      <c r="DK12" s="52"/>
      <c r="DL12" s="50"/>
      <c r="DM12" s="52">
        <f t="shared" si="22"/>
        <v>1</v>
      </c>
      <c r="DN12" s="52"/>
      <c r="DO12" s="50"/>
      <c r="DP12" s="52"/>
      <c r="DQ12" s="50"/>
      <c r="DR12" s="52">
        <f t="shared" si="23"/>
        <v>1</v>
      </c>
      <c r="DS12" s="52"/>
      <c r="DT12" s="50"/>
      <c r="DU12" s="52"/>
      <c r="DV12" s="50"/>
      <c r="DW12" s="52">
        <f t="shared" si="24"/>
        <v>1</v>
      </c>
      <c r="DX12" s="52"/>
      <c r="DY12" s="50"/>
      <c r="DZ12" s="52"/>
      <c r="EA12" s="50"/>
      <c r="EB12" s="52">
        <f t="shared" si="25"/>
        <v>1</v>
      </c>
      <c r="EC12" s="52"/>
      <c r="ED12" s="50"/>
      <c r="EE12" s="52"/>
      <c r="EF12" s="50"/>
      <c r="EG12" s="52">
        <f t="shared" si="26"/>
        <v>1</v>
      </c>
      <c r="EH12" s="52"/>
      <c r="EI12" s="50"/>
      <c r="EJ12" s="52"/>
      <c r="EK12" s="50"/>
      <c r="EL12" s="52">
        <f t="shared" si="27"/>
        <v>1</v>
      </c>
      <c r="EM12" s="52"/>
      <c r="EN12" s="50"/>
      <c r="EO12" s="52"/>
      <c r="EP12" s="50"/>
      <c r="EQ12" s="107">
        <f t="shared" si="28"/>
        <v>1</v>
      </c>
      <c r="ER12" s="45"/>
      <c r="ES12" s="4" t="s">
        <v>136</v>
      </c>
      <c r="ET12" s="52">
        <f t="shared" si="29"/>
        <v>0</v>
      </c>
      <c r="EU12" s="38">
        <f t="shared" si="30"/>
        <v>0</v>
      </c>
      <c r="EV12" s="52">
        <f t="shared" si="31"/>
        <v>0</v>
      </c>
      <c r="EW12" s="50">
        <f t="shared" si="32"/>
        <v>0</v>
      </c>
    </row>
    <row r="13" spans="1:153" x14ac:dyDescent="0.3">
      <c r="A13" s="106" t="s">
        <v>137</v>
      </c>
      <c r="B13" s="52">
        <v>0</v>
      </c>
      <c r="C13" s="52"/>
      <c r="D13" s="50"/>
      <c r="E13" s="52"/>
      <c r="F13" s="50"/>
      <c r="G13" s="52">
        <f t="shared" si="0"/>
        <v>0</v>
      </c>
      <c r="H13" s="52"/>
      <c r="I13" s="50"/>
      <c r="J13" s="52"/>
      <c r="K13" s="50"/>
      <c r="L13" s="52">
        <f t="shared" si="1"/>
        <v>0</v>
      </c>
      <c r="M13" s="52"/>
      <c r="N13" s="50"/>
      <c r="O13" s="52"/>
      <c r="P13" s="50"/>
      <c r="Q13" s="52">
        <f t="shared" si="2"/>
        <v>0</v>
      </c>
      <c r="R13" s="52"/>
      <c r="S13" s="50"/>
      <c r="T13" s="52"/>
      <c r="U13" s="50"/>
      <c r="V13" s="52">
        <f t="shared" si="3"/>
        <v>0</v>
      </c>
      <c r="W13" s="52"/>
      <c r="X13" s="50"/>
      <c r="Y13" s="52"/>
      <c r="Z13" s="50"/>
      <c r="AA13" s="52">
        <f t="shared" si="4"/>
        <v>0</v>
      </c>
      <c r="AB13" s="52"/>
      <c r="AC13" s="50"/>
      <c r="AD13" s="52"/>
      <c r="AE13" s="50"/>
      <c r="AF13" s="52">
        <f t="shared" si="5"/>
        <v>0</v>
      </c>
      <c r="AG13" s="52"/>
      <c r="AH13" s="50"/>
      <c r="AI13" s="52"/>
      <c r="AJ13" s="50"/>
      <c r="AK13" s="52">
        <f t="shared" si="6"/>
        <v>0</v>
      </c>
      <c r="AL13" s="52"/>
      <c r="AM13" s="50"/>
      <c r="AN13" s="52"/>
      <c r="AO13" s="50"/>
      <c r="AP13" s="52">
        <f t="shared" si="7"/>
        <v>0</v>
      </c>
      <c r="AQ13" s="52"/>
      <c r="AR13" s="50"/>
      <c r="AS13" s="52"/>
      <c r="AT13" s="50"/>
      <c r="AU13" s="52">
        <f t="shared" si="8"/>
        <v>0</v>
      </c>
      <c r="AV13" s="52">
        <v>1</v>
      </c>
      <c r="AW13" s="50">
        <v>5700</v>
      </c>
      <c r="AX13" s="52"/>
      <c r="AY13" s="50"/>
      <c r="AZ13" s="52">
        <f t="shared" si="9"/>
        <v>1</v>
      </c>
      <c r="BA13" s="52"/>
      <c r="BB13" s="50"/>
      <c r="BC13" s="52"/>
      <c r="BD13" s="50"/>
      <c r="BE13" s="52">
        <f t="shared" si="10"/>
        <v>1</v>
      </c>
      <c r="BF13" s="52"/>
      <c r="BG13" s="50"/>
      <c r="BH13" s="52"/>
      <c r="BI13" s="50"/>
      <c r="BJ13" s="52">
        <f t="shared" si="11"/>
        <v>1</v>
      </c>
      <c r="BK13" s="52"/>
      <c r="BL13" s="50"/>
      <c r="BM13" s="52"/>
      <c r="BN13" s="50"/>
      <c r="BO13" s="52">
        <f t="shared" si="12"/>
        <v>1</v>
      </c>
      <c r="BP13" s="52"/>
      <c r="BQ13" s="50"/>
      <c r="BR13" s="52"/>
      <c r="BS13" s="50"/>
      <c r="BT13" s="52">
        <f t="shared" si="13"/>
        <v>1</v>
      </c>
      <c r="BU13" s="52"/>
      <c r="BV13" s="50"/>
      <c r="BW13" s="52"/>
      <c r="BX13" s="50"/>
      <c r="BY13" s="52">
        <f t="shared" si="14"/>
        <v>1</v>
      </c>
      <c r="BZ13" s="52"/>
      <c r="CA13" s="50"/>
      <c r="CB13" s="52"/>
      <c r="CC13" s="50"/>
      <c r="CD13" s="52">
        <f t="shared" si="15"/>
        <v>1</v>
      </c>
      <c r="CE13" s="52"/>
      <c r="CF13" s="50"/>
      <c r="CG13" s="52"/>
      <c r="CH13" s="50"/>
      <c r="CI13" s="52">
        <f t="shared" si="16"/>
        <v>1</v>
      </c>
      <c r="CJ13" s="52"/>
      <c r="CK13" s="50"/>
      <c r="CL13" s="52"/>
      <c r="CM13" s="50"/>
      <c r="CN13" s="52">
        <f t="shared" si="17"/>
        <v>1</v>
      </c>
      <c r="CO13" s="52"/>
      <c r="CP13" s="50"/>
      <c r="CQ13" s="52"/>
      <c r="CR13" s="50"/>
      <c r="CS13" s="52">
        <f t="shared" si="18"/>
        <v>1</v>
      </c>
      <c r="CT13" s="52">
        <v>1</v>
      </c>
      <c r="CU13" s="50">
        <v>5400</v>
      </c>
      <c r="CV13" s="52"/>
      <c r="CW13" s="50"/>
      <c r="CX13" s="52">
        <f t="shared" si="19"/>
        <v>2</v>
      </c>
      <c r="CY13" s="52"/>
      <c r="CZ13" s="50"/>
      <c r="DA13" s="52"/>
      <c r="DB13" s="50"/>
      <c r="DC13" s="52">
        <f t="shared" si="20"/>
        <v>2</v>
      </c>
      <c r="DD13" s="52"/>
      <c r="DE13" s="50"/>
      <c r="DF13" s="52"/>
      <c r="DG13" s="50"/>
      <c r="DH13" s="52">
        <f t="shared" si="21"/>
        <v>2</v>
      </c>
      <c r="DI13" s="52"/>
      <c r="DJ13" s="50"/>
      <c r="DK13" s="52"/>
      <c r="DL13" s="50"/>
      <c r="DM13" s="52">
        <f t="shared" si="22"/>
        <v>2</v>
      </c>
      <c r="DN13" s="52"/>
      <c r="DO13" s="50"/>
      <c r="DP13" s="52"/>
      <c r="DQ13" s="50"/>
      <c r="DR13" s="52">
        <f t="shared" si="23"/>
        <v>2</v>
      </c>
      <c r="DS13" s="52"/>
      <c r="DT13" s="50"/>
      <c r="DU13" s="52"/>
      <c r="DV13" s="50"/>
      <c r="DW13" s="52">
        <f t="shared" si="24"/>
        <v>2</v>
      </c>
      <c r="DX13" s="52"/>
      <c r="DY13" s="50"/>
      <c r="DZ13" s="52"/>
      <c r="EA13" s="50"/>
      <c r="EB13" s="52">
        <f t="shared" si="25"/>
        <v>2</v>
      </c>
      <c r="EC13" s="52"/>
      <c r="ED13" s="50"/>
      <c r="EE13" s="52"/>
      <c r="EF13" s="50"/>
      <c r="EG13" s="52">
        <f t="shared" si="26"/>
        <v>2</v>
      </c>
      <c r="EH13" s="52"/>
      <c r="EI13" s="50"/>
      <c r="EJ13" s="52"/>
      <c r="EK13" s="50"/>
      <c r="EL13" s="52">
        <f t="shared" si="27"/>
        <v>2</v>
      </c>
      <c r="EM13" s="52"/>
      <c r="EN13" s="50"/>
      <c r="EO13" s="52"/>
      <c r="EP13" s="50"/>
      <c r="EQ13" s="107">
        <f t="shared" si="28"/>
        <v>2</v>
      </c>
      <c r="ER13" s="45"/>
      <c r="ES13" s="4" t="s">
        <v>137</v>
      </c>
      <c r="ET13" s="52">
        <f t="shared" si="29"/>
        <v>0</v>
      </c>
      <c r="EU13" s="38">
        <f t="shared" si="30"/>
        <v>0</v>
      </c>
      <c r="EV13" s="52">
        <f t="shared" si="31"/>
        <v>2</v>
      </c>
      <c r="EW13" s="50">
        <f t="shared" si="32"/>
        <v>11100</v>
      </c>
    </row>
    <row r="14" spans="1:153" x14ac:dyDescent="0.3">
      <c r="A14" s="106" t="s">
        <v>138</v>
      </c>
      <c r="B14" s="52">
        <v>2</v>
      </c>
      <c r="C14" s="52"/>
      <c r="D14" s="50"/>
      <c r="E14" s="52"/>
      <c r="F14" s="50"/>
      <c r="G14" s="52">
        <f t="shared" si="0"/>
        <v>2</v>
      </c>
      <c r="H14" s="52"/>
      <c r="I14" s="50"/>
      <c r="J14" s="52">
        <v>1</v>
      </c>
      <c r="K14" s="50">
        <v>4200</v>
      </c>
      <c r="L14" s="52">
        <f t="shared" si="1"/>
        <v>1</v>
      </c>
      <c r="M14" s="52"/>
      <c r="N14" s="50"/>
      <c r="O14" s="52"/>
      <c r="P14" s="50"/>
      <c r="Q14" s="52">
        <f t="shared" si="2"/>
        <v>1</v>
      </c>
      <c r="R14" s="52"/>
      <c r="S14" s="50"/>
      <c r="T14" s="52"/>
      <c r="U14" s="50"/>
      <c r="V14" s="52">
        <f t="shared" si="3"/>
        <v>1</v>
      </c>
      <c r="W14" s="52"/>
      <c r="X14" s="50"/>
      <c r="Y14" s="52"/>
      <c r="Z14" s="50"/>
      <c r="AA14" s="52">
        <f t="shared" si="4"/>
        <v>1</v>
      </c>
      <c r="AB14" s="52"/>
      <c r="AC14" s="50"/>
      <c r="AD14" s="52"/>
      <c r="AE14" s="50"/>
      <c r="AF14" s="52">
        <f t="shared" si="5"/>
        <v>1</v>
      </c>
      <c r="AG14" s="52"/>
      <c r="AH14" s="50"/>
      <c r="AI14" s="52"/>
      <c r="AJ14" s="50"/>
      <c r="AK14" s="52">
        <f t="shared" si="6"/>
        <v>1</v>
      </c>
      <c r="AL14" s="52"/>
      <c r="AM14" s="50"/>
      <c r="AN14" s="52"/>
      <c r="AO14" s="50"/>
      <c r="AP14" s="52">
        <f t="shared" si="7"/>
        <v>1</v>
      </c>
      <c r="AQ14" s="52"/>
      <c r="AR14" s="50"/>
      <c r="AS14" s="52"/>
      <c r="AT14" s="50"/>
      <c r="AU14" s="52">
        <f t="shared" si="8"/>
        <v>1</v>
      </c>
      <c r="AV14" s="52"/>
      <c r="AW14" s="50"/>
      <c r="AX14" s="52"/>
      <c r="AY14" s="50"/>
      <c r="AZ14" s="52">
        <f t="shared" si="9"/>
        <v>1</v>
      </c>
      <c r="BA14" s="52"/>
      <c r="BB14" s="50"/>
      <c r="BC14" s="52"/>
      <c r="BD14" s="50"/>
      <c r="BE14" s="52">
        <f t="shared" si="10"/>
        <v>1</v>
      </c>
      <c r="BF14" s="52"/>
      <c r="BG14" s="50"/>
      <c r="BH14" s="52"/>
      <c r="BI14" s="50"/>
      <c r="BJ14" s="52">
        <f t="shared" si="11"/>
        <v>1</v>
      </c>
      <c r="BK14" s="52"/>
      <c r="BL14" s="50"/>
      <c r="BM14" s="52"/>
      <c r="BN14" s="50"/>
      <c r="BO14" s="52">
        <f t="shared" si="12"/>
        <v>1</v>
      </c>
      <c r="BP14" s="52"/>
      <c r="BQ14" s="50"/>
      <c r="BR14" s="52"/>
      <c r="BS14" s="50"/>
      <c r="BT14" s="52">
        <f t="shared" si="13"/>
        <v>1</v>
      </c>
      <c r="BU14" s="52"/>
      <c r="BV14" s="50"/>
      <c r="BW14" s="52"/>
      <c r="BX14" s="50"/>
      <c r="BY14" s="52">
        <f t="shared" si="14"/>
        <v>1</v>
      </c>
      <c r="BZ14" s="52"/>
      <c r="CA14" s="50"/>
      <c r="CB14" s="52"/>
      <c r="CC14" s="50"/>
      <c r="CD14" s="52">
        <f t="shared" si="15"/>
        <v>1</v>
      </c>
      <c r="CE14" s="52"/>
      <c r="CF14" s="50"/>
      <c r="CG14" s="52"/>
      <c r="CH14" s="50"/>
      <c r="CI14" s="52">
        <f t="shared" si="16"/>
        <v>1</v>
      </c>
      <c r="CJ14" s="52"/>
      <c r="CK14" s="50"/>
      <c r="CL14" s="52"/>
      <c r="CM14" s="50"/>
      <c r="CN14" s="52">
        <f t="shared" si="17"/>
        <v>1</v>
      </c>
      <c r="CO14" s="52"/>
      <c r="CP14" s="50"/>
      <c r="CQ14" s="52"/>
      <c r="CR14" s="50"/>
      <c r="CS14" s="52">
        <f t="shared" si="18"/>
        <v>1</v>
      </c>
      <c r="CT14" s="52"/>
      <c r="CU14" s="50"/>
      <c r="CV14" s="52"/>
      <c r="CW14" s="50"/>
      <c r="CX14" s="52">
        <f t="shared" si="19"/>
        <v>1</v>
      </c>
      <c r="CY14" s="52"/>
      <c r="CZ14" s="50"/>
      <c r="DA14" s="52"/>
      <c r="DB14" s="50"/>
      <c r="DC14" s="52">
        <f t="shared" si="20"/>
        <v>1</v>
      </c>
      <c r="DD14" s="52"/>
      <c r="DE14" s="50"/>
      <c r="DF14" s="52"/>
      <c r="DG14" s="50"/>
      <c r="DH14" s="52">
        <f t="shared" si="21"/>
        <v>1</v>
      </c>
      <c r="DI14" s="52"/>
      <c r="DJ14" s="50"/>
      <c r="DK14" s="52"/>
      <c r="DL14" s="50"/>
      <c r="DM14" s="52">
        <f t="shared" si="22"/>
        <v>1</v>
      </c>
      <c r="DN14" s="52"/>
      <c r="DO14" s="50"/>
      <c r="DP14" s="52"/>
      <c r="DQ14" s="50"/>
      <c r="DR14" s="52">
        <f t="shared" si="23"/>
        <v>1</v>
      </c>
      <c r="DS14" s="52"/>
      <c r="DT14" s="50"/>
      <c r="DU14" s="52"/>
      <c r="DV14" s="50"/>
      <c r="DW14" s="52">
        <f t="shared" si="24"/>
        <v>1</v>
      </c>
      <c r="DX14" s="52"/>
      <c r="DY14" s="50"/>
      <c r="DZ14" s="52"/>
      <c r="EA14" s="50"/>
      <c r="EB14" s="52">
        <f t="shared" si="25"/>
        <v>1</v>
      </c>
      <c r="EC14" s="52"/>
      <c r="ED14" s="50"/>
      <c r="EE14" s="52"/>
      <c r="EF14" s="50"/>
      <c r="EG14" s="52">
        <f t="shared" si="26"/>
        <v>1</v>
      </c>
      <c r="EH14" s="52"/>
      <c r="EI14" s="50"/>
      <c r="EJ14" s="52"/>
      <c r="EK14" s="50"/>
      <c r="EL14" s="52">
        <f t="shared" si="27"/>
        <v>1</v>
      </c>
      <c r="EM14" s="52"/>
      <c r="EN14" s="50"/>
      <c r="EO14" s="52"/>
      <c r="EP14" s="50"/>
      <c r="EQ14" s="107">
        <f t="shared" si="28"/>
        <v>1</v>
      </c>
      <c r="ER14" s="45"/>
      <c r="ES14" s="4" t="s">
        <v>138</v>
      </c>
      <c r="ET14" s="52">
        <f t="shared" si="29"/>
        <v>1</v>
      </c>
      <c r="EU14" s="38">
        <f t="shared" si="30"/>
        <v>4200</v>
      </c>
      <c r="EV14" s="52">
        <f t="shared" si="31"/>
        <v>0</v>
      </c>
      <c r="EW14" s="50">
        <f t="shared" si="32"/>
        <v>0</v>
      </c>
    </row>
    <row r="15" spans="1:153" x14ac:dyDescent="0.3">
      <c r="A15" s="106" t="s">
        <v>139</v>
      </c>
      <c r="B15" s="52">
        <v>2</v>
      </c>
      <c r="C15" s="52"/>
      <c r="D15" s="50"/>
      <c r="E15" s="52">
        <v>2</v>
      </c>
      <c r="F15" s="50">
        <f>2*4500</f>
        <v>9000</v>
      </c>
      <c r="G15" s="52">
        <f t="shared" si="0"/>
        <v>0</v>
      </c>
      <c r="H15" s="52">
        <v>2</v>
      </c>
      <c r="I15" s="50">
        <f>2*3200</f>
        <v>6400</v>
      </c>
      <c r="J15" s="52"/>
      <c r="K15" s="50"/>
      <c r="L15" s="52">
        <f t="shared" si="1"/>
        <v>2</v>
      </c>
      <c r="M15" s="52"/>
      <c r="N15" s="50"/>
      <c r="O15" s="52"/>
      <c r="P15" s="50"/>
      <c r="Q15" s="52">
        <f t="shared" si="2"/>
        <v>2</v>
      </c>
      <c r="R15" s="52"/>
      <c r="S15" s="50"/>
      <c r="T15" s="52"/>
      <c r="U15" s="50"/>
      <c r="V15" s="52">
        <f t="shared" si="3"/>
        <v>2</v>
      </c>
      <c r="W15" s="52"/>
      <c r="X15" s="50"/>
      <c r="Y15" s="52"/>
      <c r="Z15" s="50"/>
      <c r="AA15" s="52">
        <f t="shared" si="4"/>
        <v>2</v>
      </c>
      <c r="AB15" s="52"/>
      <c r="AC15" s="50"/>
      <c r="AD15" s="52"/>
      <c r="AE15" s="50"/>
      <c r="AF15" s="52">
        <f t="shared" si="5"/>
        <v>2</v>
      </c>
      <c r="AG15" s="52"/>
      <c r="AH15" s="50"/>
      <c r="AI15" s="52"/>
      <c r="AJ15" s="50"/>
      <c r="AK15" s="52">
        <f t="shared" si="6"/>
        <v>2</v>
      </c>
      <c r="AL15" s="52"/>
      <c r="AM15" s="50"/>
      <c r="AN15" s="52"/>
      <c r="AO15" s="50"/>
      <c r="AP15" s="52">
        <f t="shared" si="7"/>
        <v>2</v>
      </c>
      <c r="AQ15" s="52"/>
      <c r="AR15" s="50"/>
      <c r="AS15" s="52"/>
      <c r="AT15" s="50"/>
      <c r="AU15" s="52">
        <f t="shared" si="8"/>
        <v>2</v>
      </c>
      <c r="AV15" s="52"/>
      <c r="AW15" s="50"/>
      <c r="AX15" s="52"/>
      <c r="AY15" s="50"/>
      <c r="AZ15" s="52">
        <f t="shared" si="9"/>
        <v>2</v>
      </c>
      <c r="BA15" s="52"/>
      <c r="BB15" s="50"/>
      <c r="BC15" s="52"/>
      <c r="BD15" s="50"/>
      <c r="BE15" s="52">
        <f t="shared" si="10"/>
        <v>2</v>
      </c>
      <c r="BF15" s="52"/>
      <c r="BG15" s="50"/>
      <c r="BH15" s="52">
        <v>1</v>
      </c>
      <c r="BI15" s="50">
        <v>4500</v>
      </c>
      <c r="BJ15" s="52">
        <f t="shared" si="11"/>
        <v>1</v>
      </c>
      <c r="BK15" s="52">
        <v>1</v>
      </c>
      <c r="BL15" s="50">
        <v>3250</v>
      </c>
      <c r="BM15" s="52"/>
      <c r="BN15" s="50"/>
      <c r="BO15" s="52">
        <f t="shared" si="12"/>
        <v>2</v>
      </c>
      <c r="BP15" s="52"/>
      <c r="BQ15" s="50"/>
      <c r="BR15" s="52"/>
      <c r="BS15" s="50"/>
      <c r="BT15" s="52">
        <f t="shared" si="13"/>
        <v>2</v>
      </c>
      <c r="BU15" s="52"/>
      <c r="BV15" s="50"/>
      <c r="BW15" s="52"/>
      <c r="BX15" s="50"/>
      <c r="BY15" s="52">
        <f t="shared" si="14"/>
        <v>2</v>
      </c>
      <c r="BZ15" s="52"/>
      <c r="CA15" s="50"/>
      <c r="CB15" s="52"/>
      <c r="CC15" s="50"/>
      <c r="CD15" s="52">
        <f t="shared" si="15"/>
        <v>2</v>
      </c>
      <c r="CE15" s="52"/>
      <c r="CF15" s="50"/>
      <c r="CG15" s="52"/>
      <c r="CH15" s="50"/>
      <c r="CI15" s="52">
        <f t="shared" si="16"/>
        <v>2</v>
      </c>
      <c r="CJ15" s="52"/>
      <c r="CK15" s="50"/>
      <c r="CL15" s="52"/>
      <c r="CM15" s="50"/>
      <c r="CN15" s="52">
        <f t="shared" si="17"/>
        <v>2</v>
      </c>
      <c r="CO15" s="52"/>
      <c r="CP15" s="50"/>
      <c r="CQ15" s="52"/>
      <c r="CR15" s="50"/>
      <c r="CS15" s="52">
        <f t="shared" si="18"/>
        <v>2</v>
      </c>
      <c r="CT15" s="52"/>
      <c r="CU15" s="50"/>
      <c r="CV15" s="52"/>
      <c r="CW15" s="50"/>
      <c r="CX15" s="52">
        <f t="shared" si="19"/>
        <v>2</v>
      </c>
      <c r="CY15" s="52"/>
      <c r="CZ15" s="50"/>
      <c r="DA15" s="52"/>
      <c r="DB15" s="50"/>
      <c r="DC15" s="52">
        <f t="shared" si="20"/>
        <v>2</v>
      </c>
      <c r="DD15" s="52"/>
      <c r="DE15" s="50"/>
      <c r="DF15" s="52"/>
      <c r="DG15" s="50"/>
      <c r="DH15" s="52">
        <f t="shared" si="21"/>
        <v>2</v>
      </c>
      <c r="DI15" s="52"/>
      <c r="DJ15" s="50"/>
      <c r="DK15" s="52"/>
      <c r="DL15" s="50"/>
      <c r="DM15" s="52">
        <f t="shared" si="22"/>
        <v>2</v>
      </c>
      <c r="DN15" s="52"/>
      <c r="DO15" s="50"/>
      <c r="DP15" s="52"/>
      <c r="DQ15" s="50"/>
      <c r="DR15" s="52">
        <f t="shared" si="23"/>
        <v>2</v>
      </c>
      <c r="DS15" s="52"/>
      <c r="DT15" s="50"/>
      <c r="DU15" s="52"/>
      <c r="DV15" s="50"/>
      <c r="DW15" s="52">
        <f t="shared" si="24"/>
        <v>2</v>
      </c>
      <c r="DX15" s="52">
        <v>1</v>
      </c>
      <c r="DY15" s="50">
        <v>3300</v>
      </c>
      <c r="DZ15" s="52"/>
      <c r="EA15" s="50"/>
      <c r="EB15" s="52">
        <f t="shared" si="25"/>
        <v>3</v>
      </c>
      <c r="EC15" s="52">
        <v>2</v>
      </c>
      <c r="ED15" s="50">
        <f>2*3200</f>
        <v>6400</v>
      </c>
      <c r="EE15" s="52">
        <v>1</v>
      </c>
      <c r="EF15" s="50">
        <v>3400</v>
      </c>
      <c r="EG15" s="52">
        <f t="shared" si="26"/>
        <v>4</v>
      </c>
      <c r="EH15" s="52">
        <v>1</v>
      </c>
      <c r="EI15" s="50">
        <v>3100</v>
      </c>
      <c r="EJ15" s="52">
        <v>1</v>
      </c>
      <c r="EK15" s="50">
        <v>4200</v>
      </c>
      <c r="EL15" s="52">
        <f t="shared" si="27"/>
        <v>4</v>
      </c>
      <c r="EM15" s="52"/>
      <c r="EN15" s="50"/>
      <c r="EO15" s="52"/>
      <c r="EP15" s="50"/>
      <c r="EQ15" s="107">
        <f t="shared" si="28"/>
        <v>4</v>
      </c>
      <c r="ER15" s="45"/>
      <c r="ES15" s="4" t="s">
        <v>139</v>
      </c>
      <c r="ET15" s="52">
        <f t="shared" si="29"/>
        <v>5</v>
      </c>
      <c r="EU15" s="38">
        <f t="shared" si="30"/>
        <v>21100</v>
      </c>
      <c r="EV15" s="52">
        <f t="shared" si="31"/>
        <v>7</v>
      </c>
      <c r="EW15" s="50">
        <f t="shared" si="32"/>
        <v>22450</v>
      </c>
    </row>
    <row r="16" spans="1:153" x14ac:dyDescent="0.3">
      <c r="A16" s="106" t="s">
        <v>221</v>
      </c>
      <c r="B16" s="52">
        <v>2</v>
      </c>
      <c r="C16" s="52">
        <v>2</v>
      </c>
      <c r="D16" s="50">
        <f>2*2800</f>
        <v>5600</v>
      </c>
      <c r="E16" s="52">
        <v>1</v>
      </c>
      <c r="F16" s="50">
        <v>3300</v>
      </c>
      <c r="G16" s="52">
        <f t="shared" si="0"/>
        <v>3</v>
      </c>
      <c r="H16" s="52">
        <v>1</v>
      </c>
      <c r="I16" s="50">
        <v>2800</v>
      </c>
      <c r="J16" s="52"/>
      <c r="K16" s="50"/>
      <c r="L16" s="52">
        <f t="shared" si="1"/>
        <v>4</v>
      </c>
      <c r="M16" s="52"/>
      <c r="N16" s="50"/>
      <c r="O16" s="52"/>
      <c r="P16" s="50"/>
      <c r="Q16" s="52">
        <f t="shared" si="2"/>
        <v>4</v>
      </c>
      <c r="R16" s="52"/>
      <c r="S16" s="50"/>
      <c r="T16" s="52"/>
      <c r="U16" s="50"/>
      <c r="V16" s="52">
        <f t="shared" si="3"/>
        <v>4</v>
      </c>
      <c r="W16" s="52"/>
      <c r="X16" s="50"/>
      <c r="Y16" s="52"/>
      <c r="Z16" s="50"/>
      <c r="AA16" s="52">
        <f t="shared" si="4"/>
        <v>4</v>
      </c>
      <c r="AB16" s="52"/>
      <c r="AC16" s="50"/>
      <c r="AD16" s="52"/>
      <c r="AE16" s="50"/>
      <c r="AF16" s="52">
        <f t="shared" si="5"/>
        <v>4</v>
      </c>
      <c r="AG16" s="52"/>
      <c r="AH16" s="50"/>
      <c r="AI16" s="52"/>
      <c r="AJ16" s="50"/>
      <c r="AK16" s="52">
        <f t="shared" si="6"/>
        <v>4</v>
      </c>
      <c r="AL16" s="52">
        <v>1</v>
      </c>
      <c r="AM16" s="50">
        <v>3000</v>
      </c>
      <c r="AN16" s="52">
        <v>1</v>
      </c>
      <c r="AO16" s="50">
        <v>3200</v>
      </c>
      <c r="AP16" s="52">
        <f t="shared" si="7"/>
        <v>4</v>
      </c>
      <c r="AQ16" s="52"/>
      <c r="AR16" s="50"/>
      <c r="AS16" s="52"/>
      <c r="AT16" s="50"/>
      <c r="AU16" s="52">
        <f t="shared" si="8"/>
        <v>4</v>
      </c>
      <c r="AV16" s="52"/>
      <c r="AW16" s="50"/>
      <c r="AX16" s="52"/>
      <c r="AY16" s="50"/>
      <c r="AZ16" s="52">
        <f t="shared" si="9"/>
        <v>4</v>
      </c>
      <c r="BA16" s="52"/>
      <c r="BB16" s="50"/>
      <c r="BC16" s="52"/>
      <c r="BD16" s="50"/>
      <c r="BE16" s="52">
        <f t="shared" si="10"/>
        <v>4</v>
      </c>
      <c r="BF16" s="52"/>
      <c r="BG16" s="50"/>
      <c r="BH16" s="52"/>
      <c r="BI16" s="50"/>
      <c r="BJ16" s="52">
        <f t="shared" si="11"/>
        <v>4</v>
      </c>
      <c r="BK16" s="52"/>
      <c r="BL16" s="50"/>
      <c r="BM16" s="52"/>
      <c r="BN16" s="50"/>
      <c r="BO16" s="52">
        <f t="shared" si="12"/>
        <v>4</v>
      </c>
      <c r="BP16" s="52"/>
      <c r="BQ16" s="50"/>
      <c r="BR16" s="52"/>
      <c r="BS16" s="50"/>
      <c r="BT16" s="52">
        <f t="shared" si="13"/>
        <v>4</v>
      </c>
      <c r="BU16" s="52"/>
      <c r="BV16" s="50"/>
      <c r="BW16" s="52">
        <v>1</v>
      </c>
      <c r="BX16" s="50">
        <v>3500</v>
      </c>
      <c r="BY16" s="52">
        <f t="shared" si="14"/>
        <v>3</v>
      </c>
      <c r="BZ16" s="52"/>
      <c r="CA16" s="50"/>
      <c r="CB16" s="52"/>
      <c r="CC16" s="50"/>
      <c r="CD16" s="52">
        <f t="shared" si="15"/>
        <v>3</v>
      </c>
      <c r="CE16" s="52"/>
      <c r="CF16" s="50"/>
      <c r="CG16" s="52"/>
      <c r="CH16" s="50"/>
      <c r="CI16" s="52">
        <f t="shared" si="16"/>
        <v>3</v>
      </c>
      <c r="CJ16" s="52"/>
      <c r="CK16" s="50"/>
      <c r="CL16" s="52"/>
      <c r="CM16" s="50"/>
      <c r="CN16" s="52">
        <f t="shared" si="17"/>
        <v>3</v>
      </c>
      <c r="CO16" s="52">
        <v>1</v>
      </c>
      <c r="CP16" s="50">
        <v>3500</v>
      </c>
      <c r="CQ16" s="52">
        <v>2</v>
      </c>
      <c r="CR16" s="50">
        <v>6500</v>
      </c>
      <c r="CS16" s="52">
        <f t="shared" si="18"/>
        <v>2</v>
      </c>
      <c r="CT16" s="52"/>
      <c r="CU16" s="50"/>
      <c r="CV16" s="52"/>
      <c r="CW16" s="50"/>
      <c r="CX16" s="52">
        <f t="shared" si="19"/>
        <v>2</v>
      </c>
      <c r="CY16" s="52"/>
      <c r="CZ16" s="50"/>
      <c r="DA16" s="52"/>
      <c r="DB16" s="50"/>
      <c r="DC16" s="52">
        <f t="shared" si="20"/>
        <v>2</v>
      </c>
      <c r="DD16" s="52"/>
      <c r="DE16" s="50"/>
      <c r="DF16" s="52"/>
      <c r="DG16" s="50"/>
      <c r="DH16" s="52">
        <f t="shared" si="21"/>
        <v>2</v>
      </c>
      <c r="DI16" s="52"/>
      <c r="DJ16" s="50"/>
      <c r="DK16" s="52"/>
      <c r="DL16" s="50"/>
      <c r="DM16" s="52">
        <f t="shared" si="22"/>
        <v>2</v>
      </c>
      <c r="DN16" s="52"/>
      <c r="DO16" s="50"/>
      <c r="DP16" s="52"/>
      <c r="DQ16" s="50"/>
      <c r="DR16" s="52">
        <f t="shared" si="23"/>
        <v>2</v>
      </c>
      <c r="DS16" s="52"/>
      <c r="DT16" s="50"/>
      <c r="DU16" s="52"/>
      <c r="DV16" s="50"/>
      <c r="DW16" s="52">
        <f t="shared" si="24"/>
        <v>2</v>
      </c>
      <c r="DX16" s="52"/>
      <c r="DY16" s="50"/>
      <c r="DZ16" s="52"/>
      <c r="EA16" s="50"/>
      <c r="EB16" s="52">
        <f t="shared" si="25"/>
        <v>2</v>
      </c>
      <c r="EC16" s="52"/>
      <c r="ED16" s="50"/>
      <c r="EE16" s="52"/>
      <c r="EF16" s="50"/>
      <c r="EG16" s="52">
        <f t="shared" si="26"/>
        <v>2</v>
      </c>
      <c r="EH16" s="52"/>
      <c r="EI16" s="50"/>
      <c r="EJ16" s="52"/>
      <c r="EK16" s="50"/>
      <c r="EL16" s="52">
        <f t="shared" si="27"/>
        <v>2</v>
      </c>
      <c r="EM16" s="52"/>
      <c r="EN16" s="50"/>
      <c r="EO16" s="52"/>
      <c r="EP16" s="50"/>
      <c r="EQ16" s="107">
        <f t="shared" si="28"/>
        <v>2</v>
      </c>
      <c r="ER16" s="45"/>
      <c r="ES16" s="4" t="s">
        <v>221</v>
      </c>
      <c r="ET16" s="52">
        <f t="shared" si="29"/>
        <v>5</v>
      </c>
      <c r="EU16" s="38">
        <f t="shared" si="30"/>
        <v>16500</v>
      </c>
      <c r="EV16" s="52">
        <f t="shared" si="31"/>
        <v>5</v>
      </c>
      <c r="EW16" s="50">
        <f t="shared" si="32"/>
        <v>14900</v>
      </c>
    </row>
    <row r="17" spans="1:153" x14ac:dyDescent="0.3">
      <c r="A17" s="106" t="s">
        <v>226</v>
      </c>
      <c r="B17" s="52">
        <v>1</v>
      </c>
      <c r="C17" s="52"/>
      <c r="D17" s="50"/>
      <c r="E17" s="52"/>
      <c r="F17" s="50"/>
      <c r="G17" s="52">
        <f t="shared" si="0"/>
        <v>1</v>
      </c>
      <c r="H17" s="52"/>
      <c r="I17" s="50"/>
      <c r="J17" s="52"/>
      <c r="K17" s="50"/>
      <c r="L17" s="52">
        <f t="shared" si="1"/>
        <v>1</v>
      </c>
      <c r="M17" s="52"/>
      <c r="N17" s="50"/>
      <c r="O17" s="52"/>
      <c r="P17" s="50"/>
      <c r="Q17" s="52">
        <f t="shared" si="2"/>
        <v>1</v>
      </c>
      <c r="R17" s="52"/>
      <c r="S17" s="50"/>
      <c r="T17" s="52"/>
      <c r="U17" s="50"/>
      <c r="V17" s="52">
        <f t="shared" si="3"/>
        <v>1</v>
      </c>
      <c r="W17" s="52"/>
      <c r="X17" s="50"/>
      <c r="Y17" s="52"/>
      <c r="Z17" s="50"/>
      <c r="AA17" s="52">
        <f t="shared" si="4"/>
        <v>1</v>
      </c>
      <c r="AB17" s="52"/>
      <c r="AC17" s="50"/>
      <c r="AD17" s="52"/>
      <c r="AE17" s="50"/>
      <c r="AF17" s="52">
        <f t="shared" si="5"/>
        <v>1</v>
      </c>
      <c r="AG17" s="52"/>
      <c r="AH17" s="50"/>
      <c r="AI17" s="52"/>
      <c r="AJ17" s="50"/>
      <c r="AK17" s="52">
        <f t="shared" si="6"/>
        <v>1</v>
      </c>
      <c r="AL17" s="52"/>
      <c r="AM17" s="50"/>
      <c r="AN17" s="52"/>
      <c r="AO17" s="50"/>
      <c r="AP17" s="52">
        <f t="shared" si="7"/>
        <v>1</v>
      </c>
      <c r="AQ17" s="52"/>
      <c r="AR17" s="50"/>
      <c r="AS17" s="52"/>
      <c r="AT17" s="50"/>
      <c r="AU17" s="52">
        <f t="shared" si="8"/>
        <v>1</v>
      </c>
      <c r="AV17" s="52"/>
      <c r="AW17" s="50"/>
      <c r="AX17" s="52"/>
      <c r="AY17" s="50"/>
      <c r="AZ17" s="52">
        <f t="shared" si="9"/>
        <v>1</v>
      </c>
      <c r="BA17" s="52"/>
      <c r="BB17" s="50"/>
      <c r="BC17" s="52"/>
      <c r="BD17" s="50"/>
      <c r="BE17" s="52">
        <f t="shared" si="10"/>
        <v>1</v>
      </c>
      <c r="BF17" s="52"/>
      <c r="BG17" s="50"/>
      <c r="BH17" s="52"/>
      <c r="BI17" s="50"/>
      <c r="BJ17" s="52">
        <f t="shared" si="11"/>
        <v>1</v>
      </c>
      <c r="BK17" s="52"/>
      <c r="BL17" s="50"/>
      <c r="BM17" s="52"/>
      <c r="BN17" s="50"/>
      <c r="BO17" s="52">
        <f t="shared" si="12"/>
        <v>1</v>
      </c>
      <c r="BP17" s="52"/>
      <c r="BQ17" s="50"/>
      <c r="BR17" s="52"/>
      <c r="BS17" s="50"/>
      <c r="BT17" s="52">
        <f t="shared" si="13"/>
        <v>1</v>
      </c>
      <c r="BU17" s="52"/>
      <c r="BV17" s="50"/>
      <c r="BW17" s="52"/>
      <c r="BX17" s="50"/>
      <c r="BY17" s="52">
        <f t="shared" si="14"/>
        <v>1</v>
      </c>
      <c r="BZ17" s="52"/>
      <c r="CA17" s="50"/>
      <c r="CB17" s="52"/>
      <c r="CC17" s="50"/>
      <c r="CD17" s="52">
        <f t="shared" si="15"/>
        <v>1</v>
      </c>
      <c r="CE17" s="52"/>
      <c r="CF17" s="50"/>
      <c r="CG17" s="52"/>
      <c r="CH17" s="50"/>
      <c r="CI17" s="52">
        <f t="shared" si="16"/>
        <v>1</v>
      </c>
      <c r="CJ17" s="52"/>
      <c r="CK17" s="50"/>
      <c r="CL17" s="52"/>
      <c r="CM17" s="50"/>
      <c r="CN17" s="52">
        <f t="shared" si="17"/>
        <v>1</v>
      </c>
      <c r="CO17" s="52"/>
      <c r="CP17" s="50"/>
      <c r="CQ17" s="52"/>
      <c r="CR17" s="50"/>
      <c r="CS17" s="52">
        <f t="shared" si="18"/>
        <v>1</v>
      </c>
      <c r="CT17" s="52"/>
      <c r="CU17" s="50"/>
      <c r="CV17" s="52"/>
      <c r="CW17" s="50"/>
      <c r="CX17" s="52">
        <f t="shared" si="19"/>
        <v>1</v>
      </c>
      <c r="CY17" s="52"/>
      <c r="CZ17" s="50"/>
      <c r="DA17" s="52"/>
      <c r="DB17" s="50"/>
      <c r="DC17" s="52">
        <f t="shared" si="20"/>
        <v>1</v>
      </c>
      <c r="DD17" s="52"/>
      <c r="DE17" s="50"/>
      <c r="DF17" s="52"/>
      <c r="DG17" s="50"/>
      <c r="DH17" s="52">
        <f t="shared" si="21"/>
        <v>1</v>
      </c>
      <c r="DI17" s="52"/>
      <c r="DJ17" s="50"/>
      <c r="DK17" s="52"/>
      <c r="DL17" s="50"/>
      <c r="DM17" s="52">
        <f t="shared" si="22"/>
        <v>1</v>
      </c>
      <c r="DN17" s="52"/>
      <c r="DO17" s="50"/>
      <c r="DP17" s="52"/>
      <c r="DQ17" s="50"/>
      <c r="DR17" s="52">
        <f t="shared" si="23"/>
        <v>1</v>
      </c>
      <c r="DS17" s="52"/>
      <c r="DT17" s="50"/>
      <c r="DU17" s="52"/>
      <c r="DV17" s="50"/>
      <c r="DW17" s="52">
        <f t="shared" si="24"/>
        <v>1</v>
      </c>
      <c r="DX17" s="52"/>
      <c r="DY17" s="50"/>
      <c r="DZ17" s="52">
        <v>1</v>
      </c>
      <c r="EA17" s="50">
        <v>7700</v>
      </c>
      <c r="EB17" s="52">
        <f t="shared" si="25"/>
        <v>0</v>
      </c>
      <c r="EC17" s="52"/>
      <c r="ED17" s="50"/>
      <c r="EE17" s="52"/>
      <c r="EF17" s="50"/>
      <c r="EG17" s="52">
        <f t="shared" si="26"/>
        <v>0</v>
      </c>
      <c r="EH17" s="52"/>
      <c r="EI17" s="50"/>
      <c r="EJ17" s="52"/>
      <c r="EK17" s="50"/>
      <c r="EL17" s="52">
        <f t="shared" si="27"/>
        <v>0</v>
      </c>
      <c r="EM17" s="52"/>
      <c r="EN17" s="50"/>
      <c r="EO17" s="52"/>
      <c r="EP17" s="50"/>
      <c r="EQ17" s="107">
        <f t="shared" si="28"/>
        <v>0</v>
      </c>
      <c r="ER17" s="45"/>
      <c r="ES17" s="4" t="s">
        <v>226</v>
      </c>
      <c r="ET17" s="52">
        <f t="shared" si="29"/>
        <v>1</v>
      </c>
      <c r="EU17" s="38">
        <f t="shared" si="30"/>
        <v>7700</v>
      </c>
      <c r="EV17" s="52">
        <f t="shared" si="31"/>
        <v>0</v>
      </c>
      <c r="EW17" s="50">
        <f t="shared" si="32"/>
        <v>0</v>
      </c>
    </row>
    <row r="18" spans="1:153" ht="15" thickBot="1" x14ac:dyDescent="0.35">
      <c r="A18" s="108" t="s">
        <v>227</v>
      </c>
      <c r="B18" s="109">
        <v>1</v>
      </c>
      <c r="C18" s="109"/>
      <c r="D18" s="110"/>
      <c r="E18" s="109"/>
      <c r="F18" s="110"/>
      <c r="G18" s="109">
        <f t="shared" si="0"/>
        <v>1</v>
      </c>
      <c r="H18" s="109"/>
      <c r="I18" s="110"/>
      <c r="J18" s="109"/>
      <c r="K18" s="110"/>
      <c r="L18" s="109">
        <f t="shared" si="1"/>
        <v>1</v>
      </c>
      <c r="M18" s="109"/>
      <c r="N18" s="110"/>
      <c r="O18" s="109"/>
      <c r="P18" s="110"/>
      <c r="Q18" s="109">
        <f t="shared" si="2"/>
        <v>1</v>
      </c>
      <c r="R18" s="109"/>
      <c r="S18" s="110"/>
      <c r="T18" s="109"/>
      <c r="U18" s="110"/>
      <c r="V18" s="109">
        <f t="shared" si="3"/>
        <v>1</v>
      </c>
      <c r="W18" s="109"/>
      <c r="X18" s="110"/>
      <c r="Y18" s="109"/>
      <c r="Z18" s="110"/>
      <c r="AA18" s="109">
        <f t="shared" si="4"/>
        <v>1</v>
      </c>
      <c r="AB18" s="109"/>
      <c r="AC18" s="110"/>
      <c r="AD18" s="109"/>
      <c r="AE18" s="110"/>
      <c r="AF18" s="109">
        <f t="shared" si="5"/>
        <v>1</v>
      </c>
      <c r="AG18" s="109"/>
      <c r="AH18" s="110"/>
      <c r="AI18" s="109"/>
      <c r="AJ18" s="110"/>
      <c r="AK18" s="109">
        <f t="shared" si="6"/>
        <v>1</v>
      </c>
      <c r="AL18" s="109"/>
      <c r="AM18" s="110"/>
      <c r="AN18" s="109"/>
      <c r="AO18" s="110"/>
      <c r="AP18" s="109">
        <f t="shared" si="7"/>
        <v>1</v>
      </c>
      <c r="AQ18" s="109"/>
      <c r="AR18" s="110"/>
      <c r="AS18" s="109"/>
      <c r="AT18" s="110"/>
      <c r="AU18" s="109">
        <f t="shared" si="8"/>
        <v>1</v>
      </c>
      <c r="AV18" s="109"/>
      <c r="AW18" s="110"/>
      <c r="AX18" s="109">
        <v>1</v>
      </c>
      <c r="AY18" s="110">
        <v>13500</v>
      </c>
      <c r="AZ18" s="109">
        <f t="shared" si="9"/>
        <v>0</v>
      </c>
      <c r="BA18" s="109"/>
      <c r="BB18" s="110"/>
      <c r="BC18" s="109"/>
      <c r="BD18" s="110"/>
      <c r="BE18" s="109">
        <f t="shared" si="10"/>
        <v>0</v>
      </c>
      <c r="BF18" s="109"/>
      <c r="BG18" s="110"/>
      <c r="BH18" s="109"/>
      <c r="BI18" s="110"/>
      <c r="BJ18" s="109">
        <f t="shared" si="11"/>
        <v>0</v>
      </c>
      <c r="BK18" s="109"/>
      <c r="BL18" s="110"/>
      <c r="BM18" s="109"/>
      <c r="BN18" s="110"/>
      <c r="BO18" s="109">
        <f t="shared" si="12"/>
        <v>0</v>
      </c>
      <c r="BP18" s="109"/>
      <c r="BQ18" s="110"/>
      <c r="BR18" s="109"/>
      <c r="BS18" s="110"/>
      <c r="BT18" s="109">
        <f t="shared" si="13"/>
        <v>0</v>
      </c>
      <c r="BU18" s="109"/>
      <c r="BV18" s="110"/>
      <c r="BW18" s="109"/>
      <c r="BX18" s="110"/>
      <c r="BY18" s="109">
        <f t="shared" si="14"/>
        <v>0</v>
      </c>
      <c r="BZ18" s="109"/>
      <c r="CA18" s="110"/>
      <c r="CB18" s="109"/>
      <c r="CC18" s="110"/>
      <c r="CD18" s="109">
        <f t="shared" si="15"/>
        <v>0</v>
      </c>
      <c r="CE18" s="109"/>
      <c r="CF18" s="110"/>
      <c r="CG18" s="109"/>
      <c r="CH18" s="110"/>
      <c r="CI18" s="109">
        <f t="shared" si="16"/>
        <v>0</v>
      </c>
      <c r="CJ18" s="109"/>
      <c r="CK18" s="110"/>
      <c r="CL18" s="109"/>
      <c r="CM18" s="110"/>
      <c r="CN18" s="109">
        <f t="shared" si="17"/>
        <v>0</v>
      </c>
      <c r="CO18" s="109"/>
      <c r="CP18" s="110"/>
      <c r="CQ18" s="109"/>
      <c r="CR18" s="110"/>
      <c r="CS18" s="109">
        <f t="shared" si="18"/>
        <v>0</v>
      </c>
      <c r="CT18" s="109"/>
      <c r="CU18" s="110"/>
      <c r="CV18" s="109"/>
      <c r="CW18" s="110"/>
      <c r="CX18" s="109">
        <f t="shared" si="19"/>
        <v>0</v>
      </c>
      <c r="CY18" s="109"/>
      <c r="CZ18" s="110"/>
      <c r="DA18" s="109"/>
      <c r="DB18" s="110"/>
      <c r="DC18" s="109">
        <f t="shared" si="20"/>
        <v>0</v>
      </c>
      <c r="DD18" s="109"/>
      <c r="DE18" s="110"/>
      <c r="DF18" s="109"/>
      <c r="DG18" s="110"/>
      <c r="DH18" s="109">
        <f t="shared" si="21"/>
        <v>0</v>
      </c>
      <c r="DI18" s="109"/>
      <c r="DJ18" s="110"/>
      <c r="DK18" s="109"/>
      <c r="DL18" s="110"/>
      <c r="DM18" s="109">
        <f t="shared" si="22"/>
        <v>0</v>
      </c>
      <c r="DN18" s="109"/>
      <c r="DO18" s="110"/>
      <c r="DP18" s="109"/>
      <c r="DQ18" s="110"/>
      <c r="DR18" s="109">
        <f t="shared" si="23"/>
        <v>0</v>
      </c>
      <c r="DS18" s="109"/>
      <c r="DT18" s="110"/>
      <c r="DU18" s="109"/>
      <c r="DV18" s="110"/>
      <c r="DW18" s="109">
        <f t="shared" si="24"/>
        <v>0</v>
      </c>
      <c r="DX18" s="109"/>
      <c r="DY18" s="110"/>
      <c r="DZ18" s="109"/>
      <c r="EA18" s="110"/>
      <c r="EB18" s="109">
        <f t="shared" si="25"/>
        <v>0</v>
      </c>
      <c r="EC18" s="109"/>
      <c r="ED18" s="110"/>
      <c r="EE18" s="109"/>
      <c r="EF18" s="110"/>
      <c r="EG18" s="109">
        <f t="shared" si="26"/>
        <v>0</v>
      </c>
      <c r="EH18" s="109"/>
      <c r="EI18" s="110"/>
      <c r="EJ18" s="109"/>
      <c r="EK18" s="110"/>
      <c r="EL18" s="109">
        <f t="shared" si="27"/>
        <v>0</v>
      </c>
      <c r="EM18" s="109"/>
      <c r="EN18" s="110"/>
      <c r="EO18" s="109"/>
      <c r="EP18" s="110"/>
      <c r="EQ18" s="111">
        <f t="shared" si="28"/>
        <v>0</v>
      </c>
      <c r="ER18" s="45"/>
      <c r="ES18" s="4" t="s">
        <v>227</v>
      </c>
      <c r="ET18" s="52">
        <f t="shared" si="29"/>
        <v>1</v>
      </c>
      <c r="EU18" s="38">
        <f t="shared" si="30"/>
        <v>13500</v>
      </c>
      <c r="EV18" s="52">
        <f t="shared" si="31"/>
        <v>0</v>
      </c>
      <c r="EW18" s="50">
        <f t="shared" si="32"/>
        <v>0</v>
      </c>
    </row>
    <row r="19" spans="1:153" x14ac:dyDescent="0.3">
      <c r="A19" s="112" t="s">
        <v>140</v>
      </c>
      <c r="B19" s="103">
        <v>1</v>
      </c>
      <c r="C19" s="103"/>
      <c r="D19" s="104"/>
      <c r="E19" s="103"/>
      <c r="F19" s="104"/>
      <c r="G19" s="103">
        <f t="shared" si="0"/>
        <v>1</v>
      </c>
      <c r="H19" s="103"/>
      <c r="I19" s="104"/>
      <c r="J19" s="103"/>
      <c r="K19" s="104"/>
      <c r="L19" s="103">
        <f t="shared" si="1"/>
        <v>1</v>
      </c>
      <c r="M19" s="103"/>
      <c r="N19" s="104"/>
      <c r="O19" s="103"/>
      <c r="P19" s="104"/>
      <c r="Q19" s="103">
        <f t="shared" si="2"/>
        <v>1</v>
      </c>
      <c r="R19" s="103"/>
      <c r="S19" s="104"/>
      <c r="T19" s="103"/>
      <c r="U19" s="104"/>
      <c r="V19" s="103">
        <f t="shared" si="3"/>
        <v>1</v>
      </c>
      <c r="W19" s="103"/>
      <c r="X19" s="104"/>
      <c r="Y19" s="103"/>
      <c r="Z19" s="104"/>
      <c r="AA19" s="103">
        <f t="shared" si="4"/>
        <v>1</v>
      </c>
      <c r="AB19" s="103"/>
      <c r="AC19" s="104"/>
      <c r="AD19" s="103"/>
      <c r="AE19" s="104"/>
      <c r="AF19" s="103">
        <f t="shared" si="5"/>
        <v>1</v>
      </c>
      <c r="AG19" s="103"/>
      <c r="AH19" s="104"/>
      <c r="AI19" s="103"/>
      <c r="AJ19" s="104"/>
      <c r="AK19" s="103">
        <f t="shared" si="6"/>
        <v>1</v>
      </c>
      <c r="AL19" s="103"/>
      <c r="AM19" s="104"/>
      <c r="AN19" s="103"/>
      <c r="AO19" s="104"/>
      <c r="AP19" s="103">
        <f t="shared" si="7"/>
        <v>1</v>
      </c>
      <c r="AQ19" s="103"/>
      <c r="AR19" s="104"/>
      <c r="AS19" s="103"/>
      <c r="AT19" s="104"/>
      <c r="AU19" s="103">
        <f t="shared" si="8"/>
        <v>1</v>
      </c>
      <c r="AV19" s="103"/>
      <c r="AW19" s="104"/>
      <c r="AX19" s="103"/>
      <c r="AY19" s="104"/>
      <c r="AZ19" s="103">
        <f t="shared" si="9"/>
        <v>1</v>
      </c>
      <c r="BA19" s="103"/>
      <c r="BB19" s="104"/>
      <c r="BC19" s="103"/>
      <c r="BD19" s="104"/>
      <c r="BE19" s="103">
        <f t="shared" si="10"/>
        <v>1</v>
      </c>
      <c r="BF19" s="103"/>
      <c r="BG19" s="104"/>
      <c r="BH19" s="103"/>
      <c r="BI19" s="104"/>
      <c r="BJ19" s="103">
        <f t="shared" si="11"/>
        <v>1</v>
      </c>
      <c r="BK19" s="103"/>
      <c r="BL19" s="104"/>
      <c r="BM19" s="103"/>
      <c r="BN19" s="104"/>
      <c r="BO19" s="103">
        <f t="shared" si="12"/>
        <v>1</v>
      </c>
      <c r="BP19" s="103"/>
      <c r="BQ19" s="104"/>
      <c r="BR19" s="103"/>
      <c r="BS19" s="104"/>
      <c r="BT19" s="103">
        <f t="shared" si="13"/>
        <v>1</v>
      </c>
      <c r="BU19" s="103"/>
      <c r="BV19" s="104"/>
      <c r="BW19" s="103"/>
      <c r="BX19" s="104"/>
      <c r="BY19" s="103">
        <f t="shared" si="14"/>
        <v>1</v>
      </c>
      <c r="BZ19" s="103"/>
      <c r="CA19" s="104"/>
      <c r="CB19" s="103"/>
      <c r="CC19" s="104"/>
      <c r="CD19" s="103">
        <f t="shared" si="15"/>
        <v>1</v>
      </c>
      <c r="CE19" s="103"/>
      <c r="CF19" s="104"/>
      <c r="CG19" s="103"/>
      <c r="CH19" s="104"/>
      <c r="CI19" s="103">
        <f t="shared" si="16"/>
        <v>1</v>
      </c>
      <c r="CJ19" s="103"/>
      <c r="CK19" s="104"/>
      <c r="CL19" s="103"/>
      <c r="CM19" s="104"/>
      <c r="CN19" s="103">
        <f t="shared" si="17"/>
        <v>1</v>
      </c>
      <c r="CO19" s="103"/>
      <c r="CP19" s="104"/>
      <c r="CQ19" s="103"/>
      <c r="CR19" s="104"/>
      <c r="CS19" s="103">
        <f t="shared" si="18"/>
        <v>1</v>
      </c>
      <c r="CT19" s="103"/>
      <c r="CU19" s="104"/>
      <c r="CV19" s="103"/>
      <c r="CW19" s="104"/>
      <c r="CX19" s="103">
        <f t="shared" si="19"/>
        <v>1</v>
      </c>
      <c r="CY19" s="103"/>
      <c r="CZ19" s="104"/>
      <c r="DA19" s="103"/>
      <c r="DB19" s="104"/>
      <c r="DC19" s="103">
        <f t="shared" si="20"/>
        <v>1</v>
      </c>
      <c r="DD19" s="103"/>
      <c r="DE19" s="104"/>
      <c r="DF19" s="103"/>
      <c r="DG19" s="104"/>
      <c r="DH19" s="103">
        <f t="shared" si="21"/>
        <v>1</v>
      </c>
      <c r="DI19" s="103"/>
      <c r="DJ19" s="104"/>
      <c r="DK19" s="103"/>
      <c r="DL19" s="104"/>
      <c r="DM19" s="103">
        <f t="shared" si="22"/>
        <v>1</v>
      </c>
      <c r="DN19" s="103"/>
      <c r="DO19" s="104"/>
      <c r="DP19" s="103"/>
      <c r="DQ19" s="104"/>
      <c r="DR19" s="103">
        <f t="shared" si="23"/>
        <v>1</v>
      </c>
      <c r="DS19" s="103"/>
      <c r="DT19" s="104"/>
      <c r="DU19" s="103"/>
      <c r="DV19" s="104"/>
      <c r="DW19" s="103">
        <f t="shared" si="24"/>
        <v>1</v>
      </c>
      <c r="DX19" s="103"/>
      <c r="DY19" s="104"/>
      <c r="DZ19" s="103"/>
      <c r="EA19" s="104"/>
      <c r="EB19" s="103">
        <f t="shared" si="25"/>
        <v>1</v>
      </c>
      <c r="EC19" s="103"/>
      <c r="ED19" s="104"/>
      <c r="EE19" s="103"/>
      <c r="EF19" s="104"/>
      <c r="EG19" s="103">
        <f t="shared" si="26"/>
        <v>1</v>
      </c>
      <c r="EH19" s="103"/>
      <c r="EI19" s="104"/>
      <c r="EJ19" s="103"/>
      <c r="EK19" s="104"/>
      <c r="EL19" s="103">
        <f t="shared" si="27"/>
        <v>1</v>
      </c>
      <c r="EM19" s="103"/>
      <c r="EN19" s="104"/>
      <c r="EO19" s="103"/>
      <c r="EP19" s="104"/>
      <c r="EQ19" s="105">
        <f t="shared" si="28"/>
        <v>1</v>
      </c>
      <c r="ER19" s="45"/>
      <c r="ES19" s="6" t="s">
        <v>140</v>
      </c>
      <c r="ET19" s="52">
        <f t="shared" si="29"/>
        <v>0</v>
      </c>
      <c r="EU19" s="38">
        <f t="shared" si="30"/>
        <v>0</v>
      </c>
      <c r="EV19" s="52">
        <f t="shared" si="31"/>
        <v>0</v>
      </c>
      <c r="EW19" s="50">
        <f t="shared" si="32"/>
        <v>0</v>
      </c>
    </row>
    <row r="20" spans="1:153" x14ac:dyDescent="0.3">
      <c r="A20" s="113" t="s">
        <v>141</v>
      </c>
      <c r="B20" s="52">
        <v>2</v>
      </c>
      <c r="C20" s="52"/>
      <c r="D20" s="50"/>
      <c r="E20" s="52"/>
      <c r="F20" s="50"/>
      <c r="G20" s="52">
        <f t="shared" si="0"/>
        <v>2</v>
      </c>
      <c r="H20" s="52"/>
      <c r="I20" s="50"/>
      <c r="J20" s="52"/>
      <c r="K20" s="50"/>
      <c r="L20" s="52">
        <f t="shared" si="1"/>
        <v>2</v>
      </c>
      <c r="M20" s="52"/>
      <c r="N20" s="50"/>
      <c r="O20" s="52">
        <v>1</v>
      </c>
      <c r="P20" s="50">
        <v>2000</v>
      </c>
      <c r="Q20" s="52">
        <f t="shared" si="2"/>
        <v>1</v>
      </c>
      <c r="R20" s="52"/>
      <c r="S20" s="50"/>
      <c r="T20" s="52"/>
      <c r="U20" s="50"/>
      <c r="V20" s="52">
        <f t="shared" si="3"/>
        <v>1</v>
      </c>
      <c r="W20" s="52"/>
      <c r="X20" s="50"/>
      <c r="Y20" s="52"/>
      <c r="Z20" s="50"/>
      <c r="AA20" s="52">
        <f t="shared" si="4"/>
        <v>1</v>
      </c>
      <c r="AB20" s="52"/>
      <c r="AC20" s="50"/>
      <c r="AD20" s="52"/>
      <c r="AE20" s="50"/>
      <c r="AF20" s="52">
        <f t="shared" si="5"/>
        <v>1</v>
      </c>
      <c r="AG20" s="52"/>
      <c r="AH20" s="50"/>
      <c r="AI20" s="52"/>
      <c r="AJ20" s="50"/>
      <c r="AK20" s="52">
        <f t="shared" si="6"/>
        <v>1</v>
      </c>
      <c r="AL20" s="52"/>
      <c r="AM20" s="50"/>
      <c r="AN20" s="52"/>
      <c r="AO20" s="50"/>
      <c r="AP20" s="52">
        <f t="shared" si="7"/>
        <v>1</v>
      </c>
      <c r="AQ20" s="52"/>
      <c r="AR20" s="50"/>
      <c r="AS20" s="52"/>
      <c r="AT20" s="50"/>
      <c r="AU20" s="52">
        <f t="shared" si="8"/>
        <v>1</v>
      </c>
      <c r="AV20" s="52"/>
      <c r="AW20" s="50"/>
      <c r="AX20" s="52"/>
      <c r="AY20" s="50"/>
      <c r="AZ20" s="52">
        <f t="shared" si="9"/>
        <v>1</v>
      </c>
      <c r="BA20" s="52"/>
      <c r="BB20" s="50"/>
      <c r="BC20" s="52"/>
      <c r="BD20" s="50"/>
      <c r="BE20" s="52">
        <f t="shared" si="10"/>
        <v>1</v>
      </c>
      <c r="BF20" s="52"/>
      <c r="BG20" s="50"/>
      <c r="BH20" s="52"/>
      <c r="BI20" s="50"/>
      <c r="BJ20" s="52">
        <f t="shared" si="11"/>
        <v>1</v>
      </c>
      <c r="BK20" s="52"/>
      <c r="BL20" s="50"/>
      <c r="BM20" s="52"/>
      <c r="BN20" s="50"/>
      <c r="BO20" s="52">
        <f t="shared" si="12"/>
        <v>1</v>
      </c>
      <c r="BP20" s="52"/>
      <c r="BQ20" s="50"/>
      <c r="BR20" s="52"/>
      <c r="BS20" s="50"/>
      <c r="BT20" s="52">
        <f t="shared" si="13"/>
        <v>1</v>
      </c>
      <c r="BU20" s="52"/>
      <c r="BV20" s="50"/>
      <c r="BW20" s="52"/>
      <c r="BX20" s="50"/>
      <c r="BY20" s="52">
        <f t="shared" si="14"/>
        <v>1</v>
      </c>
      <c r="BZ20" s="52"/>
      <c r="CA20" s="50"/>
      <c r="CB20" s="52"/>
      <c r="CC20" s="50"/>
      <c r="CD20" s="52">
        <f t="shared" si="15"/>
        <v>1</v>
      </c>
      <c r="CE20" s="52"/>
      <c r="CF20" s="50"/>
      <c r="CG20" s="52"/>
      <c r="CH20" s="50"/>
      <c r="CI20" s="52">
        <f t="shared" si="16"/>
        <v>1</v>
      </c>
      <c r="CJ20" s="52"/>
      <c r="CK20" s="50"/>
      <c r="CL20" s="52"/>
      <c r="CM20" s="50"/>
      <c r="CN20" s="52">
        <f t="shared" si="17"/>
        <v>1</v>
      </c>
      <c r="CO20" s="52"/>
      <c r="CP20" s="50"/>
      <c r="CQ20" s="52"/>
      <c r="CR20" s="50"/>
      <c r="CS20" s="52">
        <f t="shared" si="18"/>
        <v>1</v>
      </c>
      <c r="CT20" s="52"/>
      <c r="CU20" s="50"/>
      <c r="CV20" s="52"/>
      <c r="CW20" s="50"/>
      <c r="CX20" s="52">
        <f t="shared" si="19"/>
        <v>1</v>
      </c>
      <c r="CY20" s="52"/>
      <c r="CZ20" s="50"/>
      <c r="DA20" s="52">
        <v>1</v>
      </c>
      <c r="DB20" s="50">
        <v>2200</v>
      </c>
      <c r="DC20" s="52">
        <f t="shared" si="20"/>
        <v>0</v>
      </c>
      <c r="DD20" s="52"/>
      <c r="DE20" s="50"/>
      <c r="DF20" s="52"/>
      <c r="DG20" s="50"/>
      <c r="DH20" s="52">
        <f t="shared" si="21"/>
        <v>0</v>
      </c>
      <c r="DI20" s="52"/>
      <c r="DJ20" s="50"/>
      <c r="DK20" s="52"/>
      <c r="DL20" s="50"/>
      <c r="DM20" s="52">
        <f t="shared" si="22"/>
        <v>0</v>
      </c>
      <c r="DN20" s="52"/>
      <c r="DO20" s="50"/>
      <c r="DP20" s="52"/>
      <c r="DQ20" s="50"/>
      <c r="DR20" s="52">
        <f t="shared" si="23"/>
        <v>0</v>
      </c>
      <c r="DS20" s="52"/>
      <c r="DT20" s="50"/>
      <c r="DU20" s="52"/>
      <c r="DV20" s="50"/>
      <c r="DW20" s="52">
        <f t="shared" si="24"/>
        <v>0</v>
      </c>
      <c r="DX20" s="52"/>
      <c r="DY20" s="50"/>
      <c r="DZ20" s="52"/>
      <c r="EA20" s="50"/>
      <c r="EB20" s="52">
        <f t="shared" si="25"/>
        <v>0</v>
      </c>
      <c r="EC20" s="52"/>
      <c r="ED20" s="50"/>
      <c r="EE20" s="52"/>
      <c r="EF20" s="50"/>
      <c r="EG20" s="52">
        <f t="shared" si="26"/>
        <v>0</v>
      </c>
      <c r="EH20" s="52"/>
      <c r="EI20" s="50"/>
      <c r="EJ20" s="52"/>
      <c r="EK20" s="50"/>
      <c r="EL20" s="52">
        <f t="shared" si="27"/>
        <v>0</v>
      </c>
      <c r="EM20" s="52"/>
      <c r="EN20" s="50"/>
      <c r="EO20" s="52"/>
      <c r="EP20" s="50"/>
      <c r="EQ20" s="107">
        <f t="shared" si="28"/>
        <v>0</v>
      </c>
      <c r="ER20" s="45"/>
      <c r="ES20" s="6" t="s">
        <v>141</v>
      </c>
      <c r="ET20" s="52">
        <f t="shared" si="29"/>
        <v>2</v>
      </c>
      <c r="EU20" s="38">
        <f t="shared" si="30"/>
        <v>4200</v>
      </c>
      <c r="EV20" s="52">
        <f t="shared" si="31"/>
        <v>0</v>
      </c>
      <c r="EW20" s="50">
        <f t="shared" si="32"/>
        <v>0</v>
      </c>
    </row>
    <row r="21" spans="1:153" x14ac:dyDescent="0.3">
      <c r="A21" s="113" t="s">
        <v>142</v>
      </c>
      <c r="B21" s="52">
        <v>1</v>
      </c>
      <c r="C21" s="52"/>
      <c r="D21" s="50"/>
      <c r="E21" s="52"/>
      <c r="F21" s="50"/>
      <c r="G21" s="52">
        <f t="shared" si="0"/>
        <v>1</v>
      </c>
      <c r="H21" s="52"/>
      <c r="I21" s="50"/>
      <c r="J21" s="52"/>
      <c r="K21" s="50"/>
      <c r="L21" s="52">
        <f t="shared" si="1"/>
        <v>1</v>
      </c>
      <c r="M21" s="52"/>
      <c r="N21" s="50"/>
      <c r="O21" s="52"/>
      <c r="P21" s="50"/>
      <c r="Q21" s="52">
        <f t="shared" si="2"/>
        <v>1</v>
      </c>
      <c r="R21" s="52"/>
      <c r="S21" s="50"/>
      <c r="T21" s="52"/>
      <c r="U21" s="50"/>
      <c r="V21" s="52">
        <f t="shared" si="3"/>
        <v>1</v>
      </c>
      <c r="W21" s="52"/>
      <c r="X21" s="50"/>
      <c r="Y21" s="52"/>
      <c r="Z21" s="50"/>
      <c r="AA21" s="52">
        <f t="shared" si="4"/>
        <v>1</v>
      </c>
      <c r="AB21" s="52"/>
      <c r="AC21" s="50"/>
      <c r="AD21" s="52"/>
      <c r="AE21" s="50"/>
      <c r="AF21" s="52">
        <f t="shared" si="5"/>
        <v>1</v>
      </c>
      <c r="AG21" s="52"/>
      <c r="AH21" s="50"/>
      <c r="AI21" s="52"/>
      <c r="AJ21" s="50"/>
      <c r="AK21" s="52">
        <f t="shared" si="6"/>
        <v>1</v>
      </c>
      <c r="AL21" s="52"/>
      <c r="AM21" s="50"/>
      <c r="AN21" s="52"/>
      <c r="AO21" s="50"/>
      <c r="AP21" s="52">
        <f t="shared" si="7"/>
        <v>1</v>
      </c>
      <c r="AQ21" s="52"/>
      <c r="AR21" s="50"/>
      <c r="AS21" s="52"/>
      <c r="AT21" s="50"/>
      <c r="AU21" s="52">
        <f t="shared" si="8"/>
        <v>1</v>
      </c>
      <c r="AV21" s="52"/>
      <c r="AW21" s="50"/>
      <c r="AX21" s="52"/>
      <c r="AY21" s="50"/>
      <c r="AZ21" s="52">
        <f t="shared" si="9"/>
        <v>1</v>
      </c>
      <c r="BA21" s="52"/>
      <c r="BB21" s="50"/>
      <c r="BC21" s="52"/>
      <c r="BD21" s="50"/>
      <c r="BE21" s="52">
        <f t="shared" si="10"/>
        <v>1</v>
      </c>
      <c r="BF21" s="52"/>
      <c r="BG21" s="50"/>
      <c r="BH21" s="52"/>
      <c r="BI21" s="50"/>
      <c r="BJ21" s="52">
        <f t="shared" si="11"/>
        <v>1</v>
      </c>
      <c r="BK21" s="52"/>
      <c r="BL21" s="50"/>
      <c r="BM21" s="52"/>
      <c r="BN21" s="50"/>
      <c r="BO21" s="52">
        <f t="shared" si="12"/>
        <v>1</v>
      </c>
      <c r="BP21" s="52"/>
      <c r="BQ21" s="50"/>
      <c r="BR21" s="52"/>
      <c r="BS21" s="50"/>
      <c r="BT21" s="52">
        <f t="shared" si="13"/>
        <v>1</v>
      </c>
      <c r="BU21" s="52"/>
      <c r="BV21" s="50"/>
      <c r="BW21" s="52"/>
      <c r="BX21" s="50"/>
      <c r="BY21" s="52">
        <f t="shared" si="14"/>
        <v>1</v>
      </c>
      <c r="BZ21" s="52"/>
      <c r="CA21" s="50"/>
      <c r="CB21" s="52"/>
      <c r="CC21" s="50"/>
      <c r="CD21" s="52">
        <f t="shared" si="15"/>
        <v>1</v>
      </c>
      <c r="CE21" s="52"/>
      <c r="CF21" s="50"/>
      <c r="CG21" s="52"/>
      <c r="CH21" s="50"/>
      <c r="CI21" s="52">
        <f t="shared" si="16"/>
        <v>1</v>
      </c>
      <c r="CJ21" s="52"/>
      <c r="CK21" s="50"/>
      <c r="CL21" s="52"/>
      <c r="CM21" s="50"/>
      <c r="CN21" s="52">
        <f t="shared" si="17"/>
        <v>1</v>
      </c>
      <c r="CO21" s="52"/>
      <c r="CP21" s="50"/>
      <c r="CQ21" s="52"/>
      <c r="CR21" s="50"/>
      <c r="CS21" s="52">
        <f t="shared" si="18"/>
        <v>1</v>
      </c>
      <c r="CT21" s="52"/>
      <c r="CU21" s="50"/>
      <c r="CV21" s="52"/>
      <c r="CW21" s="50"/>
      <c r="CX21" s="52">
        <f t="shared" si="19"/>
        <v>1</v>
      </c>
      <c r="CY21" s="52"/>
      <c r="CZ21" s="50"/>
      <c r="DA21" s="52"/>
      <c r="DB21" s="50"/>
      <c r="DC21" s="52">
        <f t="shared" si="20"/>
        <v>1</v>
      </c>
      <c r="DD21" s="52"/>
      <c r="DE21" s="50"/>
      <c r="DF21" s="52"/>
      <c r="DG21" s="50"/>
      <c r="DH21" s="52">
        <f t="shared" si="21"/>
        <v>1</v>
      </c>
      <c r="DI21" s="52"/>
      <c r="DJ21" s="50"/>
      <c r="DK21" s="52"/>
      <c r="DL21" s="50"/>
      <c r="DM21" s="52">
        <f t="shared" si="22"/>
        <v>1</v>
      </c>
      <c r="DN21" s="52"/>
      <c r="DO21" s="50"/>
      <c r="DP21" s="52"/>
      <c r="DQ21" s="50"/>
      <c r="DR21" s="52">
        <f t="shared" si="23"/>
        <v>1</v>
      </c>
      <c r="DS21" s="52"/>
      <c r="DT21" s="50"/>
      <c r="DU21" s="52"/>
      <c r="DV21" s="50"/>
      <c r="DW21" s="52">
        <f t="shared" si="24"/>
        <v>1</v>
      </c>
      <c r="DX21" s="52"/>
      <c r="DY21" s="50"/>
      <c r="DZ21" s="52"/>
      <c r="EA21" s="50"/>
      <c r="EB21" s="52">
        <f t="shared" si="25"/>
        <v>1</v>
      </c>
      <c r="EC21" s="52"/>
      <c r="ED21" s="50"/>
      <c r="EE21" s="52"/>
      <c r="EF21" s="50"/>
      <c r="EG21" s="52">
        <f t="shared" si="26"/>
        <v>1</v>
      </c>
      <c r="EH21" s="52"/>
      <c r="EI21" s="50"/>
      <c r="EJ21" s="52"/>
      <c r="EK21" s="50"/>
      <c r="EL21" s="52">
        <f t="shared" si="27"/>
        <v>1</v>
      </c>
      <c r="EM21" s="52"/>
      <c r="EN21" s="50"/>
      <c r="EO21" s="52"/>
      <c r="EP21" s="50"/>
      <c r="EQ21" s="107">
        <f t="shared" si="28"/>
        <v>1</v>
      </c>
      <c r="ER21" s="45"/>
      <c r="ES21" s="6" t="s">
        <v>142</v>
      </c>
      <c r="ET21" s="52">
        <f t="shared" si="29"/>
        <v>0</v>
      </c>
      <c r="EU21" s="38">
        <f t="shared" si="30"/>
        <v>0</v>
      </c>
      <c r="EV21" s="52">
        <f t="shared" si="31"/>
        <v>0</v>
      </c>
      <c r="EW21" s="50">
        <f t="shared" si="32"/>
        <v>0</v>
      </c>
    </row>
    <row r="22" spans="1:153" x14ac:dyDescent="0.3">
      <c r="A22" s="113" t="s">
        <v>143</v>
      </c>
      <c r="B22" s="52">
        <v>1</v>
      </c>
      <c r="C22" s="52"/>
      <c r="D22" s="50"/>
      <c r="E22" s="52"/>
      <c r="F22" s="50"/>
      <c r="G22" s="52">
        <f t="shared" si="0"/>
        <v>1</v>
      </c>
      <c r="H22" s="52"/>
      <c r="I22" s="50"/>
      <c r="J22" s="52"/>
      <c r="K22" s="50"/>
      <c r="L22" s="52">
        <f t="shared" si="1"/>
        <v>1</v>
      </c>
      <c r="M22" s="52"/>
      <c r="N22" s="50"/>
      <c r="O22" s="52"/>
      <c r="P22" s="50"/>
      <c r="Q22" s="52">
        <f t="shared" si="2"/>
        <v>1</v>
      </c>
      <c r="R22" s="52"/>
      <c r="S22" s="50"/>
      <c r="T22" s="52"/>
      <c r="U22" s="50"/>
      <c r="V22" s="52">
        <f t="shared" si="3"/>
        <v>1</v>
      </c>
      <c r="W22" s="52"/>
      <c r="X22" s="50"/>
      <c r="Y22" s="52"/>
      <c r="Z22" s="50"/>
      <c r="AA22" s="52">
        <f t="shared" si="4"/>
        <v>1</v>
      </c>
      <c r="AB22" s="52"/>
      <c r="AC22" s="50"/>
      <c r="AD22" s="52"/>
      <c r="AE22" s="50"/>
      <c r="AF22" s="52">
        <f t="shared" si="5"/>
        <v>1</v>
      </c>
      <c r="AG22" s="52"/>
      <c r="AH22" s="50"/>
      <c r="AI22" s="52"/>
      <c r="AJ22" s="50"/>
      <c r="AK22" s="52">
        <f t="shared" si="6"/>
        <v>1</v>
      </c>
      <c r="AL22" s="52"/>
      <c r="AM22" s="50"/>
      <c r="AN22" s="52"/>
      <c r="AO22" s="50"/>
      <c r="AP22" s="52">
        <f t="shared" si="7"/>
        <v>1</v>
      </c>
      <c r="AQ22" s="52"/>
      <c r="AR22" s="50"/>
      <c r="AS22" s="52"/>
      <c r="AT22" s="50"/>
      <c r="AU22" s="52">
        <f t="shared" si="8"/>
        <v>1</v>
      </c>
      <c r="AV22" s="52"/>
      <c r="AW22" s="50"/>
      <c r="AX22" s="52"/>
      <c r="AY22" s="50"/>
      <c r="AZ22" s="52">
        <f t="shared" si="9"/>
        <v>1</v>
      </c>
      <c r="BA22" s="52"/>
      <c r="BB22" s="50"/>
      <c r="BC22" s="52"/>
      <c r="BD22" s="50"/>
      <c r="BE22" s="52">
        <f t="shared" si="10"/>
        <v>1</v>
      </c>
      <c r="BF22" s="52"/>
      <c r="BG22" s="50"/>
      <c r="BH22" s="52"/>
      <c r="BI22" s="50"/>
      <c r="BJ22" s="52">
        <f t="shared" si="11"/>
        <v>1</v>
      </c>
      <c r="BK22" s="52"/>
      <c r="BL22" s="50"/>
      <c r="BM22" s="52"/>
      <c r="BN22" s="50"/>
      <c r="BO22" s="52">
        <f t="shared" si="12"/>
        <v>1</v>
      </c>
      <c r="BP22" s="52"/>
      <c r="BQ22" s="50"/>
      <c r="BR22" s="52"/>
      <c r="BS22" s="50"/>
      <c r="BT22" s="52">
        <f t="shared" si="13"/>
        <v>1</v>
      </c>
      <c r="BU22" s="52"/>
      <c r="BV22" s="50"/>
      <c r="BW22" s="52"/>
      <c r="BX22" s="50"/>
      <c r="BY22" s="52">
        <f t="shared" si="14"/>
        <v>1</v>
      </c>
      <c r="BZ22" s="52"/>
      <c r="CA22" s="50"/>
      <c r="CB22" s="52"/>
      <c r="CC22" s="50"/>
      <c r="CD22" s="52">
        <f t="shared" si="15"/>
        <v>1</v>
      </c>
      <c r="CE22" s="52"/>
      <c r="CF22" s="50"/>
      <c r="CG22" s="52"/>
      <c r="CH22" s="50"/>
      <c r="CI22" s="52">
        <f t="shared" si="16"/>
        <v>1</v>
      </c>
      <c r="CJ22" s="52"/>
      <c r="CK22" s="50"/>
      <c r="CL22" s="52"/>
      <c r="CM22" s="50"/>
      <c r="CN22" s="52">
        <f t="shared" si="17"/>
        <v>1</v>
      </c>
      <c r="CO22" s="52"/>
      <c r="CP22" s="50"/>
      <c r="CQ22" s="52"/>
      <c r="CR22" s="50"/>
      <c r="CS22" s="52">
        <f t="shared" si="18"/>
        <v>1</v>
      </c>
      <c r="CT22" s="52"/>
      <c r="CU22" s="50"/>
      <c r="CV22" s="52"/>
      <c r="CW22" s="50"/>
      <c r="CX22" s="52">
        <f t="shared" si="19"/>
        <v>1</v>
      </c>
      <c r="CY22" s="52"/>
      <c r="CZ22" s="50"/>
      <c r="DA22" s="52"/>
      <c r="DB22" s="50"/>
      <c r="DC22" s="52">
        <f t="shared" si="20"/>
        <v>1</v>
      </c>
      <c r="DD22" s="52"/>
      <c r="DE22" s="50"/>
      <c r="DF22" s="52"/>
      <c r="DG22" s="50"/>
      <c r="DH22" s="52">
        <f t="shared" si="21"/>
        <v>1</v>
      </c>
      <c r="DI22" s="52"/>
      <c r="DJ22" s="50"/>
      <c r="DK22" s="52"/>
      <c r="DL22" s="50"/>
      <c r="DM22" s="52">
        <f t="shared" si="22"/>
        <v>1</v>
      </c>
      <c r="DN22" s="52"/>
      <c r="DO22" s="50"/>
      <c r="DP22" s="52"/>
      <c r="DQ22" s="50"/>
      <c r="DR22" s="52">
        <f t="shared" si="23"/>
        <v>1</v>
      </c>
      <c r="DS22" s="52"/>
      <c r="DT22" s="50"/>
      <c r="DU22" s="52"/>
      <c r="DV22" s="50"/>
      <c r="DW22" s="52">
        <f t="shared" si="24"/>
        <v>1</v>
      </c>
      <c r="DX22" s="52"/>
      <c r="DY22" s="50"/>
      <c r="DZ22" s="52"/>
      <c r="EA22" s="50"/>
      <c r="EB22" s="52">
        <f t="shared" si="25"/>
        <v>1</v>
      </c>
      <c r="EC22" s="52"/>
      <c r="ED22" s="50"/>
      <c r="EE22" s="52"/>
      <c r="EF22" s="50"/>
      <c r="EG22" s="52">
        <f t="shared" si="26"/>
        <v>1</v>
      </c>
      <c r="EH22" s="52"/>
      <c r="EI22" s="50"/>
      <c r="EJ22" s="52"/>
      <c r="EK22" s="50"/>
      <c r="EL22" s="52">
        <f t="shared" si="27"/>
        <v>1</v>
      </c>
      <c r="EM22" s="52"/>
      <c r="EN22" s="50"/>
      <c r="EO22" s="52"/>
      <c r="EP22" s="50"/>
      <c r="EQ22" s="107">
        <f t="shared" si="28"/>
        <v>1</v>
      </c>
      <c r="ER22" s="45"/>
      <c r="ES22" s="6" t="s">
        <v>143</v>
      </c>
      <c r="ET22" s="52">
        <f t="shared" si="29"/>
        <v>0</v>
      </c>
      <c r="EU22" s="38">
        <f t="shared" si="30"/>
        <v>0</v>
      </c>
      <c r="EV22" s="52">
        <f t="shared" si="31"/>
        <v>0</v>
      </c>
      <c r="EW22" s="50">
        <f t="shared" si="32"/>
        <v>0</v>
      </c>
    </row>
    <row r="23" spans="1:153" x14ac:dyDescent="0.3">
      <c r="A23" s="113" t="s">
        <v>144</v>
      </c>
      <c r="B23" s="52">
        <v>1</v>
      </c>
      <c r="C23" s="52"/>
      <c r="D23" s="50"/>
      <c r="E23" s="52"/>
      <c r="F23" s="50"/>
      <c r="G23" s="52">
        <f t="shared" si="0"/>
        <v>1</v>
      </c>
      <c r="H23" s="52"/>
      <c r="I23" s="50"/>
      <c r="J23" s="52"/>
      <c r="K23" s="50"/>
      <c r="L23" s="52">
        <f t="shared" si="1"/>
        <v>1</v>
      </c>
      <c r="M23" s="52"/>
      <c r="N23" s="50"/>
      <c r="O23" s="52"/>
      <c r="P23" s="50"/>
      <c r="Q23" s="52">
        <f t="shared" si="2"/>
        <v>1</v>
      </c>
      <c r="R23" s="52"/>
      <c r="S23" s="50"/>
      <c r="T23" s="52"/>
      <c r="U23" s="50"/>
      <c r="V23" s="52">
        <f t="shared" si="3"/>
        <v>1</v>
      </c>
      <c r="W23" s="52"/>
      <c r="X23" s="50"/>
      <c r="Y23" s="52"/>
      <c r="Z23" s="50"/>
      <c r="AA23" s="52">
        <f t="shared" si="4"/>
        <v>1</v>
      </c>
      <c r="AB23" s="52"/>
      <c r="AC23" s="50"/>
      <c r="AD23" s="52"/>
      <c r="AE23" s="50"/>
      <c r="AF23" s="52">
        <f t="shared" si="5"/>
        <v>1</v>
      </c>
      <c r="AG23" s="52"/>
      <c r="AH23" s="50"/>
      <c r="AI23" s="52"/>
      <c r="AJ23" s="50"/>
      <c r="AK23" s="52">
        <f t="shared" si="6"/>
        <v>1</v>
      </c>
      <c r="AL23" s="52"/>
      <c r="AM23" s="50"/>
      <c r="AN23" s="52"/>
      <c r="AO23" s="50"/>
      <c r="AP23" s="52">
        <f t="shared" si="7"/>
        <v>1</v>
      </c>
      <c r="AQ23" s="52"/>
      <c r="AR23" s="50"/>
      <c r="AS23" s="52"/>
      <c r="AT23" s="50"/>
      <c r="AU23" s="52">
        <f t="shared" si="8"/>
        <v>1</v>
      </c>
      <c r="AV23" s="52"/>
      <c r="AW23" s="50"/>
      <c r="AX23" s="52"/>
      <c r="AY23" s="50"/>
      <c r="AZ23" s="52">
        <f t="shared" si="9"/>
        <v>1</v>
      </c>
      <c r="BA23" s="52"/>
      <c r="BB23" s="50"/>
      <c r="BC23" s="52"/>
      <c r="BD23" s="50"/>
      <c r="BE23" s="52">
        <f t="shared" si="10"/>
        <v>1</v>
      </c>
      <c r="BF23" s="52"/>
      <c r="BG23" s="50"/>
      <c r="BH23" s="52"/>
      <c r="BI23" s="50"/>
      <c r="BJ23" s="52">
        <f t="shared" si="11"/>
        <v>1</v>
      </c>
      <c r="BK23" s="52"/>
      <c r="BL23" s="50"/>
      <c r="BM23" s="52"/>
      <c r="BN23" s="50"/>
      <c r="BO23" s="52">
        <f t="shared" si="12"/>
        <v>1</v>
      </c>
      <c r="BP23" s="52"/>
      <c r="BQ23" s="50"/>
      <c r="BR23" s="52"/>
      <c r="BS23" s="50"/>
      <c r="BT23" s="52">
        <f t="shared" si="13"/>
        <v>1</v>
      </c>
      <c r="BU23" s="52"/>
      <c r="BV23" s="50"/>
      <c r="BW23" s="52"/>
      <c r="BX23" s="50"/>
      <c r="BY23" s="52">
        <f t="shared" si="14"/>
        <v>1</v>
      </c>
      <c r="BZ23" s="52"/>
      <c r="CA23" s="50"/>
      <c r="CB23" s="52"/>
      <c r="CC23" s="50"/>
      <c r="CD23" s="52">
        <f t="shared" si="15"/>
        <v>1</v>
      </c>
      <c r="CE23" s="52"/>
      <c r="CF23" s="50"/>
      <c r="CG23" s="52"/>
      <c r="CH23" s="50"/>
      <c r="CI23" s="52">
        <f t="shared" si="16"/>
        <v>1</v>
      </c>
      <c r="CJ23" s="52"/>
      <c r="CK23" s="50"/>
      <c r="CL23" s="52"/>
      <c r="CM23" s="50"/>
      <c r="CN23" s="52">
        <f t="shared" si="17"/>
        <v>1</v>
      </c>
      <c r="CO23" s="52"/>
      <c r="CP23" s="50"/>
      <c r="CQ23" s="52"/>
      <c r="CR23" s="50"/>
      <c r="CS23" s="52">
        <f t="shared" si="18"/>
        <v>1</v>
      </c>
      <c r="CT23" s="52"/>
      <c r="CU23" s="50"/>
      <c r="CV23" s="52"/>
      <c r="CW23" s="50"/>
      <c r="CX23" s="52">
        <f t="shared" si="19"/>
        <v>1</v>
      </c>
      <c r="CY23" s="52"/>
      <c r="CZ23" s="50"/>
      <c r="DA23" s="52"/>
      <c r="DB23" s="50"/>
      <c r="DC23" s="52">
        <f t="shared" si="20"/>
        <v>1</v>
      </c>
      <c r="DD23" s="52"/>
      <c r="DE23" s="50"/>
      <c r="DF23" s="52"/>
      <c r="DG23" s="50"/>
      <c r="DH23" s="52">
        <f t="shared" si="21"/>
        <v>1</v>
      </c>
      <c r="DI23" s="52"/>
      <c r="DJ23" s="50"/>
      <c r="DK23" s="52"/>
      <c r="DL23" s="50"/>
      <c r="DM23" s="52">
        <f t="shared" si="22"/>
        <v>1</v>
      </c>
      <c r="DN23" s="52"/>
      <c r="DO23" s="50"/>
      <c r="DP23" s="52"/>
      <c r="DQ23" s="50"/>
      <c r="DR23" s="52">
        <f t="shared" si="23"/>
        <v>1</v>
      </c>
      <c r="DS23" s="52"/>
      <c r="DT23" s="50"/>
      <c r="DU23" s="52"/>
      <c r="DV23" s="50"/>
      <c r="DW23" s="52">
        <f t="shared" si="24"/>
        <v>1</v>
      </c>
      <c r="DX23" s="52"/>
      <c r="DY23" s="50"/>
      <c r="DZ23" s="52"/>
      <c r="EA23" s="50"/>
      <c r="EB23" s="52">
        <f t="shared" si="25"/>
        <v>1</v>
      </c>
      <c r="EC23" s="52"/>
      <c r="ED23" s="50"/>
      <c r="EE23" s="52"/>
      <c r="EF23" s="50"/>
      <c r="EG23" s="52">
        <f t="shared" si="26"/>
        <v>1</v>
      </c>
      <c r="EH23" s="52"/>
      <c r="EI23" s="50"/>
      <c r="EJ23" s="52"/>
      <c r="EK23" s="50"/>
      <c r="EL23" s="52">
        <f t="shared" si="27"/>
        <v>1</v>
      </c>
      <c r="EM23" s="52"/>
      <c r="EN23" s="50"/>
      <c r="EO23" s="52"/>
      <c r="EP23" s="50"/>
      <c r="EQ23" s="107">
        <f t="shared" si="28"/>
        <v>1</v>
      </c>
      <c r="ER23" s="45"/>
      <c r="ES23" s="6" t="s">
        <v>144</v>
      </c>
      <c r="ET23" s="52">
        <f t="shared" si="29"/>
        <v>0</v>
      </c>
      <c r="EU23" s="38">
        <f t="shared" si="30"/>
        <v>0</v>
      </c>
      <c r="EV23" s="52">
        <f t="shared" si="31"/>
        <v>0</v>
      </c>
      <c r="EW23" s="50">
        <f t="shared" si="32"/>
        <v>0</v>
      </c>
    </row>
    <row r="24" spans="1:153" x14ac:dyDescent="0.3">
      <c r="A24" s="113" t="s">
        <v>145</v>
      </c>
      <c r="B24" s="52">
        <v>1</v>
      </c>
      <c r="C24" s="52"/>
      <c r="D24" s="50"/>
      <c r="E24" s="52"/>
      <c r="F24" s="50"/>
      <c r="G24" s="52">
        <f t="shared" si="0"/>
        <v>1</v>
      </c>
      <c r="H24" s="52"/>
      <c r="I24" s="50"/>
      <c r="J24" s="52"/>
      <c r="K24" s="50"/>
      <c r="L24" s="52">
        <f t="shared" si="1"/>
        <v>1</v>
      </c>
      <c r="M24" s="52"/>
      <c r="N24" s="50"/>
      <c r="O24" s="52"/>
      <c r="P24" s="50"/>
      <c r="Q24" s="52">
        <f t="shared" si="2"/>
        <v>1</v>
      </c>
      <c r="R24" s="52"/>
      <c r="S24" s="50"/>
      <c r="T24" s="52"/>
      <c r="U24" s="50"/>
      <c r="V24" s="52">
        <f t="shared" si="3"/>
        <v>1</v>
      </c>
      <c r="W24" s="52"/>
      <c r="X24" s="50"/>
      <c r="Y24" s="52"/>
      <c r="Z24" s="50"/>
      <c r="AA24" s="52">
        <f t="shared" si="4"/>
        <v>1</v>
      </c>
      <c r="AB24" s="52"/>
      <c r="AC24" s="50"/>
      <c r="AD24" s="52"/>
      <c r="AE24" s="50"/>
      <c r="AF24" s="52">
        <f t="shared" si="5"/>
        <v>1</v>
      </c>
      <c r="AG24" s="52"/>
      <c r="AH24" s="50"/>
      <c r="AI24" s="52"/>
      <c r="AJ24" s="50"/>
      <c r="AK24" s="52">
        <f t="shared" si="6"/>
        <v>1</v>
      </c>
      <c r="AL24" s="52"/>
      <c r="AM24" s="50"/>
      <c r="AN24" s="52"/>
      <c r="AO24" s="50"/>
      <c r="AP24" s="52">
        <f t="shared" si="7"/>
        <v>1</v>
      </c>
      <c r="AQ24" s="52"/>
      <c r="AR24" s="50"/>
      <c r="AS24" s="52"/>
      <c r="AT24" s="50"/>
      <c r="AU24" s="52">
        <f t="shared" si="8"/>
        <v>1</v>
      </c>
      <c r="AV24" s="52"/>
      <c r="AW24" s="50"/>
      <c r="AX24" s="52"/>
      <c r="AY24" s="50"/>
      <c r="AZ24" s="52">
        <f t="shared" si="9"/>
        <v>1</v>
      </c>
      <c r="BA24" s="52"/>
      <c r="BB24" s="50"/>
      <c r="BC24" s="52"/>
      <c r="BD24" s="50"/>
      <c r="BE24" s="52">
        <f t="shared" si="10"/>
        <v>1</v>
      </c>
      <c r="BF24" s="52"/>
      <c r="BG24" s="50"/>
      <c r="BH24" s="52"/>
      <c r="BI24" s="50"/>
      <c r="BJ24" s="52">
        <f t="shared" si="11"/>
        <v>1</v>
      </c>
      <c r="BK24" s="52"/>
      <c r="BL24" s="50"/>
      <c r="BM24" s="52"/>
      <c r="BN24" s="50"/>
      <c r="BO24" s="52">
        <f t="shared" si="12"/>
        <v>1</v>
      </c>
      <c r="BP24" s="52"/>
      <c r="BQ24" s="50"/>
      <c r="BR24" s="52"/>
      <c r="BS24" s="50"/>
      <c r="BT24" s="52">
        <f t="shared" si="13"/>
        <v>1</v>
      </c>
      <c r="BU24" s="52"/>
      <c r="BV24" s="50"/>
      <c r="BW24" s="52"/>
      <c r="BX24" s="50"/>
      <c r="BY24" s="52">
        <f t="shared" si="14"/>
        <v>1</v>
      </c>
      <c r="BZ24" s="52"/>
      <c r="CA24" s="50"/>
      <c r="CB24" s="52"/>
      <c r="CC24" s="50"/>
      <c r="CD24" s="52">
        <f t="shared" si="15"/>
        <v>1</v>
      </c>
      <c r="CE24" s="52"/>
      <c r="CF24" s="50"/>
      <c r="CG24" s="52"/>
      <c r="CH24" s="50"/>
      <c r="CI24" s="52">
        <f t="shared" si="16"/>
        <v>1</v>
      </c>
      <c r="CJ24" s="52"/>
      <c r="CK24" s="50"/>
      <c r="CL24" s="52"/>
      <c r="CM24" s="50"/>
      <c r="CN24" s="52">
        <f t="shared" si="17"/>
        <v>1</v>
      </c>
      <c r="CO24" s="52"/>
      <c r="CP24" s="50"/>
      <c r="CQ24" s="52"/>
      <c r="CR24" s="50"/>
      <c r="CS24" s="52">
        <f t="shared" si="18"/>
        <v>1</v>
      </c>
      <c r="CT24" s="52"/>
      <c r="CU24" s="50"/>
      <c r="CV24" s="52"/>
      <c r="CW24" s="50"/>
      <c r="CX24" s="52">
        <f t="shared" si="19"/>
        <v>1</v>
      </c>
      <c r="CY24" s="52"/>
      <c r="CZ24" s="50"/>
      <c r="DA24" s="52"/>
      <c r="DB24" s="50"/>
      <c r="DC24" s="52">
        <f t="shared" si="20"/>
        <v>1</v>
      </c>
      <c r="DD24" s="52"/>
      <c r="DE24" s="50"/>
      <c r="DF24" s="52"/>
      <c r="DG24" s="50"/>
      <c r="DH24" s="52">
        <f t="shared" si="21"/>
        <v>1</v>
      </c>
      <c r="DI24" s="52"/>
      <c r="DJ24" s="50"/>
      <c r="DK24" s="52"/>
      <c r="DL24" s="50"/>
      <c r="DM24" s="52">
        <f t="shared" si="22"/>
        <v>1</v>
      </c>
      <c r="DN24" s="52"/>
      <c r="DO24" s="50"/>
      <c r="DP24" s="52"/>
      <c r="DQ24" s="50"/>
      <c r="DR24" s="52">
        <f t="shared" si="23"/>
        <v>1</v>
      </c>
      <c r="DS24" s="52"/>
      <c r="DT24" s="50"/>
      <c r="DU24" s="52"/>
      <c r="DV24" s="50"/>
      <c r="DW24" s="52">
        <f t="shared" si="24"/>
        <v>1</v>
      </c>
      <c r="DX24" s="52"/>
      <c r="DY24" s="50"/>
      <c r="DZ24" s="52"/>
      <c r="EA24" s="50"/>
      <c r="EB24" s="52">
        <f t="shared" si="25"/>
        <v>1</v>
      </c>
      <c r="EC24" s="52"/>
      <c r="ED24" s="50"/>
      <c r="EE24" s="52"/>
      <c r="EF24" s="50"/>
      <c r="EG24" s="52">
        <f t="shared" si="26"/>
        <v>1</v>
      </c>
      <c r="EH24" s="52"/>
      <c r="EI24" s="50"/>
      <c r="EJ24" s="52"/>
      <c r="EK24" s="50"/>
      <c r="EL24" s="52">
        <f t="shared" si="27"/>
        <v>1</v>
      </c>
      <c r="EM24" s="52"/>
      <c r="EN24" s="50"/>
      <c r="EO24" s="52"/>
      <c r="EP24" s="50"/>
      <c r="EQ24" s="107">
        <f t="shared" si="28"/>
        <v>1</v>
      </c>
      <c r="ER24" s="45"/>
      <c r="ES24" s="6" t="s">
        <v>145</v>
      </c>
      <c r="ET24" s="52">
        <f t="shared" si="29"/>
        <v>0</v>
      </c>
      <c r="EU24" s="38">
        <f t="shared" si="30"/>
        <v>0</v>
      </c>
      <c r="EV24" s="52">
        <f t="shared" si="31"/>
        <v>0</v>
      </c>
      <c r="EW24" s="50">
        <f t="shared" si="32"/>
        <v>0</v>
      </c>
    </row>
    <row r="25" spans="1:153" x14ac:dyDescent="0.3">
      <c r="A25" s="113" t="s">
        <v>146</v>
      </c>
      <c r="B25" s="52">
        <v>0</v>
      </c>
      <c r="C25" s="52"/>
      <c r="D25" s="50"/>
      <c r="E25" s="52"/>
      <c r="F25" s="50"/>
      <c r="G25" s="52">
        <f t="shared" si="0"/>
        <v>0</v>
      </c>
      <c r="H25" s="52"/>
      <c r="I25" s="50"/>
      <c r="J25" s="52"/>
      <c r="K25" s="50"/>
      <c r="L25" s="52">
        <f t="shared" si="1"/>
        <v>0</v>
      </c>
      <c r="M25" s="52"/>
      <c r="N25" s="50"/>
      <c r="O25" s="52"/>
      <c r="P25" s="50"/>
      <c r="Q25" s="52">
        <f t="shared" si="2"/>
        <v>0</v>
      </c>
      <c r="R25" s="52"/>
      <c r="S25" s="50"/>
      <c r="T25" s="52"/>
      <c r="U25" s="50"/>
      <c r="V25" s="52">
        <f t="shared" si="3"/>
        <v>0</v>
      </c>
      <c r="W25" s="52"/>
      <c r="X25" s="50"/>
      <c r="Y25" s="52"/>
      <c r="Z25" s="50"/>
      <c r="AA25" s="52">
        <f t="shared" si="4"/>
        <v>0</v>
      </c>
      <c r="AB25" s="52"/>
      <c r="AC25" s="50"/>
      <c r="AD25" s="52"/>
      <c r="AE25" s="50"/>
      <c r="AF25" s="52">
        <f t="shared" si="5"/>
        <v>0</v>
      </c>
      <c r="AG25" s="52"/>
      <c r="AH25" s="50"/>
      <c r="AI25" s="52"/>
      <c r="AJ25" s="50"/>
      <c r="AK25" s="52">
        <f t="shared" si="6"/>
        <v>0</v>
      </c>
      <c r="AL25" s="52"/>
      <c r="AM25" s="50"/>
      <c r="AN25" s="52"/>
      <c r="AO25" s="50"/>
      <c r="AP25" s="52">
        <f t="shared" si="7"/>
        <v>0</v>
      </c>
      <c r="AQ25" s="52"/>
      <c r="AR25" s="50"/>
      <c r="AS25" s="52"/>
      <c r="AT25" s="50"/>
      <c r="AU25" s="52">
        <f t="shared" si="8"/>
        <v>0</v>
      </c>
      <c r="AV25" s="52"/>
      <c r="AW25" s="50"/>
      <c r="AX25" s="52"/>
      <c r="AY25" s="50"/>
      <c r="AZ25" s="52">
        <f t="shared" si="9"/>
        <v>0</v>
      </c>
      <c r="BA25" s="52"/>
      <c r="BB25" s="50"/>
      <c r="BC25" s="52"/>
      <c r="BD25" s="50"/>
      <c r="BE25" s="52">
        <f t="shared" si="10"/>
        <v>0</v>
      </c>
      <c r="BF25" s="52"/>
      <c r="BG25" s="50"/>
      <c r="BH25" s="52"/>
      <c r="BI25" s="50"/>
      <c r="BJ25" s="52">
        <f t="shared" si="11"/>
        <v>0</v>
      </c>
      <c r="BK25" s="52"/>
      <c r="BL25" s="50"/>
      <c r="BM25" s="52"/>
      <c r="BN25" s="50"/>
      <c r="BO25" s="52">
        <f t="shared" si="12"/>
        <v>0</v>
      </c>
      <c r="BP25" s="52">
        <v>3</v>
      </c>
      <c r="BQ25" s="50">
        <v>6000</v>
      </c>
      <c r="BR25" s="52"/>
      <c r="BS25" s="50"/>
      <c r="BT25" s="52">
        <f t="shared" si="13"/>
        <v>3</v>
      </c>
      <c r="BU25" s="52"/>
      <c r="BV25" s="50"/>
      <c r="BW25" s="52"/>
      <c r="BX25" s="50"/>
      <c r="BY25" s="52">
        <f t="shared" si="14"/>
        <v>3</v>
      </c>
      <c r="BZ25" s="52"/>
      <c r="CA25" s="50"/>
      <c r="CB25" s="52"/>
      <c r="CC25" s="50"/>
      <c r="CD25" s="52">
        <f t="shared" si="15"/>
        <v>3</v>
      </c>
      <c r="CE25" s="52"/>
      <c r="CF25" s="50"/>
      <c r="CG25" s="52"/>
      <c r="CH25" s="50"/>
      <c r="CI25" s="52">
        <f t="shared" si="16"/>
        <v>3</v>
      </c>
      <c r="CJ25" s="52"/>
      <c r="CK25" s="50"/>
      <c r="CL25" s="52"/>
      <c r="CM25" s="50"/>
      <c r="CN25" s="52">
        <f t="shared" si="17"/>
        <v>3</v>
      </c>
      <c r="CO25" s="52"/>
      <c r="CP25" s="50"/>
      <c r="CQ25" s="52"/>
      <c r="CR25" s="50"/>
      <c r="CS25" s="52">
        <f t="shared" si="18"/>
        <v>3</v>
      </c>
      <c r="CT25" s="52"/>
      <c r="CU25" s="50"/>
      <c r="CV25" s="52"/>
      <c r="CW25" s="50"/>
      <c r="CX25" s="52">
        <f t="shared" si="19"/>
        <v>3</v>
      </c>
      <c r="CY25" s="52"/>
      <c r="CZ25" s="50"/>
      <c r="DA25" s="52"/>
      <c r="DB25" s="50"/>
      <c r="DC25" s="52">
        <f t="shared" si="20"/>
        <v>3</v>
      </c>
      <c r="DD25" s="52"/>
      <c r="DE25" s="50"/>
      <c r="DF25" s="52"/>
      <c r="DG25" s="50"/>
      <c r="DH25" s="52">
        <f t="shared" si="21"/>
        <v>3</v>
      </c>
      <c r="DI25" s="52"/>
      <c r="DJ25" s="50"/>
      <c r="DK25" s="52"/>
      <c r="DL25" s="50"/>
      <c r="DM25" s="52">
        <f t="shared" si="22"/>
        <v>3</v>
      </c>
      <c r="DN25" s="52"/>
      <c r="DO25" s="50"/>
      <c r="DP25" s="52"/>
      <c r="DQ25" s="50"/>
      <c r="DR25" s="52">
        <f t="shared" si="23"/>
        <v>3</v>
      </c>
      <c r="DS25" s="52"/>
      <c r="DT25" s="50"/>
      <c r="DU25" s="52"/>
      <c r="DV25" s="50"/>
      <c r="DW25" s="52">
        <f t="shared" si="24"/>
        <v>3</v>
      </c>
      <c r="DX25" s="52"/>
      <c r="DY25" s="50"/>
      <c r="DZ25" s="52"/>
      <c r="EA25" s="50"/>
      <c r="EB25" s="52">
        <f t="shared" si="25"/>
        <v>3</v>
      </c>
      <c r="EC25" s="52"/>
      <c r="ED25" s="50"/>
      <c r="EE25" s="52"/>
      <c r="EF25" s="50"/>
      <c r="EG25" s="52">
        <f t="shared" si="26"/>
        <v>3</v>
      </c>
      <c r="EH25" s="52"/>
      <c r="EI25" s="50"/>
      <c r="EJ25" s="52"/>
      <c r="EK25" s="50"/>
      <c r="EL25" s="52">
        <f t="shared" si="27"/>
        <v>3</v>
      </c>
      <c r="EM25" s="52">
        <v>1</v>
      </c>
      <c r="EN25" s="50">
        <v>2200</v>
      </c>
      <c r="EO25" s="52">
        <v>1</v>
      </c>
      <c r="EP25" s="50">
        <v>2550</v>
      </c>
      <c r="EQ25" s="107">
        <f t="shared" si="28"/>
        <v>3</v>
      </c>
      <c r="ER25" s="45"/>
      <c r="ES25" s="6" t="s">
        <v>146</v>
      </c>
      <c r="ET25" s="52">
        <f t="shared" si="29"/>
        <v>1</v>
      </c>
      <c r="EU25" s="38">
        <f t="shared" si="30"/>
        <v>2550</v>
      </c>
      <c r="EV25" s="52">
        <f t="shared" si="31"/>
        <v>4</v>
      </c>
      <c r="EW25" s="50">
        <f t="shared" si="32"/>
        <v>8200</v>
      </c>
    </row>
    <row r="26" spans="1:153" x14ac:dyDescent="0.3">
      <c r="A26" s="113" t="s">
        <v>147</v>
      </c>
      <c r="B26" s="52">
        <v>1</v>
      </c>
      <c r="C26" s="52"/>
      <c r="D26" s="50"/>
      <c r="E26" s="52"/>
      <c r="F26" s="50"/>
      <c r="G26" s="52">
        <f t="shared" si="0"/>
        <v>1</v>
      </c>
      <c r="H26" s="52"/>
      <c r="I26" s="50"/>
      <c r="J26" s="52"/>
      <c r="K26" s="50"/>
      <c r="L26" s="52">
        <f t="shared" si="1"/>
        <v>1</v>
      </c>
      <c r="M26" s="52"/>
      <c r="N26" s="50"/>
      <c r="O26" s="52"/>
      <c r="P26" s="50"/>
      <c r="Q26" s="52">
        <f t="shared" si="2"/>
        <v>1</v>
      </c>
      <c r="R26" s="52"/>
      <c r="S26" s="50"/>
      <c r="T26" s="52"/>
      <c r="U26" s="50"/>
      <c r="V26" s="52">
        <f t="shared" si="3"/>
        <v>1</v>
      </c>
      <c r="W26" s="52"/>
      <c r="X26" s="50"/>
      <c r="Y26" s="52"/>
      <c r="Z26" s="50"/>
      <c r="AA26" s="52">
        <f t="shared" si="4"/>
        <v>1</v>
      </c>
      <c r="AB26" s="52"/>
      <c r="AC26" s="50"/>
      <c r="AD26" s="52"/>
      <c r="AE26" s="50"/>
      <c r="AF26" s="52">
        <f t="shared" si="5"/>
        <v>1</v>
      </c>
      <c r="AG26" s="52"/>
      <c r="AH26" s="50"/>
      <c r="AI26" s="52"/>
      <c r="AJ26" s="50"/>
      <c r="AK26" s="52">
        <f t="shared" si="6"/>
        <v>1</v>
      </c>
      <c r="AL26" s="52"/>
      <c r="AM26" s="50"/>
      <c r="AN26" s="52"/>
      <c r="AO26" s="50"/>
      <c r="AP26" s="52">
        <f t="shared" si="7"/>
        <v>1</v>
      </c>
      <c r="AQ26" s="52"/>
      <c r="AR26" s="50"/>
      <c r="AS26" s="52"/>
      <c r="AT26" s="50"/>
      <c r="AU26" s="52">
        <f t="shared" si="8"/>
        <v>1</v>
      </c>
      <c r="AV26" s="52"/>
      <c r="AW26" s="50"/>
      <c r="AX26" s="52"/>
      <c r="AY26" s="50"/>
      <c r="AZ26" s="52">
        <f t="shared" si="9"/>
        <v>1</v>
      </c>
      <c r="BA26" s="52"/>
      <c r="BB26" s="50"/>
      <c r="BC26" s="52"/>
      <c r="BD26" s="50"/>
      <c r="BE26" s="52">
        <f t="shared" si="10"/>
        <v>1</v>
      </c>
      <c r="BF26" s="52"/>
      <c r="BG26" s="50"/>
      <c r="BH26" s="52"/>
      <c r="BI26" s="50"/>
      <c r="BJ26" s="52">
        <f t="shared" si="11"/>
        <v>1</v>
      </c>
      <c r="BK26" s="52"/>
      <c r="BL26" s="50"/>
      <c r="BM26" s="52"/>
      <c r="BN26" s="50"/>
      <c r="BO26" s="52">
        <f t="shared" si="12"/>
        <v>1</v>
      </c>
      <c r="BP26" s="52"/>
      <c r="BQ26" s="50"/>
      <c r="BR26" s="52"/>
      <c r="BS26" s="50"/>
      <c r="BT26" s="52">
        <f t="shared" si="13"/>
        <v>1</v>
      </c>
      <c r="BU26" s="52"/>
      <c r="BV26" s="50"/>
      <c r="BW26" s="52"/>
      <c r="BX26" s="50"/>
      <c r="BY26" s="52">
        <f t="shared" si="14"/>
        <v>1</v>
      </c>
      <c r="BZ26" s="52"/>
      <c r="CA26" s="50"/>
      <c r="CB26" s="52"/>
      <c r="CC26" s="50"/>
      <c r="CD26" s="52">
        <f t="shared" si="15"/>
        <v>1</v>
      </c>
      <c r="CE26" s="52"/>
      <c r="CF26" s="50"/>
      <c r="CG26" s="52"/>
      <c r="CH26" s="50"/>
      <c r="CI26" s="52">
        <f t="shared" si="16"/>
        <v>1</v>
      </c>
      <c r="CJ26" s="52"/>
      <c r="CK26" s="50"/>
      <c r="CL26" s="52"/>
      <c r="CM26" s="50"/>
      <c r="CN26" s="52">
        <f t="shared" si="17"/>
        <v>1</v>
      </c>
      <c r="CO26" s="52"/>
      <c r="CP26" s="50"/>
      <c r="CQ26" s="52"/>
      <c r="CR26" s="50"/>
      <c r="CS26" s="52">
        <f t="shared" si="18"/>
        <v>1</v>
      </c>
      <c r="CT26" s="52"/>
      <c r="CU26" s="50"/>
      <c r="CV26" s="52"/>
      <c r="CW26" s="50"/>
      <c r="CX26" s="52">
        <f t="shared" si="19"/>
        <v>1</v>
      </c>
      <c r="CY26" s="52"/>
      <c r="CZ26" s="50"/>
      <c r="DA26" s="52"/>
      <c r="DB26" s="50"/>
      <c r="DC26" s="52">
        <f t="shared" si="20"/>
        <v>1</v>
      </c>
      <c r="DD26" s="52"/>
      <c r="DE26" s="50"/>
      <c r="DF26" s="52"/>
      <c r="DG26" s="50"/>
      <c r="DH26" s="52">
        <f t="shared" si="21"/>
        <v>1</v>
      </c>
      <c r="DI26" s="52"/>
      <c r="DJ26" s="50"/>
      <c r="DK26" s="52"/>
      <c r="DL26" s="50"/>
      <c r="DM26" s="52">
        <f t="shared" si="22"/>
        <v>1</v>
      </c>
      <c r="DN26" s="52"/>
      <c r="DO26" s="50"/>
      <c r="DP26" s="52"/>
      <c r="DQ26" s="50"/>
      <c r="DR26" s="52">
        <f t="shared" si="23"/>
        <v>1</v>
      </c>
      <c r="DS26" s="52"/>
      <c r="DT26" s="50"/>
      <c r="DU26" s="52"/>
      <c r="DV26" s="50"/>
      <c r="DW26" s="52">
        <f t="shared" si="24"/>
        <v>1</v>
      </c>
      <c r="DX26" s="52"/>
      <c r="DY26" s="50"/>
      <c r="DZ26" s="52"/>
      <c r="EA26" s="50"/>
      <c r="EB26" s="52">
        <f t="shared" si="25"/>
        <v>1</v>
      </c>
      <c r="EC26" s="52"/>
      <c r="ED26" s="50"/>
      <c r="EE26" s="52"/>
      <c r="EF26" s="50"/>
      <c r="EG26" s="52">
        <f t="shared" si="26"/>
        <v>1</v>
      </c>
      <c r="EH26" s="52"/>
      <c r="EI26" s="50"/>
      <c r="EJ26" s="52"/>
      <c r="EK26" s="50"/>
      <c r="EL26" s="52">
        <f t="shared" si="27"/>
        <v>1</v>
      </c>
      <c r="EM26" s="52"/>
      <c r="EN26" s="50"/>
      <c r="EO26" s="52"/>
      <c r="EP26" s="50"/>
      <c r="EQ26" s="107">
        <f t="shared" si="28"/>
        <v>1</v>
      </c>
      <c r="ER26" s="45"/>
      <c r="ES26" s="6" t="s">
        <v>147</v>
      </c>
      <c r="ET26" s="52">
        <f t="shared" si="29"/>
        <v>0</v>
      </c>
      <c r="EU26" s="38">
        <f t="shared" si="30"/>
        <v>0</v>
      </c>
      <c r="EV26" s="52">
        <f t="shared" si="31"/>
        <v>0</v>
      </c>
      <c r="EW26" s="50">
        <f t="shared" si="32"/>
        <v>0</v>
      </c>
    </row>
    <row r="27" spans="1:153" ht="15" thickBot="1" x14ac:dyDescent="0.35">
      <c r="A27" s="114" t="s">
        <v>220</v>
      </c>
      <c r="B27" s="109">
        <v>1</v>
      </c>
      <c r="C27" s="109"/>
      <c r="D27" s="110"/>
      <c r="E27" s="109"/>
      <c r="F27" s="110"/>
      <c r="G27" s="109">
        <f t="shared" si="0"/>
        <v>1</v>
      </c>
      <c r="H27" s="109"/>
      <c r="I27" s="110"/>
      <c r="J27" s="109"/>
      <c r="K27" s="110"/>
      <c r="L27" s="109">
        <f t="shared" si="1"/>
        <v>1</v>
      </c>
      <c r="M27" s="109"/>
      <c r="N27" s="110"/>
      <c r="O27" s="109">
        <v>1</v>
      </c>
      <c r="P27" s="110">
        <v>2000</v>
      </c>
      <c r="Q27" s="109">
        <f t="shared" si="2"/>
        <v>0</v>
      </c>
      <c r="R27" s="109"/>
      <c r="S27" s="110"/>
      <c r="T27" s="109"/>
      <c r="U27" s="110"/>
      <c r="V27" s="109">
        <f t="shared" si="3"/>
        <v>0</v>
      </c>
      <c r="W27" s="109"/>
      <c r="X27" s="110"/>
      <c r="Y27" s="109"/>
      <c r="Z27" s="110"/>
      <c r="AA27" s="109">
        <f t="shared" si="4"/>
        <v>0</v>
      </c>
      <c r="AB27" s="109"/>
      <c r="AC27" s="110"/>
      <c r="AD27" s="109"/>
      <c r="AE27" s="110"/>
      <c r="AF27" s="109">
        <f t="shared" si="5"/>
        <v>0</v>
      </c>
      <c r="AG27" s="109"/>
      <c r="AH27" s="110"/>
      <c r="AI27" s="109"/>
      <c r="AJ27" s="110"/>
      <c r="AK27" s="109">
        <f t="shared" si="6"/>
        <v>0</v>
      </c>
      <c r="AL27" s="109"/>
      <c r="AM27" s="110"/>
      <c r="AN27" s="109"/>
      <c r="AO27" s="110"/>
      <c r="AP27" s="109">
        <f t="shared" si="7"/>
        <v>0</v>
      </c>
      <c r="AQ27" s="109"/>
      <c r="AR27" s="110"/>
      <c r="AS27" s="109"/>
      <c r="AT27" s="110"/>
      <c r="AU27" s="109">
        <f t="shared" si="8"/>
        <v>0</v>
      </c>
      <c r="AV27" s="109"/>
      <c r="AW27" s="110"/>
      <c r="AX27" s="109"/>
      <c r="AY27" s="110"/>
      <c r="AZ27" s="109">
        <f t="shared" si="9"/>
        <v>0</v>
      </c>
      <c r="BA27" s="109"/>
      <c r="BB27" s="110"/>
      <c r="BC27" s="109"/>
      <c r="BD27" s="110"/>
      <c r="BE27" s="109">
        <f t="shared" si="10"/>
        <v>0</v>
      </c>
      <c r="BF27" s="109"/>
      <c r="BG27" s="110"/>
      <c r="BH27" s="109"/>
      <c r="BI27" s="110"/>
      <c r="BJ27" s="109">
        <f t="shared" si="11"/>
        <v>0</v>
      </c>
      <c r="BK27" s="109"/>
      <c r="BL27" s="110"/>
      <c r="BM27" s="109"/>
      <c r="BN27" s="110"/>
      <c r="BO27" s="109">
        <f t="shared" si="12"/>
        <v>0</v>
      </c>
      <c r="BP27" s="109"/>
      <c r="BQ27" s="110"/>
      <c r="BR27" s="109"/>
      <c r="BS27" s="110"/>
      <c r="BT27" s="109">
        <f t="shared" si="13"/>
        <v>0</v>
      </c>
      <c r="BU27" s="109"/>
      <c r="BV27" s="110"/>
      <c r="BW27" s="109"/>
      <c r="BX27" s="110"/>
      <c r="BY27" s="109">
        <f t="shared" si="14"/>
        <v>0</v>
      </c>
      <c r="BZ27" s="109"/>
      <c r="CA27" s="110"/>
      <c r="CB27" s="109"/>
      <c r="CC27" s="110"/>
      <c r="CD27" s="109">
        <f t="shared" si="15"/>
        <v>0</v>
      </c>
      <c r="CE27" s="109"/>
      <c r="CF27" s="110"/>
      <c r="CG27" s="109"/>
      <c r="CH27" s="110"/>
      <c r="CI27" s="109">
        <f t="shared" si="16"/>
        <v>0</v>
      </c>
      <c r="CJ27" s="109"/>
      <c r="CK27" s="110"/>
      <c r="CL27" s="109"/>
      <c r="CM27" s="110"/>
      <c r="CN27" s="109">
        <f t="shared" si="17"/>
        <v>0</v>
      </c>
      <c r="CO27" s="109"/>
      <c r="CP27" s="110"/>
      <c r="CQ27" s="109"/>
      <c r="CR27" s="110"/>
      <c r="CS27" s="109">
        <f t="shared" si="18"/>
        <v>0</v>
      </c>
      <c r="CT27" s="109"/>
      <c r="CU27" s="110"/>
      <c r="CV27" s="109"/>
      <c r="CW27" s="110"/>
      <c r="CX27" s="109">
        <f t="shared" si="19"/>
        <v>0</v>
      </c>
      <c r="CY27" s="109"/>
      <c r="CZ27" s="110"/>
      <c r="DA27" s="109"/>
      <c r="DB27" s="110"/>
      <c r="DC27" s="109">
        <f t="shared" si="20"/>
        <v>0</v>
      </c>
      <c r="DD27" s="109"/>
      <c r="DE27" s="110"/>
      <c r="DF27" s="109"/>
      <c r="DG27" s="110"/>
      <c r="DH27" s="109">
        <f t="shared" si="21"/>
        <v>0</v>
      </c>
      <c r="DI27" s="109"/>
      <c r="DJ27" s="110"/>
      <c r="DK27" s="109"/>
      <c r="DL27" s="110"/>
      <c r="DM27" s="109">
        <f t="shared" si="22"/>
        <v>0</v>
      </c>
      <c r="DN27" s="109"/>
      <c r="DO27" s="110"/>
      <c r="DP27" s="109"/>
      <c r="DQ27" s="110"/>
      <c r="DR27" s="109">
        <f t="shared" si="23"/>
        <v>0</v>
      </c>
      <c r="DS27" s="109"/>
      <c r="DT27" s="110"/>
      <c r="DU27" s="109"/>
      <c r="DV27" s="110"/>
      <c r="DW27" s="109">
        <f t="shared" si="24"/>
        <v>0</v>
      </c>
      <c r="DX27" s="109"/>
      <c r="DY27" s="110"/>
      <c r="DZ27" s="109"/>
      <c r="EA27" s="110"/>
      <c r="EB27" s="109">
        <f t="shared" si="25"/>
        <v>0</v>
      </c>
      <c r="EC27" s="109"/>
      <c r="ED27" s="110"/>
      <c r="EE27" s="109"/>
      <c r="EF27" s="110"/>
      <c r="EG27" s="109">
        <f t="shared" si="26"/>
        <v>0</v>
      </c>
      <c r="EH27" s="109"/>
      <c r="EI27" s="110"/>
      <c r="EJ27" s="109"/>
      <c r="EK27" s="110"/>
      <c r="EL27" s="109">
        <f t="shared" si="27"/>
        <v>0</v>
      </c>
      <c r="EM27" s="109"/>
      <c r="EN27" s="110"/>
      <c r="EO27" s="109"/>
      <c r="EP27" s="110"/>
      <c r="EQ27" s="111">
        <f t="shared" si="28"/>
        <v>0</v>
      </c>
      <c r="ER27" s="45"/>
      <c r="ES27" s="6" t="s">
        <v>220</v>
      </c>
      <c r="ET27" s="52">
        <f t="shared" si="29"/>
        <v>1</v>
      </c>
      <c r="EU27" s="38">
        <f t="shared" si="30"/>
        <v>2000</v>
      </c>
      <c r="EV27" s="52">
        <f t="shared" si="31"/>
        <v>0</v>
      </c>
      <c r="EW27" s="50">
        <f t="shared" si="32"/>
        <v>0</v>
      </c>
    </row>
    <row r="28" spans="1:153" x14ac:dyDescent="0.3">
      <c r="A28" s="115" t="s">
        <v>148</v>
      </c>
      <c r="B28" s="103">
        <v>1</v>
      </c>
      <c r="C28" s="103"/>
      <c r="D28" s="104"/>
      <c r="E28" s="103"/>
      <c r="F28" s="104"/>
      <c r="G28" s="103">
        <f t="shared" si="0"/>
        <v>1</v>
      </c>
      <c r="H28" s="103"/>
      <c r="I28" s="104"/>
      <c r="J28" s="103"/>
      <c r="K28" s="104"/>
      <c r="L28" s="103">
        <f t="shared" si="1"/>
        <v>1</v>
      </c>
      <c r="M28" s="103"/>
      <c r="N28" s="104"/>
      <c r="O28" s="103"/>
      <c r="P28" s="104"/>
      <c r="Q28" s="103">
        <f t="shared" si="2"/>
        <v>1</v>
      </c>
      <c r="R28" s="103"/>
      <c r="S28" s="104"/>
      <c r="T28" s="103"/>
      <c r="U28" s="104"/>
      <c r="V28" s="103">
        <f t="shared" si="3"/>
        <v>1</v>
      </c>
      <c r="W28" s="103"/>
      <c r="X28" s="104"/>
      <c r="Y28" s="103"/>
      <c r="Z28" s="104"/>
      <c r="AA28" s="103">
        <f t="shared" si="4"/>
        <v>1</v>
      </c>
      <c r="AB28" s="103"/>
      <c r="AC28" s="104"/>
      <c r="AD28" s="103"/>
      <c r="AE28" s="104"/>
      <c r="AF28" s="103">
        <f t="shared" si="5"/>
        <v>1</v>
      </c>
      <c r="AG28" s="103"/>
      <c r="AH28" s="104"/>
      <c r="AI28" s="103"/>
      <c r="AJ28" s="104"/>
      <c r="AK28" s="103">
        <f t="shared" si="6"/>
        <v>1</v>
      </c>
      <c r="AL28" s="103"/>
      <c r="AM28" s="104"/>
      <c r="AN28" s="103"/>
      <c r="AO28" s="104"/>
      <c r="AP28" s="103">
        <f t="shared" si="7"/>
        <v>1</v>
      </c>
      <c r="AQ28" s="103"/>
      <c r="AR28" s="104"/>
      <c r="AS28" s="103"/>
      <c r="AT28" s="104"/>
      <c r="AU28" s="103">
        <f t="shared" si="8"/>
        <v>1</v>
      </c>
      <c r="AV28" s="103"/>
      <c r="AW28" s="104"/>
      <c r="AX28" s="103"/>
      <c r="AY28" s="104"/>
      <c r="AZ28" s="103">
        <f t="shared" si="9"/>
        <v>1</v>
      </c>
      <c r="BA28" s="103"/>
      <c r="BB28" s="104"/>
      <c r="BC28" s="103"/>
      <c r="BD28" s="104"/>
      <c r="BE28" s="103">
        <f t="shared" si="10"/>
        <v>1</v>
      </c>
      <c r="BF28" s="103"/>
      <c r="BG28" s="104"/>
      <c r="BH28" s="103"/>
      <c r="BI28" s="104"/>
      <c r="BJ28" s="103">
        <f t="shared" si="11"/>
        <v>1</v>
      </c>
      <c r="BK28" s="103"/>
      <c r="BL28" s="104"/>
      <c r="BM28" s="103"/>
      <c r="BN28" s="104"/>
      <c r="BO28" s="103">
        <f t="shared" si="12"/>
        <v>1</v>
      </c>
      <c r="BP28" s="103"/>
      <c r="BQ28" s="104"/>
      <c r="BR28" s="103"/>
      <c r="BS28" s="104"/>
      <c r="BT28" s="103">
        <f t="shared" si="13"/>
        <v>1</v>
      </c>
      <c r="BU28" s="103"/>
      <c r="BV28" s="104"/>
      <c r="BW28" s="103"/>
      <c r="BX28" s="104"/>
      <c r="BY28" s="103">
        <f t="shared" si="14"/>
        <v>1</v>
      </c>
      <c r="BZ28" s="103"/>
      <c r="CA28" s="104"/>
      <c r="CB28" s="103"/>
      <c r="CC28" s="104"/>
      <c r="CD28" s="103">
        <f t="shared" si="15"/>
        <v>1</v>
      </c>
      <c r="CE28" s="103"/>
      <c r="CF28" s="104"/>
      <c r="CG28" s="103"/>
      <c r="CH28" s="104"/>
      <c r="CI28" s="103">
        <f t="shared" si="16"/>
        <v>1</v>
      </c>
      <c r="CJ28" s="103"/>
      <c r="CK28" s="104"/>
      <c r="CL28" s="103"/>
      <c r="CM28" s="104"/>
      <c r="CN28" s="103">
        <f t="shared" si="17"/>
        <v>1</v>
      </c>
      <c r="CO28" s="103"/>
      <c r="CP28" s="104"/>
      <c r="CQ28" s="103"/>
      <c r="CR28" s="104"/>
      <c r="CS28" s="103">
        <f t="shared" si="18"/>
        <v>1</v>
      </c>
      <c r="CT28" s="103"/>
      <c r="CU28" s="104"/>
      <c r="CV28" s="103"/>
      <c r="CW28" s="104"/>
      <c r="CX28" s="103">
        <f t="shared" si="19"/>
        <v>1</v>
      </c>
      <c r="CY28" s="103"/>
      <c r="CZ28" s="104"/>
      <c r="DA28" s="103"/>
      <c r="DB28" s="104"/>
      <c r="DC28" s="103">
        <f t="shared" si="20"/>
        <v>1</v>
      </c>
      <c r="DD28" s="103"/>
      <c r="DE28" s="104"/>
      <c r="DF28" s="103"/>
      <c r="DG28" s="104"/>
      <c r="DH28" s="103">
        <f t="shared" si="21"/>
        <v>1</v>
      </c>
      <c r="DI28" s="103"/>
      <c r="DJ28" s="104"/>
      <c r="DK28" s="103"/>
      <c r="DL28" s="104"/>
      <c r="DM28" s="103">
        <f t="shared" si="22"/>
        <v>1</v>
      </c>
      <c r="DN28" s="103"/>
      <c r="DO28" s="104"/>
      <c r="DP28" s="103"/>
      <c r="DQ28" s="104"/>
      <c r="DR28" s="103">
        <f t="shared" si="23"/>
        <v>1</v>
      </c>
      <c r="DS28" s="103"/>
      <c r="DT28" s="104"/>
      <c r="DU28" s="103"/>
      <c r="DV28" s="104"/>
      <c r="DW28" s="103">
        <f t="shared" si="24"/>
        <v>1</v>
      </c>
      <c r="DX28" s="103"/>
      <c r="DY28" s="104"/>
      <c r="DZ28" s="103"/>
      <c r="EA28" s="104"/>
      <c r="EB28" s="103">
        <f t="shared" si="25"/>
        <v>1</v>
      </c>
      <c r="EC28" s="103"/>
      <c r="ED28" s="104"/>
      <c r="EE28" s="103"/>
      <c r="EF28" s="104"/>
      <c r="EG28" s="103">
        <f t="shared" si="26"/>
        <v>1</v>
      </c>
      <c r="EH28" s="103"/>
      <c r="EI28" s="104"/>
      <c r="EJ28" s="103"/>
      <c r="EK28" s="104"/>
      <c r="EL28" s="103">
        <f t="shared" si="27"/>
        <v>1</v>
      </c>
      <c r="EM28" s="103"/>
      <c r="EN28" s="104"/>
      <c r="EO28" s="103"/>
      <c r="EP28" s="104"/>
      <c r="EQ28" s="105">
        <f t="shared" si="28"/>
        <v>1</v>
      </c>
      <c r="ER28" s="45"/>
      <c r="ES28" s="8" t="s">
        <v>148</v>
      </c>
      <c r="ET28" s="52">
        <f t="shared" si="29"/>
        <v>0</v>
      </c>
      <c r="EU28" s="38">
        <f t="shared" si="30"/>
        <v>0</v>
      </c>
      <c r="EV28" s="52">
        <f t="shared" si="31"/>
        <v>0</v>
      </c>
      <c r="EW28" s="50">
        <f t="shared" si="32"/>
        <v>0</v>
      </c>
    </row>
    <row r="29" spans="1:153" x14ac:dyDescent="0.3">
      <c r="A29" s="116" t="s">
        <v>149</v>
      </c>
      <c r="B29" s="52">
        <v>2</v>
      </c>
      <c r="C29" s="52"/>
      <c r="D29" s="50"/>
      <c r="E29" s="52"/>
      <c r="F29" s="50"/>
      <c r="G29" s="52">
        <f t="shared" si="0"/>
        <v>2</v>
      </c>
      <c r="H29" s="52"/>
      <c r="I29" s="50"/>
      <c r="J29" s="52"/>
      <c r="K29" s="50"/>
      <c r="L29" s="52">
        <f t="shared" si="1"/>
        <v>2</v>
      </c>
      <c r="M29" s="52"/>
      <c r="N29" s="50"/>
      <c r="O29" s="52">
        <v>1</v>
      </c>
      <c r="P29" s="50">
        <v>3500</v>
      </c>
      <c r="Q29" s="52">
        <f t="shared" si="2"/>
        <v>1</v>
      </c>
      <c r="R29" s="52"/>
      <c r="S29" s="50"/>
      <c r="T29" s="52"/>
      <c r="U29" s="50"/>
      <c r="V29" s="52">
        <f t="shared" si="3"/>
        <v>1</v>
      </c>
      <c r="W29" s="52"/>
      <c r="X29" s="50"/>
      <c r="Y29" s="52"/>
      <c r="Z29" s="50"/>
      <c r="AA29" s="52">
        <f t="shared" si="4"/>
        <v>1</v>
      </c>
      <c r="AB29" s="52"/>
      <c r="AC29" s="50"/>
      <c r="AD29" s="52"/>
      <c r="AE29" s="50"/>
      <c r="AF29" s="52">
        <f t="shared" si="5"/>
        <v>1</v>
      </c>
      <c r="AG29" s="52"/>
      <c r="AH29" s="50"/>
      <c r="AI29" s="52"/>
      <c r="AJ29" s="50"/>
      <c r="AK29" s="52">
        <f t="shared" si="6"/>
        <v>1</v>
      </c>
      <c r="AL29" s="52"/>
      <c r="AM29" s="50"/>
      <c r="AN29" s="52"/>
      <c r="AO29" s="50"/>
      <c r="AP29" s="52">
        <f t="shared" si="7"/>
        <v>1</v>
      </c>
      <c r="AQ29" s="52"/>
      <c r="AR29" s="50"/>
      <c r="AS29" s="52"/>
      <c r="AT29" s="50"/>
      <c r="AU29" s="52">
        <f t="shared" si="8"/>
        <v>1</v>
      </c>
      <c r="AV29" s="52"/>
      <c r="AW29" s="50"/>
      <c r="AX29" s="52"/>
      <c r="AY29" s="50"/>
      <c r="AZ29" s="52">
        <f t="shared" si="9"/>
        <v>1</v>
      </c>
      <c r="BA29" s="52"/>
      <c r="BB29" s="50"/>
      <c r="BC29" s="52"/>
      <c r="BD29" s="50"/>
      <c r="BE29" s="52">
        <f t="shared" si="10"/>
        <v>1</v>
      </c>
      <c r="BF29" s="52"/>
      <c r="BG29" s="50"/>
      <c r="BH29" s="52"/>
      <c r="BI29" s="50"/>
      <c r="BJ29" s="52">
        <f t="shared" si="11"/>
        <v>1</v>
      </c>
      <c r="BK29" s="52"/>
      <c r="BL29" s="50"/>
      <c r="BM29" s="52"/>
      <c r="BN29" s="50"/>
      <c r="BO29" s="52">
        <f t="shared" si="12"/>
        <v>1</v>
      </c>
      <c r="BP29" s="52"/>
      <c r="BQ29" s="50"/>
      <c r="BR29" s="52"/>
      <c r="BS29" s="50"/>
      <c r="BT29" s="52">
        <f t="shared" si="13"/>
        <v>1</v>
      </c>
      <c r="BU29" s="52"/>
      <c r="BV29" s="50"/>
      <c r="BW29" s="52"/>
      <c r="BX29" s="50"/>
      <c r="BY29" s="52">
        <f t="shared" si="14"/>
        <v>1</v>
      </c>
      <c r="BZ29" s="52"/>
      <c r="CA29" s="50"/>
      <c r="CB29" s="52"/>
      <c r="CC29" s="50"/>
      <c r="CD29" s="52">
        <f t="shared" si="15"/>
        <v>1</v>
      </c>
      <c r="CE29" s="52"/>
      <c r="CF29" s="50"/>
      <c r="CG29" s="52"/>
      <c r="CH29" s="50"/>
      <c r="CI29" s="52">
        <f t="shared" si="16"/>
        <v>1</v>
      </c>
      <c r="CJ29" s="52"/>
      <c r="CK29" s="50"/>
      <c r="CL29" s="52"/>
      <c r="CM29" s="50"/>
      <c r="CN29" s="52">
        <f t="shared" si="17"/>
        <v>1</v>
      </c>
      <c r="CO29" s="52"/>
      <c r="CP29" s="50"/>
      <c r="CQ29" s="52"/>
      <c r="CR29" s="50"/>
      <c r="CS29" s="52">
        <f t="shared" si="18"/>
        <v>1</v>
      </c>
      <c r="CT29" s="52"/>
      <c r="CU29" s="50"/>
      <c r="CV29" s="52"/>
      <c r="CW29" s="50"/>
      <c r="CX29" s="52">
        <f t="shared" si="19"/>
        <v>1</v>
      </c>
      <c r="CY29" s="52"/>
      <c r="CZ29" s="50"/>
      <c r="DA29" s="52"/>
      <c r="DB29" s="50"/>
      <c r="DC29" s="52">
        <f t="shared" si="20"/>
        <v>1</v>
      </c>
      <c r="DD29" s="52"/>
      <c r="DE29" s="50"/>
      <c r="DF29" s="52"/>
      <c r="DG29" s="50"/>
      <c r="DH29" s="52">
        <f t="shared" si="21"/>
        <v>1</v>
      </c>
      <c r="DI29" s="52"/>
      <c r="DJ29" s="50"/>
      <c r="DK29" s="52"/>
      <c r="DL29" s="50"/>
      <c r="DM29" s="52">
        <f t="shared" si="22"/>
        <v>1</v>
      </c>
      <c r="DN29" s="52"/>
      <c r="DO29" s="50"/>
      <c r="DP29" s="52"/>
      <c r="DQ29" s="50"/>
      <c r="DR29" s="52">
        <f t="shared" si="23"/>
        <v>1</v>
      </c>
      <c r="DS29" s="52"/>
      <c r="DT29" s="50"/>
      <c r="DU29" s="52"/>
      <c r="DV29" s="50"/>
      <c r="DW29" s="52">
        <f t="shared" si="24"/>
        <v>1</v>
      </c>
      <c r="DX29" s="52"/>
      <c r="DY29" s="50"/>
      <c r="DZ29" s="52"/>
      <c r="EA29" s="50"/>
      <c r="EB29" s="52">
        <f t="shared" si="25"/>
        <v>1</v>
      </c>
      <c r="EC29" s="52"/>
      <c r="ED29" s="50"/>
      <c r="EE29" s="52"/>
      <c r="EF29" s="50"/>
      <c r="EG29" s="52">
        <f t="shared" si="26"/>
        <v>1</v>
      </c>
      <c r="EH29" s="52"/>
      <c r="EI29" s="50"/>
      <c r="EJ29" s="52"/>
      <c r="EK29" s="50"/>
      <c r="EL29" s="52">
        <f t="shared" si="27"/>
        <v>1</v>
      </c>
      <c r="EM29" s="52"/>
      <c r="EN29" s="50"/>
      <c r="EO29" s="52"/>
      <c r="EP29" s="50"/>
      <c r="EQ29" s="107">
        <f t="shared" si="28"/>
        <v>1</v>
      </c>
      <c r="ER29" s="45"/>
      <c r="ES29" s="8" t="s">
        <v>149</v>
      </c>
      <c r="ET29" s="52">
        <f t="shared" si="29"/>
        <v>1</v>
      </c>
      <c r="EU29" s="38">
        <f t="shared" si="30"/>
        <v>3500</v>
      </c>
      <c r="EV29" s="52">
        <f t="shared" si="31"/>
        <v>0</v>
      </c>
      <c r="EW29" s="50">
        <f t="shared" si="32"/>
        <v>0</v>
      </c>
    </row>
    <row r="30" spans="1:153" x14ac:dyDescent="0.3">
      <c r="A30" s="116" t="s">
        <v>150</v>
      </c>
      <c r="B30" s="52">
        <v>1</v>
      </c>
      <c r="C30" s="52"/>
      <c r="D30" s="50"/>
      <c r="E30" s="52"/>
      <c r="F30" s="50"/>
      <c r="G30" s="52">
        <f t="shared" si="0"/>
        <v>1</v>
      </c>
      <c r="H30" s="52"/>
      <c r="I30" s="50"/>
      <c r="J30" s="52"/>
      <c r="K30" s="50"/>
      <c r="L30" s="52">
        <f t="shared" si="1"/>
        <v>1</v>
      </c>
      <c r="M30" s="52"/>
      <c r="N30" s="50"/>
      <c r="O30" s="52"/>
      <c r="P30" s="50"/>
      <c r="Q30" s="52">
        <f t="shared" si="2"/>
        <v>1</v>
      </c>
      <c r="R30" s="52"/>
      <c r="S30" s="50"/>
      <c r="T30" s="52"/>
      <c r="U30" s="50"/>
      <c r="V30" s="52">
        <f t="shared" si="3"/>
        <v>1</v>
      </c>
      <c r="W30" s="52"/>
      <c r="X30" s="50"/>
      <c r="Y30" s="52"/>
      <c r="Z30" s="50"/>
      <c r="AA30" s="52">
        <f t="shared" si="4"/>
        <v>1</v>
      </c>
      <c r="AB30" s="52"/>
      <c r="AC30" s="50"/>
      <c r="AD30" s="52"/>
      <c r="AE30" s="50"/>
      <c r="AF30" s="52">
        <f t="shared" si="5"/>
        <v>1</v>
      </c>
      <c r="AG30" s="52"/>
      <c r="AH30" s="50"/>
      <c r="AI30" s="52"/>
      <c r="AJ30" s="50"/>
      <c r="AK30" s="52">
        <f t="shared" si="6"/>
        <v>1</v>
      </c>
      <c r="AL30" s="52"/>
      <c r="AM30" s="50"/>
      <c r="AN30" s="52"/>
      <c r="AO30" s="50"/>
      <c r="AP30" s="52">
        <f t="shared" si="7"/>
        <v>1</v>
      </c>
      <c r="AQ30" s="52"/>
      <c r="AR30" s="50"/>
      <c r="AS30" s="52"/>
      <c r="AT30" s="50"/>
      <c r="AU30" s="52">
        <f t="shared" si="8"/>
        <v>1</v>
      </c>
      <c r="AV30" s="52"/>
      <c r="AW30" s="50"/>
      <c r="AX30" s="52"/>
      <c r="AY30" s="50"/>
      <c r="AZ30" s="52">
        <f t="shared" si="9"/>
        <v>1</v>
      </c>
      <c r="BA30" s="52"/>
      <c r="BB30" s="50"/>
      <c r="BC30" s="52"/>
      <c r="BD30" s="50"/>
      <c r="BE30" s="52">
        <f t="shared" si="10"/>
        <v>1</v>
      </c>
      <c r="BF30" s="52"/>
      <c r="BG30" s="50"/>
      <c r="BH30" s="52"/>
      <c r="BI30" s="50"/>
      <c r="BJ30" s="52">
        <f t="shared" si="11"/>
        <v>1</v>
      </c>
      <c r="BK30" s="52"/>
      <c r="BL30" s="50"/>
      <c r="BM30" s="52"/>
      <c r="BN30" s="50"/>
      <c r="BO30" s="52">
        <f t="shared" si="12"/>
        <v>1</v>
      </c>
      <c r="BP30" s="52"/>
      <c r="BQ30" s="50"/>
      <c r="BR30" s="52"/>
      <c r="BS30" s="50"/>
      <c r="BT30" s="52">
        <f t="shared" si="13"/>
        <v>1</v>
      </c>
      <c r="BU30" s="52"/>
      <c r="BV30" s="50"/>
      <c r="BW30" s="52"/>
      <c r="BX30" s="50"/>
      <c r="BY30" s="52">
        <f t="shared" si="14"/>
        <v>1</v>
      </c>
      <c r="BZ30" s="52"/>
      <c r="CA30" s="50"/>
      <c r="CB30" s="52"/>
      <c r="CC30" s="50"/>
      <c r="CD30" s="52">
        <f t="shared" si="15"/>
        <v>1</v>
      </c>
      <c r="CE30" s="52"/>
      <c r="CF30" s="50"/>
      <c r="CG30" s="52"/>
      <c r="CH30" s="50"/>
      <c r="CI30" s="52">
        <f t="shared" si="16"/>
        <v>1</v>
      </c>
      <c r="CJ30" s="52"/>
      <c r="CK30" s="50"/>
      <c r="CL30" s="52"/>
      <c r="CM30" s="50"/>
      <c r="CN30" s="52">
        <f t="shared" si="17"/>
        <v>1</v>
      </c>
      <c r="CO30" s="52"/>
      <c r="CP30" s="50"/>
      <c r="CQ30" s="52"/>
      <c r="CR30" s="50"/>
      <c r="CS30" s="52">
        <f t="shared" si="18"/>
        <v>1</v>
      </c>
      <c r="CT30" s="52"/>
      <c r="CU30" s="50"/>
      <c r="CV30" s="52"/>
      <c r="CW30" s="50"/>
      <c r="CX30" s="52">
        <f t="shared" si="19"/>
        <v>1</v>
      </c>
      <c r="CY30" s="52"/>
      <c r="CZ30" s="50"/>
      <c r="DA30" s="52"/>
      <c r="DB30" s="50"/>
      <c r="DC30" s="52">
        <f t="shared" si="20"/>
        <v>1</v>
      </c>
      <c r="DD30" s="52"/>
      <c r="DE30" s="50"/>
      <c r="DF30" s="52"/>
      <c r="DG30" s="50"/>
      <c r="DH30" s="52">
        <f t="shared" si="21"/>
        <v>1</v>
      </c>
      <c r="DI30" s="52"/>
      <c r="DJ30" s="50"/>
      <c r="DK30" s="52">
        <v>1</v>
      </c>
      <c r="DL30" s="50">
        <v>2700</v>
      </c>
      <c r="DM30" s="52">
        <f t="shared" si="22"/>
        <v>0</v>
      </c>
      <c r="DN30" s="52"/>
      <c r="DO30" s="50"/>
      <c r="DP30" s="52"/>
      <c r="DQ30" s="50"/>
      <c r="DR30" s="52">
        <f t="shared" si="23"/>
        <v>0</v>
      </c>
      <c r="DS30" s="52"/>
      <c r="DT30" s="50"/>
      <c r="DU30" s="52"/>
      <c r="DV30" s="50"/>
      <c r="DW30" s="52">
        <f t="shared" si="24"/>
        <v>0</v>
      </c>
      <c r="DX30" s="52"/>
      <c r="DY30" s="50"/>
      <c r="DZ30" s="52"/>
      <c r="EA30" s="50"/>
      <c r="EB30" s="52">
        <f t="shared" si="25"/>
        <v>0</v>
      </c>
      <c r="EC30" s="52"/>
      <c r="ED30" s="50"/>
      <c r="EE30" s="52"/>
      <c r="EF30" s="50"/>
      <c r="EG30" s="52">
        <f t="shared" si="26"/>
        <v>0</v>
      </c>
      <c r="EH30" s="52"/>
      <c r="EI30" s="50"/>
      <c r="EJ30" s="52"/>
      <c r="EK30" s="50"/>
      <c r="EL30" s="52">
        <f t="shared" si="27"/>
        <v>0</v>
      </c>
      <c r="EM30" s="52"/>
      <c r="EN30" s="50"/>
      <c r="EO30" s="52"/>
      <c r="EP30" s="50"/>
      <c r="EQ30" s="107">
        <f t="shared" si="28"/>
        <v>0</v>
      </c>
      <c r="ER30" s="45"/>
      <c r="ES30" s="8" t="s">
        <v>150</v>
      </c>
      <c r="ET30" s="52">
        <f t="shared" si="29"/>
        <v>1</v>
      </c>
      <c r="EU30" s="38">
        <f t="shared" si="30"/>
        <v>2700</v>
      </c>
      <c r="EV30" s="52">
        <f t="shared" si="31"/>
        <v>0</v>
      </c>
      <c r="EW30" s="50">
        <f t="shared" si="32"/>
        <v>0</v>
      </c>
    </row>
    <row r="31" spans="1:153" x14ac:dyDescent="0.3">
      <c r="A31" s="116" t="s">
        <v>151</v>
      </c>
      <c r="B31" s="52">
        <v>1</v>
      </c>
      <c r="C31" s="52"/>
      <c r="D31" s="50"/>
      <c r="E31" s="52"/>
      <c r="F31" s="50"/>
      <c r="G31" s="52">
        <f t="shared" si="0"/>
        <v>1</v>
      </c>
      <c r="H31" s="52"/>
      <c r="I31" s="50"/>
      <c r="J31" s="52"/>
      <c r="K31" s="50"/>
      <c r="L31" s="52">
        <f t="shared" si="1"/>
        <v>1</v>
      </c>
      <c r="M31" s="52"/>
      <c r="N31" s="50"/>
      <c r="O31" s="52"/>
      <c r="P31" s="50"/>
      <c r="Q31" s="52">
        <f t="shared" si="2"/>
        <v>1</v>
      </c>
      <c r="R31" s="52"/>
      <c r="S31" s="50"/>
      <c r="T31" s="52"/>
      <c r="U31" s="50"/>
      <c r="V31" s="52">
        <f t="shared" si="3"/>
        <v>1</v>
      </c>
      <c r="W31" s="52"/>
      <c r="X31" s="50"/>
      <c r="Y31" s="52"/>
      <c r="Z31" s="50"/>
      <c r="AA31" s="52">
        <f t="shared" si="4"/>
        <v>1</v>
      </c>
      <c r="AB31" s="52"/>
      <c r="AC31" s="50"/>
      <c r="AD31" s="52"/>
      <c r="AE31" s="50"/>
      <c r="AF31" s="52">
        <f t="shared" si="5"/>
        <v>1</v>
      </c>
      <c r="AG31" s="52"/>
      <c r="AH31" s="50"/>
      <c r="AI31" s="52"/>
      <c r="AJ31" s="50"/>
      <c r="AK31" s="52">
        <f t="shared" si="6"/>
        <v>1</v>
      </c>
      <c r="AL31" s="52"/>
      <c r="AM31" s="50"/>
      <c r="AN31" s="52"/>
      <c r="AO31" s="50"/>
      <c r="AP31" s="52">
        <f t="shared" si="7"/>
        <v>1</v>
      </c>
      <c r="AQ31" s="52"/>
      <c r="AR31" s="50"/>
      <c r="AS31" s="52"/>
      <c r="AT31" s="50"/>
      <c r="AU31" s="52">
        <f t="shared" si="8"/>
        <v>1</v>
      </c>
      <c r="AV31" s="52"/>
      <c r="AW31" s="50"/>
      <c r="AX31" s="52"/>
      <c r="AY31" s="50"/>
      <c r="AZ31" s="52">
        <f t="shared" si="9"/>
        <v>1</v>
      </c>
      <c r="BA31" s="52"/>
      <c r="BB31" s="50"/>
      <c r="BC31" s="52"/>
      <c r="BD31" s="50"/>
      <c r="BE31" s="52">
        <f t="shared" si="10"/>
        <v>1</v>
      </c>
      <c r="BF31" s="52"/>
      <c r="BG31" s="50"/>
      <c r="BH31" s="52"/>
      <c r="BI31" s="50"/>
      <c r="BJ31" s="52">
        <f t="shared" si="11"/>
        <v>1</v>
      </c>
      <c r="BK31" s="52"/>
      <c r="BL31" s="50"/>
      <c r="BM31" s="52"/>
      <c r="BN31" s="50"/>
      <c r="BO31" s="52">
        <f t="shared" si="12"/>
        <v>1</v>
      </c>
      <c r="BP31" s="52"/>
      <c r="BQ31" s="50"/>
      <c r="BR31" s="52"/>
      <c r="BS31" s="50"/>
      <c r="BT31" s="52">
        <f t="shared" si="13"/>
        <v>1</v>
      </c>
      <c r="BU31" s="52"/>
      <c r="BV31" s="50"/>
      <c r="BW31" s="52"/>
      <c r="BX31" s="50"/>
      <c r="BY31" s="52">
        <f t="shared" si="14"/>
        <v>1</v>
      </c>
      <c r="BZ31" s="52"/>
      <c r="CA31" s="50"/>
      <c r="CB31" s="52"/>
      <c r="CC31" s="50"/>
      <c r="CD31" s="52">
        <f t="shared" si="15"/>
        <v>1</v>
      </c>
      <c r="CE31" s="52"/>
      <c r="CF31" s="50"/>
      <c r="CG31" s="52"/>
      <c r="CH31" s="50"/>
      <c r="CI31" s="52">
        <f t="shared" si="16"/>
        <v>1</v>
      </c>
      <c r="CJ31" s="52"/>
      <c r="CK31" s="50"/>
      <c r="CL31" s="52"/>
      <c r="CM31" s="50"/>
      <c r="CN31" s="52">
        <f t="shared" si="17"/>
        <v>1</v>
      </c>
      <c r="CO31" s="52"/>
      <c r="CP31" s="50"/>
      <c r="CQ31" s="52"/>
      <c r="CR31" s="50"/>
      <c r="CS31" s="52">
        <f t="shared" si="18"/>
        <v>1</v>
      </c>
      <c r="CT31" s="52"/>
      <c r="CU31" s="50"/>
      <c r="CV31" s="52"/>
      <c r="CW31" s="50"/>
      <c r="CX31" s="52">
        <f t="shared" si="19"/>
        <v>1</v>
      </c>
      <c r="CY31" s="52"/>
      <c r="CZ31" s="50"/>
      <c r="DA31" s="52"/>
      <c r="DB31" s="50"/>
      <c r="DC31" s="52">
        <f t="shared" si="20"/>
        <v>1</v>
      </c>
      <c r="DD31" s="52"/>
      <c r="DE31" s="50"/>
      <c r="DF31" s="52"/>
      <c r="DG31" s="50"/>
      <c r="DH31" s="52">
        <f t="shared" si="21"/>
        <v>1</v>
      </c>
      <c r="DI31" s="52"/>
      <c r="DJ31" s="50"/>
      <c r="DK31" s="52"/>
      <c r="DL31" s="50"/>
      <c r="DM31" s="52">
        <f t="shared" si="22"/>
        <v>1</v>
      </c>
      <c r="DN31" s="52"/>
      <c r="DO31" s="50"/>
      <c r="DP31" s="52"/>
      <c r="DQ31" s="50"/>
      <c r="DR31" s="52">
        <f t="shared" si="23"/>
        <v>1</v>
      </c>
      <c r="DS31" s="52"/>
      <c r="DT31" s="50"/>
      <c r="DU31" s="52"/>
      <c r="DV31" s="50"/>
      <c r="DW31" s="52">
        <f t="shared" si="24"/>
        <v>1</v>
      </c>
      <c r="DX31" s="52"/>
      <c r="DY31" s="50"/>
      <c r="DZ31" s="52"/>
      <c r="EA31" s="50"/>
      <c r="EB31" s="52">
        <f t="shared" si="25"/>
        <v>1</v>
      </c>
      <c r="EC31" s="52"/>
      <c r="ED31" s="50"/>
      <c r="EE31" s="52"/>
      <c r="EF31" s="50"/>
      <c r="EG31" s="52">
        <f t="shared" si="26"/>
        <v>1</v>
      </c>
      <c r="EH31" s="52"/>
      <c r="EI31" s="50"/>
      <c r="EJ31" s="52"/>
      <c r="EK31" s="50"/>
      <c r="EL31" s="52">
        <f t="shared" si="27"/>
        <v>1</v>
      </c>
      <c r="EM31" s="52"/>
      <c r="EN31" s="50"/>
      <c r="EO31" s="52"/>
      <c r="EP31" s="50"/>
      <c r="EQ31" s="107">
        <f t="shared" si="28"/>
        <v>1</v>
      </c>
      <c r="ER31" s="45"/>
      <c r="ES31" s="8" t="s">
        <v>151</v>
      </c>
      <c r="ET31" s="52">
        <f t="shared" si="29"/>
        <v>0</v>
      </c>
      <c r="EU31" s="38">
        <f t="shared" si="30"/>
        <v>0</v>
      </c>
      <c r="EV31" s="52">
        <f t="shared" si="31"/>
        <v>0</v>
      </c>
      <c r="EW31" s="50">
        <f t="shared" si="32"/>
        <v>0</v>
      </c>
    </row>
    <row r="32" spans="1:153" x14ac:dyDescent="0.3">
      <c r="A32" s="116" t="s">
        <v>152</v>
      </c>
      <c r="B32" s="52">
        <v>1</v>
      </c>
      <c r="C32" s="52"/>
      <c r="D32" s="50"/>
      <c r="E32" s="52"/>
      <c r="F32" s="50"/>
      <c r="G32" s="52">
        <f t="shared" si="0"/>
        <v>1</v>
      </c>
      <c r="H32" s="52"/>
      <c r="I32" s="50"/>
      <c r="J32" s="52"/>
      <c r="K32" s="50"/>
      <c r="L32" s="52">
        <f t="shared" si="1"/>
        <v>1</v>
      </c>
      <c r="M32" s="52"/>
      <c r="N32" s="50"/>
      <c r="O32" s="52"/>
      <c r="P32" s="50"/>
      <c r="Q32" s="52">
        <f t="shared" si="2"/>
        <v>1</v>
      </c>
      <c r="R32" s="52"/>
      <c r="S32" s="50"/>
      <c r="T32" s="52"/>
      <c r="U32" s="50"/>
      <c r="V32" s="52">
        <f t="shared" si="3"/>
        <v>1</v>
      </c>
      <c r="W32" s="52"/>
      <c r="X32" s="50"/>
      <c r="Y32" s="52"/>
      <c r="Z32" s="50"/>
      <c r="AA32" s="52">
        <f t="shared" si="4"/>
        <v>1</v>
      </c>
      <c r="AB32" s="52"/>
      <c r="AC32" s="50"/>
      <c r="AD32" s="52"/>
      <c r="AE32" s="50"/>
      <c r="AF32" s="52">
        <f t="shared" si="5"/>
        <v>1</v>
      </c>
      <c r="AG32" s="52"/>
      <c r="AH32" s="50"/>
      <c r="AI32" s="52"/>
      <c r="AJ32" s="50"/>
      <c r="AK32" s="52">
        <f t="shared" si="6"/>
        <v>1</v>
      </c>
      <c r="AL32" s="52"/>
      <c r="AM32" s="50"/>
      <c r="AN32" s="52"/>
      <c r="AO32" s="50"/>
      <c r="AP32" s="52">
        <f t="shared" si="7"/>
        <v>1</v>
      </c>
      <c r="AQ32" s="52"/>
      <c r="AR32" s="50"/>
      <c r="AS32" s="52"/>
      <c r="AT32" s="50"/>
      <c r="AU32" s="52">
        <f t="shared" si="8"/>
        <v>1</v>
      </c>
      <c r="AV32" s="52"/>
      <c r="AW32" s="50"/>
      <c r="AX32" s="52"/>
      <c r="AY32" s="50"/>
      <c r="AZ32" s="52">
        <f t="shared" si="9"/>
        <v>1</v>
      </c>
      <c r="BA32" s="52"/>
      <c r="BB32" s="50"/>
      <c r="BC32" s="52"/>
      <c r="BD32" s="50"/>
      <c r="BE32" s="52">
        <f t="shared" si="10"/>
        <v>1</v>
      </c>
      <c r="BF32" s="52"/>
      <c r="BG32" s="50"/>
      <c r="BH32" s="52"/>
      <c r="BI32" s="50"/>
      <c r="BJ32" s="52">
        <f t="shared" si="11"/>
        <v>1</v>
      </c>
      <c r="BK32" s="52"/>
      <c r="BL32" s="50"/>
      <c r="BM32" s="52"/>
      <c r="BN32" s="50"/>
      <c r="BO32" s="52">
        <f t="shared" si="12"/>
        <v>1</v>
      </c>
      <c r="BP32" s="52"/>
      <c r="BQ32" s="50"/>
      <c r="BR32" s="52"/>
      <c r="BS32" s="50"/>
      <c r="BT32" s="52">
        <f t="shared" si="13"/>
        <v>1</v>
      </c>
      <c r="BU32" s="52"/>
      <c r="BV32" s="50"/>
      <c r="BW32" s="52"/>
      <c r="BX32" s="50"/>
      <c r="BY32" s="52">
        <f t="shared" si="14"/>
        <v>1</v>
      </c>
      <c r="BZ32" s="52"/>
      <c r="CA32" s="50"/>
      <c r="CB32" s="52"/>
      <c r="CC32" s="50"/>
      <c r="CD32" s="52">
        <f t="shared" si="15"/>
        <v>1</v>
      </c>
      <c r="CE32" s="52"/>
      <c r="CF32" s="50"/>
      <c r="CG32" s="52"/>
      <c r="CH32" s="50"/>
      <c r="CI32" s="52">
        <f t="shared" si="16"/>
        <v>1</v>
      </c>
      <c r="CJ32" s="52"/>
      <c r="CK32" s="50"/>
      <c r="CL32" s="52"/>
      <c r="CM32" s="50"/>
      <c r="CN32" s="52">
        <f t="shared" si="17"/>
        <v>1</v>
      </c>
      <c r="CO32" s="52"/>
      <c r="CP32" s="50"/>
      <c r="CQ32" s="52"/>
      <c r="CR32" s="50"/>
      <c r="CS32" s="52">
        <f t="shared" si="18"/>
        <v>1</v>
      </c>
      <c r="CT32" s="52"/>
      <c r="CU32" s="50"/>
      <c r="CV32" s="52"/>
      <c r="CW32" s="50"/>
      <c r="CX32" s="52">
        <f t="shared" si="19"/>
        <v>1</v>
      </c>
      <c r="CY32" s="52"/>
      <c r="CZ32" s="50"/>
      <c r="DA32" s="52"/>
      <c r="DB32" s="50"/>
      <c r="DC32" s="52">
        <f t="shared" si="20"/>
        <v>1</v>
      </c>
      <c r="DD32" s="52"/>
      <c r="DE32" s="50"/>
      <c r="DF32" s="52"/>
      <c r="DG32" s="50"/>
      <c r="DH32" s="52">
        <f t="shared" si="21"/>
        <v>1</v>
      </c>
      <c r="DI32" s="52"/>
      <c r="DJ32" s="50"/>
      <c r="DK32" s="52"/>
      <c r="DL32" s="50"/>
      <c r="DM32" s="52">
        <f t="shared" si="22"/>
        <v>1</v>
      </c>
      <c r="DN32" s="52"/>
      <c r="DO32" s="50"/>
      <c r="DP32" s="52"/>
      <c r="DQ32" s="50"/>
      <c r="DR32" s="52">
        <f t="shared" si="23"/>
        <v>1</v>
      </c>
      <c r="DS32" s="52"/>
      <c r="DT32" s="50"/>
      <c r="DU32" s="52"/>
      <c r="DV32" s="50"/>
      <c r="DW32" s="52">
        <f t="shared" si="24"/>
        <v>1</v>
      </c>
      <c r="DX32" s="52"/>
      <c r="DY32" s="50"/>
      <c r="DZ32" s="52"/>
      <c r="EA32" s="50"/>
      <c r="EB32" s="52">
        <f t="shared" si="25"/>
        <v>1</v>
      </c>
      <c r="EC32" s="52"/>
      <c r="ED32" s="50"/>
      <c r="EE32" s="52"/>
      <c r="EF32" s="50"/>
      <c r="EG32" s="52">
        <f t="shared" si="26"/>
        <v>1</v>
      </c>
      <c r="EH32" s="52"/>
      <c r="EI32" s="50"/>
      <c r="EJ32" s="52"/>
      <c r="EK32" s="50"/>
      <c r="EL32" s="52">
        <f t="shared" si="27"/>
        <v>1</v>
      </c>
      <c r="EM32" s="52"/>
      <c r="EN32" s="50"/>
      <c r="EO32" s="52"/>
      <c r="EP32" s="50"/>
      <c r="EQ32" s="107">
        <f t="shared" si="28"/>
        <v>1</v>
      </c>
      <c r="ER32" s="45"/>
      <c r="ES32" s="8" t="s">
        <v>152</v>
      </c>
      <c r="ET32" s="52">
        <f t="shared" si="29"/>
        <v>0</v>
      </c>
      <c r="EU32" s="38">
        <f t="shared" si="30"/>
        <v>0</v>
      </c>
      <c r="EV32" s="52">
        <f t="shared" si="31"/>
        <v>0</v>
      </c>
      <c r="EW32" s="50">
        <f t="shared" si="32"/>
        <v>0</v>
      </c>
    </row>
    <row r="33" spans="1:153" x14ac:dyDescent="0.3">
      <c r="A33" s="116" t="s">
        <v>153</v>
      </c>
      <c r="B33" s="52">
        <v>1</v>
      </c>
      <c r="C33" s="52"/>
      <c r="D33" s="50"/>
      <c r="E33" s="52"/>
      <c r="F33" s="50"/>
      <c r="G33" s="52">
        <f t="shared" si="0"/>
        <v>1</v>
      </c>
      <c r="H33" s="52"/>
      <c r="I33" s="50"/>
      <c r="J33" s="52"/>
      <c r="K33" s="50"/>
      <c r="L33" s="52">
        <f t="shared" si="1"/>
        <v>1</v>
      </c>
      <c r="M33" s="52"/>
      <c r="N33" s="50"/>
      <c r="O33" s="52"/>
      <c r="P33" s="50"/>
      <c r="Q33" s="52">
        <f t="shared" si="2"/>
        <v>1</v>
      </c>
      <c r="R33" s="52"/>
      <c r="S33" s="50"/>
      <c r="T33" s="52"/>
      <c r="U33" s="50"/>
      <c r="V33" s="52">
        <f t="shared" si="3"/>
        <v>1</v>
      </c>
      <c r="W33" s="52"/>
      <c r="X33" s="50"/>
      <c r="Y33" s="52"/>
      <c r="Z33" s="50"/>
      <c r="AA33" s="52">
        <f t="shared" si="4"/>
        <v>1</v>
      </c>
      <c r="AB33" s="52"/>
      <c r="AC33" s="50"/>
      <c r="AD33" s="52"/>
      <c r="AE33" s="50"/>
      <c r="AF33" s="52">
        <f t="shared" si="5"/>
        <v>1</v>
      </c>
      <c r="AG33" s="52"/>
      <c r="AH33" s="50"/>
      <c r="AI33" s="52"/>
      <c r="AJ33" s="50"/>
      <c r="AK33" s="52">
        <f t="shared" si="6"/>
        <v>1</v>
      </c>
      <c r="AL33" s="52"/>
      <c r="AM33" s="50"/>
      <c r="AN33" s="52"/>
      <c r="AO33" s="50"/>
      <c r="AP33" s="52">
        <f t="shared" si="7"/>
        <v>1</v>
      </c>
      <c r="AQ33" s="52"/>
      <c r="AR33" s="50"/>
      <c r="AS33" s="52"/>
      <c r="AT33" s="50"/>
      <c r="AU33" s="52">
        <f t="shared" si="8"/>
        <v>1</v>
      </c>
      <c r="AV33" s="52"/>
      <c r="AW33" s="50"/>
      <c r="AX33" s="52"/>
      <c r="AY33" s="50"/>
      <c r="AZ33" s="52">
        <f t="shared" si="9"/>
        <v>1</v>
      </c>
      <c r="BA33" s="52"/>
      <c r="BB33" s="50"/>
      <c r="BC33" s="52"/>
      <c r="BD33" s="50"/>
      <c r="BE33" s="52">
        <f t="shared" si="10"/>
        <v>1</v>
      </c>
      <c r="BF33" s="52"/>
      <c r="BG33" s="50"/>
      <c r="BH33" s="52"/>
      <c r="BI33" s="50"/>
      <c r="BJ33" s="52">
        <f t="shared" si="11"/>
        <v>1</v>
      </c>
      <c r="BK33" s="52"/>
      <c r="BL33" s="50"/>
      <c r="BM33" s="52"/>
      <c r="BN33" s="50"/>
      <c r="BO33" s="52">
        <f t="shared" si="12"/>
        <v>1</v>
      </c>
      <c r="BP33" s="52"/>
      <c r="BQ33" s="50"/>
      <c r="BR33" s="52"/>
      <c r="BS33" s="50"/>
      <c r="BT33" s="52">
        <f t="shared" si="13"/>
        <v>1</v>
      </c>
      <c r="BU33" s="52"/>
      <c r="BV33" s="50"/>
      <c r="BW33" s="52"/>
      <c r="BX33" s="50"/>
      <c r="BY33" s="52">
        <f t="shared" si="14"/>
        <v>1</v>
      </c>
      <c r="BZ33" s="52"/>
      <c r="CA33" s="50"/>
      <c r="CB33" s="52"/>
      <c r="CC33" s="50"/>
      <c r="CD33" s="52">
        <f t="shared" si="15"/>
        <v>1</v>
      </c>
      <c r="CE33" s="52"/>
      <c r="CF33" s="50"/>
      <c r="CG33" s="52"/>
      <c r="CH33" s="50"/>
      <c r="CI33" s="52">
        <f t="shared" si="16"/>
        <v>1</v>
      </c>
      <c r="CJ33" s="52"/>
      <c r="CK33" s="50"/>
      <c r="CL33" s="52"/>
      <c r="CM33" s="50"/>
      <c r="CN33" s="52">
        <f t="shared" si="17"/>
        <v>1</v>
      </c>
      <c r="CO33" s="52"/>
      <c r="CP33" s="50"/>
      <c r="CQ33" s="52"/>
      <c r="CR33" s="50"/>
      <c r="CS33" s="52">
        <f t="shared" si="18"/>
        <v>1</v>
      </c>
      <c r="CT33" s="52"/>
      <c r="CU33" s="50"/>
      <c r="CV33" s="52"/>
      <c r="CW33" s="50"/>
      <c r="CX33" s="52">
        <f t="shared" si="19"/>
        <v>1</v>
      </c>
      <c r="CY33" s="52"/>
      <c r="CZ33" s="50"/>
      <c r="DA33" s="52"/>
      <c r="DB33" s="50"/>
      <c r="DC33" s="52">
        <f t="shared" si="20"/>
        <v>1</v>
      </c>
      <c r="DD33" s="52"/>
      <c r="DE33" s="50"/>
      <c r="DF33" s="52"/>
      <c r="DG33" s="50"/>
      <c r="DH33" s="52">
        <f t="shared" si="21"/>
        <v>1</v>
      </c>
      <c r="DI33" s="52"/>
      <c r="DJ33" s="50"/>
      <c r="DK33" s="52"/>
      <c r="DL33" s="50"/>
      <c r="DM33" s="52">
        <f t="shared" si="22"/>
        <v>1</v>
      </c>
      <c r="DN33" s="52"/>
      <c r="DO33" s="50"/>
      <c r="DP33" s="52"/>
      <c r="DQ33" s="50"/>
      <c r="DR33" s="52">
        <f t="shared" si="23"/>
        <v>1</v>
      </c>
      <c r="DS33" s="52"/>
      <c r="DT33" s="50"/>
      <c r="DU33" s="52"/>
      <c r="DV33" s="50"/>
      <c r="DW33" s="52">
        <f t="shared" si="24"/>
        <v>1</v>
      </c>
      <c r="DX33" s="52"/>
      <c r="DY33" s="50"/>
      <c r="DZ33" s="52"/>
      <c r="EA33" s="50"/>
      <c r="EB33" s="52">
        <f t="shared" si="25"/>
        <v>1</v>
      </c>
      <c r="EC33" s="52"/>
      <c r="ED33" s="50"/>
      <c r="EE33" s="52"/>
      <c r="EF33" s="50"/>
      <c r="EG33" s="52">
        <f t="shared" si="26"/>
        <v>1</v>
      </c>
      <c r="EH33" s="52"/>
      <c r="EI33" s="50"/>
      <c r="EJ33" s="52"/>
      <c r="EK33" s="50"/>
      <c r="EL33" s="52">
        <f t="shared" si="27"/>
        <v>1</v>
      </c>
      <c r="EM33" s="52"/>
      <c r="EN33" s="50"/>
      <c r="EO33" s="52"/>
      <c r="EP33" s="50"/>
      <c r="EQ33" s="107">
        <f t="shared" si="28"/>
        <v>1</v>
      </c>
      <c r="ER33" s="45"/>
      <c r="ES33" s="8" t="s">
        <v>153</v>
      </c>
      <c r="ET33" s="52">
        <f t="shared" si="29"/>
        <v>0</v>
      </c>
      <c r="EU33" s="38">
        <f t="shared" si="30"/>
        <v>0</v>
      </c>
      <c r="EV33" s="52">
        <f t="shared" si="31"/>
        <v>0</v>
      </c>
      <c r="EW33" s="50">
        <f t="shared" si="32"/>
        <v>0</v>
      </c>
    </row>
    <row r="34" spans="1:153" x14ac:dyDescent="0.3">
      <c r="A34" s="116" t="s">
        <v>154</v>
      </c>
      <c r="B34" s="52">
        <v>1</v>
      </c>
      <c r="C34" s="52"/>
      <c r="D34" s="50"/>
      <c r="E34" s="52"/>
      <c r="F34" s="50"/>
      <c r="G34" s="52">
        <f t="shared" si="0"/>
        <v>1</v>
      </c>
      <c r="H34" s="52"/>
      <c r="I34" s="50"/>
      <c r="J34" s="52"/>
      <c r="K34" s="50"/>
      <c r="L34" s="52">
        <f t="shared" si="1"/>
        <v>1</v>
      </c>
      <c r="M34" s="52"/>
      <c r="N34" s="50"/>
      <c r="O34" s="52"/>
      <c r="P34" s="50"/>
      <c r="Q34" s="52">
        <f t="shared" si="2"/>
        <v>1</v>
      </c>
      <c r="R34" s="52"/>
      <c r="S34" s="50"/>
      <c r="T34" s="52"/>
      <c r="U34" s="50"/>
      <c r="V34" s="52">
        <f t="shared" si="3"/>
        <v>1</v>
      </c>
      <c r="W34" s="52"/>
      <c r="X34" s="50"/>
      <c r="Y34" s="52"/>
      <c r="Z34" s="50"/>
      <c r="AA34" s="52">
        <f t="shared" si="4"/>
        <v>1</v>
      </c>
      <c r="AB34" s="52"/>
      <c r="AC34" s="50"/>
      <c r="AD34" s="52"/>
      <c r="AE34" s="50"/>
      <c r="AF34" s="52">
        <f t="shared" si="5"/>
        <v>1</v>
      </c>
      <c r="AG34" s="52"/>
      <c r="AH34" s="50"/>
      <c r="AI34" s="52"/>
      <c r="AJ34" s="50"/>
      <c r="AK34" s="52">
        <f t="shared" si="6"/>
        <v>1</v>
      </c>
      <c r="AL34" s="52"/>
      <c r="AM34" s="50"/>
      <c r="AN34" s="52"/>
      <c r="AO34" s="50"/>
      <c r="AP34" s="52">
        <f t="shared" si="7"/>
        <v>1</v>
      </c>
      <c r="AQ34" s="52"/>
      <c r="AR34" s="50"/>
      <c r="AS34" s="52"/>
      <c r="AT34" s="50"/>
      <c r="AU34" s="52">
        <f t="shared" si="8"/>
        <v>1</v>
      </c>
      <c r="AV34" s="52"/>
      <c r="AW34" s="50"/>
      <c r="AX34" s="52"/>
      <c r="AY34" s="50"/>
      <c r="AZ34" s="52">
        <f t="shared" si="9"/>
        <v>1</v>
      </c>
      <c r="BA34" s="52"/>
      <c r="BB34" s="50"/>
      <c r="BC34" s="52"/>
      <c r="BD34" s="50"/>
      <c r="BE34" s="52">
        <f t="shared" si="10"/>
        <v>1</v>
      </c>
      <c r="BF34" s="52"/>
      <c r="BG34" s="50"/>
      <c r="BH34" s="52"/>
      <c r="BI34" s="50"/>
      <c r="BJ34" s="52">
        <f t="shared" si="11"/>
        <v>1</v>
      </c>
      <c r="BK34" s="52"/>
      <c r="BL34" s="50"/>
      <c r="BM34" s="52"/>
      <c r="BN34" s="50"/>
      <c r="BO34" s="52">
        <f t="shared" si="12"/>
        <v>1</v>
      </c>
      <c r="BP34" s="52"/>
      <c r="BQ34" s="50"/>
      <c r="BR34" s="52"/>
      <c r="BS34" s="50"/>
      <c r="BT34" s="52">
        <f t="shared" si="13"/>
        <v>1</v>
      </c>
      <c r="BU34" s="52"/>
      <c r="BV34" s="50"/>
      <c r="BW34" s="52"/>
      <c r="BX34" s="50"/>
      <c r="BY34" s="52">
        <f t="shared" si="14"/>
        <v>1</v>
      </c>
      <c r="BZ34" s="52"/>
      <c r="CA34" s="50"/>
      <c r="CB34" s="52"/>
      <c r="CC34" s="50"/>
      <c r="CD34" s="52">
        <f t="shared" si="15"/>
        <v>1</v>
      </c>
      <c r="CE34" s="52"/>
      <c r="CF34" s="50"/>
      <c r="CG34" s="52"/>
      <c r="CH34" s="50"/>
      <c r="CI34" s="52">
        <f t="shared" si="16"/>
        <v>1</v>
      </c>
      <c r="CJ34" s="52"/>
      <c r="CK34" s="50"/>
      <c r="CL34" s="52"/>
      <c r="CM34" s="50"/>
      <c r="CN34" s="52">
        <f t="shared" si="17"/>
        <v>1</v>
      </c>
      <c r="CO34" s="52"/>
      <c r="CP34" s="50"/>
      <c r="CQ34" s="52"/>
      <c r="CR34" s="50"/>
      <c r="CS34" s="52">
        <f t="shared" si="18"/>
        <v>1</v>
      </c>
      <c r="CT34" s="52"/>
      <c r="CU34" s="50"/>
      <c r="CV34" s="52"/>
      <c r="CW34" s="50"/>
      <c r="CX34" s="52">
        <f t="shared" si="19"/>
        <v>1</v>
      </c>
      <c r="CY34" s="52"/>
      <c r="CZ34" s="50"/>
      <c r="DA34" s="52"/>
      <c r="DB34" s="50"/>
      <c r="DC34" s="52">
        <f t="shared" si="20"/>
        <v>1</v>
      </c>
      <c r="DD34" s="52"/>
      <c r="DE34" s="50"/>
      <c r="DF34" s="52"/>
      <c r="DG34" s="50"/>
      <c r="DH34" s="52">
        <f t="shared" si="21"/>
        <v>1</v>
      </c>
      <c r="DI34" s="52"/>
      <c r="DJ34" s="50"/>
      <c r="DK34" s="52"/>
      <c r="DL34" s="50"/>
      <c r="DM34" s="52">
        <f t="shared" si="22"/>
        <v>1</v>
      </c>
      <c r="DN34" s="52"/>
      <c r="DO34" s="50"/>
      <c r="DP34" s="52"/>
      <c r="DQ34" s="50"/>
      <c r="DR34" s="52">
        <f t="shared" si="23"/>
        <v>1</v>
      </c>
      <c r="DS34" s="52"/>
      <c r="DT34" s="50"/>
      <c r="DU34" s="52"/>
      <c r="DV34" s="50"/>
      <c r="DW34" s="52">
        <f t="shared" si="24"/>
        <v>1</v>
      </c>
      <c r="DX34" s="52"/>
      <c r="DY34" s="50"/>
      <c r="DZ34" s="52"/>
      <c r="EA34" s="50"/>
      <c r="EB34" s="52">
        <f t="shared" si="25"/>
        <v>1</v>
      </c>
      <c r="EC34" s="52"/>
      <c r="ED34" s="50"/>
      <c r="EE34" s="52"/>
      <c r="EF34" s="50"/>
      <c r="EG34" s="52">
        <f t="shared" si="26"/>
        <v>1</v>
      </c>
      <c r="EH34" s="52"/>
      <c r="EI34" s="50"/>
      <c r="EJ34" s="52"/>
      <c r="EK34" s="50"/>
      <c r="EL34" s="52">
        <f t="shared" si="27"/>
        <v>1</v>
      </c>
      <c r="EM34" s="52"/>
      <c r="EN34" s="50"/>
      <c r="EO34" s="52"/>
      <c r="EP34" s="50"/>
      <c r="EQ34" s="107">
        <f t="shared" si="28"/>
        <v>1</v>
      </c>
      <c r="ER34" s="45"/>
      <c r="ES34" s="8" t="s">
        <v>154</v>
      </c>
      <c r="ET34" s="52">
        <f t="shared" si="29"/>
        <v>0</v>
      </c>
      <c r="EU34" s="38">
        <f t="shared" si="30"/>
        <v>0</v>
      </c>
      <c r="EV34" s="52">
        <f t="shared" si="31"/>
        <v>0</v>
      </c>
      <c r="EW34" s="50">
        <f t="shared" si="32"/>
        <v>0</v>
      </c>
    </row>
    <row r="35" spans="1:153" x14ac:dyDescent="0.3">
      <c r="A35" s="116" t="s">
        <v>155</v>
      </c>
      <c r="B35" s="52">
        <v>3</v>
      </c>
      <c r="C35" s="52"/>
      <c r="D35" s="50"/>
      <c r="E35" s="52"/>
      <c r="F35" s="50"/>
      <c r="G35" s="52">
        <f t="shared" si="0"/>
        <v>3</v>
      </c>
      <c r="H35" s="52"/>
      <c r="I35" s="50"/>
      <c r="J35" s="52"/>
      <c r="K35" s="50"/>
      <c r="L35" s="52">
        <f t="shared" si="1"/>
        <v>3</v>
      </c>
      <c r="M35" s="52"/>
      <c r="N35" s="50"/>
      <c r="O35" s="52"/>
      <c r="P35" s="50"/>
      <c r="Q35" s="52">
        <f t="shared" si="2"/>
        <v>3</v>
      </c>
      <c r="R35" s="52"/>
      <c r="S35" s="50"/>
      <c r="T35" s="52"/>
      <c r="U35" s="50"/>
      <c r="V35" s="52">
        <f t="shared" si="3"/>
        <v>3</v>
      </c>
      <c r="W35" s="52"/>
      <c r="X35" s="50"/>
      <c r="Y35" s="52"/>
      <c r="Z35" s="50"/>
      <c r="AA35" s="52">
        <f t="shared" si="4"/>
        <v>3</v>
      </c>
      <c r="AB35" s="52"/>
      <c r="AC35" s="50"/>
      <c r="AD35" s="52"/>
      <c r="AE35" s="50"/>
      <c r="AF35" s="52">
        <f t="shared" si="5"/>
        <v>3</v>
      </c>
      <c r="AG35" s="52"/>
      <c r="AH35" s="50"/>
      <c r="AI35" s="52"/>
      <c r="AJ35" s="50"/>
      <c r="AK35" s="52">
        <f t="shared" si="6"/>
        <v>3</v>
      </c>
      <c r="AL35" s="52"/>
      <c r="AM35" s="50"/>
      <c r="AN35" s="52"/>
      <c r="AO35" s="50"/>
      <c r="AP35" s="52">
        <f t="shared" si="7"/>
        <v>3</v>
      </c>
      <c r="AQ35" s="52"/>
      <c r="AR35" s="50"/>
      <c r="AS35" s="52"/>
      <c r="AT35" s="50"/>
      <c r="AU35" s="52">
        <f t="shared" si="8"/>
        <v>3</v>
      </c>
      <c r="AV35" s="52"/>
      <c r="AW35" s="50"/>
      <c r="AX35" s="52"/>
      <c r="AY35" s="50"/>
      <c r="AZ35" s="52">
        <f t="shared" si="9"/>
        <v>3</v>
      </c>
      <c r="BA35" s="52"/>
      <c r="BB35" s="50"/>
      <c r="BC35" s="52"/>
      <c r="BD35" s="50"/>
      <c r="BE35" s="52">
        <f t="shared" si="10"/>
        <v>3</v>
      </c>
      <c r="BF35" s="52"/>
      <c r="BG35" s="50"/>
      <c r="BH35" s="52"/>
      <c r="BI35" s="50"/>
      <c r="BJ35" s="52">
        <f t="shared" si="11"/>
        <v>3</v>
      </c>
      <c r="BK35" s="52"/>
      <c r="BL35" s="50"/>
      <c r="BM35" s="52"/>
      <c r="BN35" s="50"/>
      <c r="BO35" s="52">
        <f t="shared" si="12"/>
        <v>3</v>
      </c>
      <c r="BP35" s="52"/>
      <c r="BQ35" s="50"/>
      <c r="BR35" s="52"/>
      <c r="BS35" s="50"/>
      <c r="BT35" s="52">
        <f t="shared" si="13"/>
        <v>3</v>
      </c>
      <c r="BU35" s="52"/>
      <c r="BV35" s="50"/>
      <c r="BW35" s="52"/>
      <c r="BX35" s="50"/>
      <c r="BY35" s="52">
        <f t="shared" si="14"/>
        <v>3</v>
      </c>
      <c r="BZ35" s="52"/>
      <c r="CA35" s="50"/>
      <c r="CB35" s="52"/>
      <c r="CC35" s="50"/>
      <c r="CD35" s="52">
        <f t="shared" si="15"/>
        <v>3</v>
      </c>
      <c r="CE35" s="52"/>
      <c r="CF35" s="50"/>
      <c r="CG35" s="52"/>
      <c r="CH35" s="50"/>
      <c r="CI35" s="52">
        <f t="shared" si="16"/>
        <v>3</v>
      </c>
      <c r="CJ35" s="52"/>
      <c r="CK35" s="50"/>
      <c r="CL35" s="52"/>
      <c r="CM35" s="50"/>
      <c r="CN35" s="52">
        <f t="shared" si="17"/>
        <v>3</v>
      </c>
      <c r="CO35" s="52"/>
      <c r="CP35" s="50"/>
      <c r="CQ35" s="52"/>
      <c r="CR35" s="50"/>
      <c r="CS35" s="52">
        <f t="shared" si="18"/>
        <v>3</v>
      </c>
      <c r="CT35" s="52"/>
      <c r="CU35" s="50"/>
      <c r="CV35" s="52"/>
      <c r="CW35" s="50"/>
      <c r="CX35" s="52">
        <f t="shared" si="19"/>
        <v>3</v>
      </c>
      <c r="CY35" s="52"/>
      <c r="CZ35" s="50"/>
      <c r="DA35" s="52">
        <v>1</v>
      </c>
      <c r="DB35" s="50">
        <v>2500</v>
      </c>
      <c r="DC35" s="52">
        <f t="shared" si="20"/>
        <v>2</v>
      </c>
      <c r="DD35" s="52"/>
      <c r="DE35" s="50"/>
      <c r="DF35" s="52"/>
      <c r="DG35" s="50"/>
      <c r="DH35" s="52">
        <f t="shared" si="21"/>
        <v>2</v>
      </c>
      <c r="DI35" s="52"/>
      <c r="DJ35" s="50"/>
      <c r="DK35" s="52"/>
      <c r="DL35" s="50"/>
      <c r="DM35" s="52">
        <f t="shared" si="22"/>
        <v>2</v>
      </c>
      <c r="DN35" s="52"/>
      <c r="DO35" s="50"/>
      <c r="DP35" s="52"/>
      <c r="DQ35" s="50"/>
      <c r="DR35" s="52">
        <f t="shared" si="23"/>
        <v>2</v>
      </c>
      <c r="DS35" s="52"/>
      <c r="DT35" s="50"/>
      <c r="DU35" s="52"/>
      <c r="DV35" s="50"/>
      <c r="DW35" s="52">
        <f t="shared" si="24"/>
        <v>2</v>
      </c>
      <c r="DX35" s="52"/>
      <c r="DY35" s="50"/>
      <c r="DZ35" s="52"/>
      <c r="EA35" s="50"/>
      <c r="EB35" s="52">
        <f t="shared" si="25"/>
        <v>2</v>
      </c>
      <c r="EC35" s="52"/>
      <c r="ED35" s="50"/>
      <c r="EE35" s="52"/>
      <c r="EF35" s="50"/>
      <c r="EG35" s="52">
        <f t="shared" si="26"/>
        <v>2</v>
      </c>
      <c r="EH35" s="52"/>
      <c r="EI35" s="50"/>
      <c r="EJ35" s="52"/>
      <c r="EK35" s="50"/>
      <c r="EL35" s="52">
        <f t="shared" si="27"/>
        <v>2</v>
      </c>
      <c r="EM35" s="52"/>
      <c r="EN35" s="50"/>
      <c r="EO35" s="52"/>
      <c r="EP35" s="50"/>
      <c r="EQ35" s="107">
        <f t="shared" si="28"/>
        <v>2</v>
      </c>
      <c r="ER35" s="45"/>
      <c r="ES35" s="8" t="s">
        <v>155</v>
      </c>
      <c r="ET35" s="52">
        <f t="shared" si="29"/>
        <v>1</v>
      </c>
      <c r="EU35" s="38">
        <f t="shared" si="30"/>
        <v>2500</v>
      </c>
      <c r="EV35" s="52">
        <f t="shared" si="31"/>
        <v>0</v>
      </c>
      <c r="EW35" s="50">
        <f t="shared" si="32"/>
        <v>0</v>
      </c>
    </row>
    <row r="36" spans="1:153" x14ac:dyDescent="0.3">
      <c r="A36" s="116" t="s">
        <v>156</v>
      </c>
      <c r="B36" s="52">
        <v>1</v>
      </c>
      <c r="C36" s="52"/>
      <c r="D36" s="50"/>
      <c r="E36" s="52"/>
      <c r="F36" s="50"/>
      <c r="G36" s="52">
        <f t="shared" si="0"/>
        <v>1</v>
      </c>
      <c r="H36" s="52"/>
      <c r="I36" s="50"/>
      <c r="J36" s="52"/>
      <c r="K36" s="50"/>
      <c r="L36" s="52">
        <f t="shared" si="1"/>
        <v>1</v>
      </c>
      <c r="M36" s="52"/>
      <c r="N36" s="50"/>
      <c r="O36" s="52"/>
      <c r="P36" s="50"/>
      <c r="Q36" s="52">
        <f t="shared" si="2"/>
        <v>1</v>
      </c>
      <c r="R36" s="52"/>
      <c r="S36" s="50"/>
      <c r="T36" s="52"/>
      <c r="U36" s="50"/>
      <c r="V36" s="52">
        <f t="shared" si="3"/>
        <v>1</v>
      </c>
      <c r="W36" s="52"/>
      <c r="X36" s="50"/>
      <c r="Y36" s="52"/>
      <c r="Z36" s="50"/>
      <c r="AA36" s="52">
        <f t="shared" si="4"/>
        <v>1</v>
      </c>
      <c r="AB36" s="52"/>
      <c r="AC36" s="50"/>
      <c r="AD36" s="52"/>
      <c r="AE36" s="50"/>
      <c r="AF36" s="52">
        <f t="shared" si="5"/>
        <v>1</v>
      </c>
      <c r="AG36" s="52"/>
      <c r="AH36" s="50"/>
      <c r="AI36" s="52"/>
      <c r="AJ36" s="50"/>
      <c r="AK36" s="52">
        <f t="shared" si="6"/>
        <v>1</v>
      </c>
      <c r="AL36" s="52"/>
      <c r="AM36" s="50"/>
      <c r="AN36" s="52"/>
      <c r="AO36" s="50"/>
      <c r="AP36" s="52">
        <f t="shared" si="7"/>
        <v>1</v>
      </c>
      <c r="AQ36" s="52"/>
      <c r="AR36" s="50"/>
      <c r="AS36" s="52"/>
      <c r="AT36" s="50"/>
      <c r="AU36" s="52">
        <f t="shared" si="8"/>
        <v>1</v>
      </c>
      <c r="AV36" s="52"/>
      <c r="AW36" s="50"/>
      <c r="AX36" s="52"/>
      <c r="AY36" s="50"/>
      <c r="AZ36" s="52">
        <f t="shared" si="9"/>
        <v>1</v>
      </c>
      <c r="BA36" s="52"/>
      <c r="BB36" s="50"/>
      <c r="BC36" s="52"/>
      <c r="BD36" s="50"/>
      <c r="BE36" s="52">
        <f t="shared" si="10"/>
        <v>1</v>
      </c>
      <c r="BF36" s="52"/>
      <c r="BG36" s="50"/>
      <c r="BH36" s="52"/>
      <c r="BI36" s="50"/>
      <c r="BJ36" s="52">
        <f t="shared" si="11"/>
        <v>1</v>
      </c>
      <c r="BK36" s="52"/>
      <c r="BL36" s="50"/>
      <c r="BM36" s="52"/>
      <c r="BN36" s="50"/>
      <c r="BO36" s="52">
        <f t="shared" si="12"/>
        <v>1</v>
      </c>
      <c r="BP36" s="52"/>
      <c r="BQ36" s="50"/>
      <c r="BR36" s="52"/>
      <c r="BS36" s="50"/>
      <c r="BT36" s="52">
        <f t="shared" si="13"/>
        <v>1</v>
      </c>
      <c r="BU36" s="52"/>
      <c r="BV36" s="50"/>
      <c r="BW36" s="52"/>
      <c r="BX36" s="50"/>
      <c r="BY36" s="52">
        <f t="shared" si="14"/>
        <v>1</v>
      </c>
      <c r="BZ36" s="52"/>
      <c r="CA36" s="50"/>
      <c r="CB36" s="52"/>
      <c r="CC36" s="50"/>
      <c r="CD36" s="52">
        <f t="shared" si="15"/>
        <v>1</v>
      </c>
      <c r="CE36" s="52"/>
      <c r="CF36" s="50"/>
      <c r="CG36" s="52"/>
      <c r="CH36" s="50"/>
      <c r="CI36" s="52">
        <f t="shared" si="16"/>
        <v>1</v>
      </c>
      <c r="CJ36" s="52"/>
      <c r="CK36" s="50"/>
      <c r="CL36" s="52"/>
      <c r="CM36" s="50"/>
      <c r="CN36" s="52">
        <f t="shared" si="17"/>
        <v>1</v>
      </c>
      <c r="CO36" s="52"/>
      <c r="CP36" s="50"/>
      <c r="CQ36" s="52"/>
      <c r="CR36" s="50"/>
      <c r="CS36" s="52">
        <f t="shared" si="18"/>
        <v>1</v>
      </c>
      <c r="CT36" s="52"/>
      <c r="CU36" s="50"/>
      <c r="CV36" s="52"/>
      <c r="CW36" s="50"/>
      <c r="CX36" s="52">
        <f t="shared" si="19"/>
        <v>1</v>
      </c>
      <c r="CY36" s="52"/>
      <c r="CZ36" s="50"/>
      <c r="DA36" s="52"/>
      <c r="DB36" s="50"/>
      <c r="DC36" s="52">
        <f t="shared" si="20"/>
        <v>1</v>
      </c>
      <c r="DD36" s="52"/>
      <c r="DE36" s="50"/>
      <c r="DF36" s="52"/>
      <c r="DG36" s="50"/>
      <c r="DH36" s="52">
        <f t="shared" si="21"/>
        <v>1</v>
      </c>
      <c r="DI36" s="52"/>
      <c r="DJ36" s="50"/>
      <c r="DK36" s="52"/>
      <c r="DL36" s="50"/>
      <c r="DM36" s="52">
        <f t="shared" si="22"/>
        <v>1</v>
      </c>
      <c r="DN36" s="52"/>
      <c r="DO36" s="50"/>
      <c r="DP36" s="52"/>
      <c r="DQ36" s="50"/>
      <c r="DR36" s="52">
        <f t="shared" si="23"/>
        <v>1</v>
      </c>
      <c r="DS36" s="52"/>
      <c r="DT36" s="50"/>
      <c r="DU36" s="52"/>
      <c r="DV36" s="50"/>
      <c r="DW36" s="52">
        <f t="shared" si="24"/>
        <v>1</v>
      </c>
      <c r="DX36" s="52"/>
      <c r="DY36" s="50"/>
      <c r="DZ36" s="52"/>
      <c r="EA36" s="50"/>
      <c r="EB36" s="52">
        <f t="shared" si="25"/>
        <v>1</v>
      </c>
      <c r="EC36" s="52"/>
      <c r="ED36" s="50"/>
      <c r="EE36" s="52"/>
      <c r="EF36" s="50"/>
      <c r="EG36" s="52">
        <f t="shared" si="26"/>
        <v>1</v>
      </c>
      <c r="EH36" s="52"/>
      <c r="EI36" s="50"/>
      <c r="EJ36" s="52"/>
      <c r="EK36" s="50"/>
      <c r="EL36" s="52">
        <f t="shared" si="27"/>
        <v>1</v>
      </c>
      <c r="EM36" s="52"/>
      <c r="EN36" s="50"/>
      <c r="EO36" s="52"/>
      <c r="EP36" s="50"/>
      <c r="EQ36" s="107">
        <f t="shared" si="28"/>
        <v>1</v>
      </c>
      <c r="ER36" s="45"/>
      <c r="ES36" s="8" t="s">
        <v>156</v>
      </c>
      <c r="ET36" s="52">
        <f t="shared" si="29"/>
        <v>0</v>
      </c>
      <c r="EU36" s="38">
        <f t="shared" si="30"/>
        <v>0</v>
      </c>
      <c r="EV36" s="52">
        <f t="shared" si="31"/>
        <v>0</v>
      </c>
      <c r="EW36" s="50">
        <f t="shared" si="32"/>
        <v>0</v>
      </c>
    </row>
    <row r="37" spans="1:153" x14ac:dyDescent="0.3">
      <c r="A37" s="116" t="s">
        <v>157</v>
      </c>
      <c r="B37" s="52">
        <v>1</v>
      </c>
      <c r="C37" s="52"/>
      <c r="D37" s="50"/>
      <c r="E37" s="52"/>
      <c r="F37" s="50"/>
      <c r="G37" s="52">
        <f t="shared" si="0"/>
        <v>1</v>
      </c>
      <c r="H37" s="52"/>
      <c r="I37" s="50"/>
      <c r="J37" s="52"/>
      <c r="K37" s="50"/>
      <c r="L37" s="52">
        <f t="shared" si="1"/>
        <v>1</v>
      </c>
      <c r="M37" s="52"/>
      <c r="N37" s="50"/>
      <c r="O37" s="52"/>
      <c r="P37" s="50"/>
      <c r="Q37" s="52">
        <f t="shared" si="2"/>
        <v>1</v>
      </c>
      <c r="R37" s="52"/>
      <c r="S37" s="50"/>
      <c r="T37" s="52"/>
      <c r="U37" s="50"/>
      <c r="V37" s="52">
        <f t="shared" si="3"/>
        <v>1</v>
      </c>
      <c r="W37" s="52"/>
      <c r="X37" s="50"/>
      <c r="Y37" s="52"/>
      <c r="Z37" s="50"/>
      <c r="AA37" s="52">
        <f t="shared" si="4"/>
        <v>1</v>
      </c>
      <c r="AB37" s="52"/>
      <c r="AC37" s="50"/>
      <c r="AD37" s="52"/>
      <c r="AE37" s="50"/>
      <c r="AF37" s="52">
        <f t="shared" si="5"/>
        <v>1</v>
      </c>
      <c r="AG37" s="52"/>
      <c r="AH37" s="50"/>
      <c r="AI37" s="52"/>
      <c r="AJ37" s="50"/>
      <c r="AK37" s="52">
        <f t="shared" si="6"/>
        <v>1</v>
      </c>
      <c r="AL37" s="52"/>
      <c r="AM37" s="50"/>
      <c r="AN37" s="52"/>
      <c r="AO37" s="50"/>
      <c r="AP37" s="52">
        <f t="shared" si="7"/>
        <v>1</v>
      </c>
      <c r="AQ37" s="52"/>
      <c r="AR37" s="50"/>
      <c r="AS37" s="52"/>
      <c r="AT37" s="50"/>
      <c r="AU37" s="52">
        <f t="shared" si="8"/>
        <v>1</v>
      </c>
      <c r="AV37" s="52"/>
      <c r="AW37" s="50"/>
      <c r="AX37" s="52"/>
      <c r="AY37" s="50"/>
      <c r="AZ37" s="52">
        <f t="shared" si="9"/>
        <v>1</v>
      </c>
      <c r="BA37" s="52"/>
      <c r="BB37" s="50"/>
      <c r="BC37" s="52"/>
      <c r="BD37" s="50"/>
      <c r="BE37" s="52">
        <f t="shared" si="10"/>
        <v>1</v>
      </c>
      <c r="BF37" s="52"/>
      <c r="BG37" s="50"/>
      <c r="BH37" s="52"/>
      <c r="BI37" s="50"/>
      <c r="BJ37" s="52">
        <f t="shared" si="11"/>
        <v>1</v>
      </c>
      <c r="BK37" s="52"/>
      <c r="BL37" s="50"/>
      <c r="BM37" s="52"/>
      <c r="BN37" s="50"/>
      <c r="BO37" s="52">
        <f t="shared" si="12"/>
        <v>1</v>
      </c>
      <c r="BP37" s="52"/>
      <c r="BQ37" s="50"/>
      <c r="BR37" s="52"/>
      <c r="BS37" s="50"/>
      <c r="BT37" s="52">
        <f t="shared" si="13"/>
        <v>1</v>
      </c>
      <c r="BU37" s="52"/>
      <c r="BV37" s="50"/>
      <c r="BW37" s="52"/>
      <c r="BX37" s="50"/>
      <c r="BY37" s="52">
        <f t="shared" si="14"/>
        <v>1</v>
      </c>
      <c r="BZ37" s="52"/>
      <c r="CA37" s="50"/>
      <c r="CB37" s="52"/>
      <c r="CC37" s="50"/>
      <c r="CD37" s="52">
        <f t="shared" si="15"/>
        <v>1</v>
      </c>
      <c r="CE37" s="52"/>
      <c r="CF37" s="50"/>
      <c r="CG37" s="52"/>
      <c r="CH37" s="50"/>
      <c r="CI37" s="52">
        <f t="shared" si="16"/>
        <v>1</v>
      </c>
      <c r="CJ37" s="52"/>
      <c r="CK37" s="50"/>
      <c r="CL37" s="52"/>
      <c r="CM37" s="50"/>
      <c r="CN37" s="52">
        <f t="shared" si="17"/>
        <v>1</v>
      </c>
      <c r="CO37" s="52"/>
      <c r="CP37" s="50"/>
      <c r="CQ37" s="52"/>
      <c r="CR37" s="50"/>
      <c r="CS37" s="52">
        <f t="shared" si="18"/>
        <v>1</v>
      </c>
      <c r="CT37" s="52"/>
      <c r="CU37" s="50"/>
      <c r="CV37" s="52"/>
      <c r="CW37" s="50"/>
      <c r="CX37" s="52">
        <f t="shared" si="19"/>
        <v>1</v>
      </c>
      <c r="CY37" s="52"/>
      <c r="CZ37" s="50"/>
      <c r="DA37" s="52"/>
      <c r="DB37" s="50"/>
      <c r="DC37" s="52">
        <f t="shared" si="20"/>
        <v>1</v>
      </c>
      <c r="DD37" s="52"/>
      <c r="DE37" s="50"/>
      <c r="DF37" s="52"/>
      <c r="DG37" s="50"/>
      <c r="DH37" s="52">
        <f t="shared" si="21"/>
        <v>1</v>
      </c>
      <c r="DI37" s="52"/>
      <c r="DJ37" s="50"/>
      <c r="DK37" s="52"/>
      <c r="DL37" s="50"/>
      <c r="DM37" s="52">
        <f t="shared" si="22"/>
        <v>1</v>
      </c>
      <c r="DN37" s="52"/>
      <c r="DO37" s="50"/>
      <c r="DP37" s="52"/>
      <c r="DQ37" s="50"/>
      <c r="DR37" s="52">
        <f t="shared" si="23"/>
        <v>1</v>
      </c>
      <c r="DS37" s="52"/>
      <c r="DT37" s="50"/>
      <c r="DU37" s="52"/>
      <c r="DV37" s="50"/>
      <c r="DW37" s="52">
        <f t="shared" si="24"/>
        <v>1</v>
      </c>
      <c r="DX37" s="52"/>
      <c r="DY37" s="50"/>
      <c r="DZ37" s="52"/>
      <c r="EA37" s="50"/>
      <c r="EB37" s="52">
        <f t="shared" si="25"/>
        <v>1</v>
      </c>
      <c r="EC37" s="52"/>
      <c r="ED37" s="50"/>
      <c r="EE37" s="52"/>
      <c r="EF37" s="50"/>
      <c r="EG37" s="52">
        <f t="shared" si="26"/>
        <v>1</v>
      </c>
      <c r="EH37" s="52"/>
      <c r="EI37" s="50"/>
      <c r="EJ37" s="52"/>
      <c r="EK37" s="50"/>
      <c r="EL37" s="52">
        <f t="shared" si="27"/>
        <v>1</v>
      </c>
      <c r="EM37" s="52"/>
      <c r="EN37" s="50"/>
      <c r="EO37" s="52"/>
      <c r="EP37" s="50"/>
      <c r="EQ37" s="107">
        <f t="shared" si="28"/>
        <v>1</v>
      </c>
      <c r="ER37" s="45"/>
      <c r="ES37" s="8" t="s">
        <v>157</v>
      </c>
      <c r="ET37" s="52">
        <f t="shared" si="29"/>
        <v>0</v>
      </c>
      <c r="EU37" s="38">
        <f t="shared" si="30"/>
        <v>0</v>
      </c>
      <c r="EV37" s="52">
        <f t="shared" si="31"/>
        <v>0</v>
      </c>
      <c r="EW37" s="50">
        <f t="shared" si="32"/>
        <v>0</v>
      </c>
    </row>
    <row r="38" spans="1:153" x14ac:dyDescent="0.3">
      <c r="A38" s="116" t="s">
        <v>158</v>
      </c>
      <c r="B38" s="52">
        <v>3</v>
      </c>
      <c r="C38" s="52"/>
      <c r="D38" s="50"/>
      <c r="E38" s="52"/>
      <c r="F38" s="50"/>
      <c r="G38" s="52">
        <f t="shared" si="0"/>
        <v>3</v>
      </c>
      <c r="H38" s="52"/>
      <c r="I38" s="50"/>
      <c r="J38" s="52"/>
      <c r="K38" s="50"/>
      <c r="L38" s="52">
        <f t="shared" si="1"/>
        <v>3</v>
      </c>
      <c r="M38" s="52"/>
      <c r="N38" s="50"/>
      <c r="O38" s="52"/>
      <c r="P38" s="50"/>
      <c r="Q38" s="52">
        <f t="shared" si="2"/>
        <v>3</v>
      </c>
      <c r="R38" s="52"/>
      <c r="S38" s="50"/>
      <c r="T38" s="52"/>
      <c r="U38" s="50"/>
      <c r="V38" s="52">
        <f t="shared" si="3"/>
        <v>3</v>
      </c>
      <c r="W38" s="52"/>
      <c r="X38" s="50"/>
      <c r="Y38" s="52"/>
      <c r="Z38" s="50"/>
      <c r="AA38" s="52">
        <f t="shared" si="4"/>
        <v>3</v>
      </c>
      <c r="AB38" s="52"/>
      <c r="AC38" s="50"/>
      <c r="AD38" s="52"/>
      <c r="AE38" s="50"/>
      <c r="AF38" s="52">
        <f t="shared" si="5"/>
        <v>3</v>
      </c>
      <c r="AG38" s="52"/>
      <c r="AH38" s="50"/>
      <c r="AI38" s="52"/>
      <c r="AJ38" s="50"/>
      <c r="AK38" s="52">
        <f t="shared" si="6"/>
        <v>3</v>
      </c>
      <c r="AL38" s="52"/>
      <c r="AM38" s="50"/>
      <c r="AN38" s="52"/>
      <c r="AO38" s="50"/>
      <c r="AP38" s="52">
        <f t="shared" si="7"/>
        <v>3</v>
      </c>
      <c r="AQ38" s="52"/>
      <c r="AR38" s="50"/>
      <c r="AS38" s="52"/>
      <c r="AT38" s="50"/>
      <c r="AU38" s="52">
        <f t="shared" si="8"/>
        <v>3</v>
      </c>
      <c r="AV38" s="52"/>
      <c r="AW38" s="50"/>
      <c r="AX38" s="52"/>
      <c r="AY38" s="50"/>
      <c r="AZ38" s="52">
        <f t="shared" si="9"/>
        <v>3</v>
      </c>
      <c r="BA38" s="52"/>
      <c r="BB38" s="50"/>
      <c r="BC38" s="52"/>
      <c r="BD38" s="50"/>
      <c r="BE38" s="52">
        <f t="shared" si="10"/>
        <v>3</v>
      </c>
      <c r="BF38" s="52"/>
      <c r="BG38" s="50"/>
      <c r="BH38" s="52"/>
      <c r="BI38" s="50"/>
      <c r="BJ38" s="52">
        <f t="shared" si="11"/>
        <v>3</v>
      </c>
      <c r="BK38" s="52"/>
      <c r="BL38" s="50"/>
      <c r="BM38" s="52"/>
      <c r="BN38" s="50"/>
      <c r="BO38" s="52">
        <f t="shared" si="12"/>
        <v>3</v>
      </c>
      <c r="BP38" s="52"/>
      <c r="BQ38" s="50"/>
      <c r="BR38" s="52"/>
      <c r="BS38" s="50"/>
      <c r="BT38" s="52">
        <f t="shared" si="13"/>
        <v>3</v>
      </c>
      <c r="BU38" s="52"/>
      <c r="BV38" s="50"/>
      <c r="BW38" s="52"/>
      <c r="BX38" s="50"/>
      <c r="BY38" s="52">
        <f t="shared" si="14"/>
        <v>3</v>
      </c>
      <c r="BZ38" s="52"/>
      <c r="CA38" s="50"/>
      <c r="CB38" s="52"/>
      <c r="CC38" s="50"/>
      <c r="CD38" s="52">
        <f t="shared" si="15"/>
        <v>3</v>
      </c>
      <c r="CE38" s="52"/>
      <c r="CF38" s="50"/>
      <c r="CG38" s="52"/>
      <c r="CH38" s="50"/>
      <c r="CI38" s="52">
        <f t="shared" si="16"/>
        <v>3</v>
      </c>
      <c r="CJ38" s="52"/>
      <c r="CK38" s="50"/>
      <c r="CL38" s="52"/>
      <c r="CM38" s="50"/>
      <c r="CN38" s="52">
        <f t="shared" si="17"/>
        <v>3</v>
      </c>
      <c r="CO38" s="52"/>
      <c r="CP38" s="50"/>
      <c r="CQ38" s="52"/>
      <c r="CR38" s="50"/>
      <c r="CS38" s="52">
        <f t="shared" si="18"/>
        <v>3</v>
      </c>
      <c r="CT38" s="52"/>
      <c r="CU38" s="50"/>
      <c r="CV38" s="52"/>
      <c r="CW38" s="50"/>
      <c r="CX38" s="52">
        <f t="shared" si="19"/>
        <v>3</v>
      </c>
      <c r="CY38" s="52"/>
      <c r="CZ38" s="50"/>
      <c r="DA38" s="52"/>
      <c r="DB38" s="50"/>
      <c r="DC38" s="52">
        <f t="shared" si="20"/>
        <v>3</v>
      </c>
      <c r="DD38" s="52"/>
      <c r="DE38" s="50"/>
      <c r="DF38" s="52"/>
      <c r="DG38" s="50"/>
      <c r="DH38" s="52">
        <f t="shared" si="21"/>
        <v>3</v>
      </c>
      <c r="DI38" s="52"/>
      <c r="DJ38" s="50"/>
      <c r="DK38" s="52"/>
      <c r="DL38" s="50"/>
      <c r="DM38" s="52">
        <f t="shared" si="22"/>
        <v>3</v>
      </c>
      <c r="DN38" s="52"/>
      <c r="DO38" s="50"/>
      <c r="DP38" s="52"/>
      <c r="DQ38" s="50"/>
      <c r="DR38" s="52">
        <f t="shared" si="23"/>
        <v>3</v>
      </c>
      <c r="DS38" s="52"/>
      <c r="DT38" s="50"/>
      <c r="DU38" s="52"/>
      <c r="DV38" s="50"/>
      <c r="DW38" s="52">
        <f t="shared" si="24"/>
        <v>3</v>
      </c>
      <c r="DX38" s="52"/>
      <c r="DY38" s="50"/>
      <c r="DZ38" s="52"/>
      <c r="EA38" s="50"/>
      <c r="EB38" s="52">
        <f t="shared" si="25"/>
        <v>3</v>
      </c>
      <c r="EC38" s="52"/>
      <c r="ED38" s="50"/>
      <c r="EE38" s="52"/>
      <c r="EF38" s="50"/>
      <c r="EG38" s="52">
        <f t="shared" si="26"/>
        <v>3</v>
      </c>
      <c r="EH38" s="52"/>
      <c r="EI38" s="50"/>
      <c r="EJ38" s="52"/>
      <c r="EK38" s="50"/>
      <c r="EL38" s="52">
        <f t="shared" si="27"/>
        <v>3</v>
      </c>
      <c r="EM38" s="52"/>
      <c r="EN38" s="50"/>
      <c r="EO38" s="52"/>
      <c r="EP38" s="50"/>
      <c r="EQ38" s="107">
        <f t="shared" si="28"/>
        <v>3</v>
      </c>
      <c r="ER38" s="45"/>
      <c r="ES38" s="8" t="s">
        <v>158</v>
      </c>
      <c r="ET38" s="52">
        <f t="shared" si="29"/>
        <v>0</v>
      </c>
      <c r="EU38" s="38">
        <f t="shared" si="30"/>
        <v>0</v>
      </c>
      <c r="EV38" s="52">
        <f t="shared" si="31"/>
        <v>0</v>
      </c>
      <c r="EW38" s="50">
        <f t="shared" si="32"/>
        <v>0</v>
      </c>
    </row>
    <row r="39" spans="1:153" x14ac:dyDescent="0.3">
      <c r="A39" s="116" t="s">
        <v>159</v>
      </c>
      <c r="B39" s="52">
        <v>3</v>
      </c>
      <c r="C39" s="52"/>
      <c r="D39" s="50"/>
      <c r="E39" s="52"/>
      <c r="F39" s="50"/>
      <c r="G39" s="52">
        <f t="shared" si="0"/>
        <v>3</v>
      </c>
      <c r="H39" s="52"/>
      <c r="I39" s="50"/>
      <c r="J39" s="52"/>
      <c r="K39" s="50"/>
      <c r="L39" s="52">
        <f t="shared" si="1"/>
        <v>3</v>
      </c>
      <c r="M39" s="52"/>
      <c r="N39" s="50"/>
      <c r="O39" s="52"/>
      <c r="P39" s="50"/>
      <c r="Q39" s="52">
        <f t="shared" si="2"/>
        <v>3</v>
      </c>
      <c r="R39" s="52"/>
      <c r="S39" s="50"/>
      <c r="T39" s="52"/>
      <c r="U39" s="50"/>
      <c r="V39" s="52">
        <f t="shared" si="3"/>
        <v>3</v>
      </c>
      <c r="W39" s="52"/>
      <c r="X39" s="50"/>
      <c r="Y39" s="52"/>
      <c r="Z39" s="50"/>
      <c r="AA39" s="52">
        <f t="shared" si="4"/>
        <v>3</v>
      </c>
      <c r="AB39" s="52"/>
      <c r="AC39" s="50"/>
      <c r="AD39" s="52"/>
      <c r="AE39" s="50"/>
      <c r="AF39" s="52">
        <f t="shared" si="5"/>
        <v>3</v>
      </c>
      <c r="AG39" s="52"/>
      <c r="AH39" s="50"/>
      <c r="AI39" s="52"/>
      <c r="AJ39" s="50"/>
      <c r="AK39" s="52">
        <f t="shared" si="6"/>
        <v>3</v>
      </c>
      <c r="AL39" s="52"/>
      <c r="AM39" s="50"/>
      <c r="AN39" s="52"/>
      <c r="AO39" s="50"/>
      <c r="AP39" s="52">
        <f t="shared" si="7"/>
        <v>3</v>
      </c>
      <c r="AQ39" s="52"/>
      <c r="AR39" s="50"/>
      <c r="AS39" s="52"/>
      <c r="AT39" s="50"/>
      <c r="AU39" s="52">
        <f t="shared" si="8"/>
        <v>3</v>
      </c>
      <c r="AV39" s="52"/>
      <c r="AW39" s="50"/>
      <c r="AX39" s="52"/>
      <c r="AY39" s="50"/>
      <c r="AZ39" s="52">
        <f t="shared" si="9"/>
        <v>3</v>
      </c>
      <c r="BA39" s="52"/>
      <c r="BB39" s="50"/>
      <c r="BC39" s="52"/>
      <c r="BD39" s="50"/>
      <c r="BE39" s="52">
        <f t="shared" si="10"/>
        <v>3</v>
      </c>
      <c r="BF39" s="52"/>
      <c r="BG39" s="50"/>
      <c r="BH39" s="52"/>
      <c r="BI39" s="50"/>
      <c r="BJ39" s="52">
        <f t="shared" si="11"/>
        <v>3</v>
      </c>
      <c r="BK39" s="52"/>
      <c r="BL39" s="50"/>
      <c r="BM39" s="52"/>
      <c r="BN39" s="50"/>
      <c r="BO39" s="52">
        <f t="shared" si="12"/>
        <v>3</v>
      </c>
      <c r="BP39" s="52"/>
      <c r="BQ39" s="50"/>
      <c r="BR39" s="52"/>
      <c r="BS39" s="50"/>
      <c r="BT39" s="52">
        <f t="shared" si="13"/>
        <v>3</v>
      </c>
      <c r="BU39" s="52"/>
      <c r="BV39" s="50"/>
      <c r="BW39" s="52"/>
      <c r="BX39" s="50"/>
      <c r="BY39" s="52">
        <f t="shared" si="14"/>
        <v>3</v>
      </c>
      <c r="BZ39" s="52"/>
      <c r="CA39" s="50"/>
      <c r="CB39" s="52"/>
      <c r="CC39" s="50"/>
      <c r="CD39" s="52">
        <f t="shared" si="15"/>
        <v>3</v>
      </c>
      <c r="CE39" s="52"/>
      <c r="CF39" s="50"/>
      <c r="CG39" s="52"/>
      <c r="CH39" s="50"/>
      <c r="CI39" s="52">
        <f t="shared" si="16"/>
        <v>3</v>
      </c>
      <c r="CJ39" s="52"/>
      <c r="CK39" s="50"/>
      <c r="CL39" s="52"/>
      <c r="CM39" s="50"/>
      <c r="CN39" s="52">
        <f t="shared" si="17"/>
        <v>3</v>
      </c>
      <c r="CO39" s="52"/>
      <c r="CP39" s="50"/>
      <c r="CQ39" s="52"/>
      <c r="CR39" s="50"/>
      <c r="CS39" s="52">
        <f t="shared" si="18"/>
        <v>3</v>
      </c>
      <c r="CT39" s="52"/>
      <c r="CU39" s="50"/>
      <c r="CV39" s="52"/>
      <c r="CW39" s="50"/>
      <c r="CX39" s="52">
        <f t="shared" si="19"/>
        <v>3</v>
      </c>
      <c r="CY39" s="52"/>
      <c r="CZ39" s="50"/>
      <c r="DA39" s="52"/>
      <c r="DB39" s="50"/>
      <c r="DC39" s="52">
        <f t="shared" si="20"/>
        <v>3</v>
      </c>
      <c r="DD39" s="52"/>
      <c r="DE39" s="50"/>
      <c r="DF39" s="52"/>
      <c r="DG39" s="50"/>
      <c r="DH39" s="52">
        <f t="shared" si="21"/>
        <v>3</v>
      </c>
      <c r="DI39" s="52"/>
      <c r="DJ39" s="50"/>
      <c r="DK39" s="52"/>
      <c r="DL39" s="50"/>
      <c r="DM39" s="52">
        <f t="shared" si="22"/>
        <v>3</v>
      </c>
      <c r="DN39" s="52"/>
      <c r="DO39" s="50"/>
      <c r="DP39" s="52"/>
      <c r="DQ39" s="50"/>
      <c r="DR39" s="52">
        <f t="shared" si="23"/>
        <v>3</v>
      </c>
      <c r="DS39" s="52"/>
      <c r="DT39" s="50"/>
      <c r="DU39" s="52"/>
      <c r="DV39" s="50"/>
      <c r="DW39" s="52">
        <f t="shared" si="24"/>
        <v>3</v>
      </c>
      <c r="DX39" s="52"/>
      <c r="DY39" s="50"/>
      <c r="DZ39" s="52"/>
      <c r="EA39" s="50"/>
      <c r="EB39" s="52">
        <f t="shared" si="25"/>
        <v>3</v>
      </c>
      <c r="EC39" s="52"/>
      <c r="ED39" s="50"/>
      <c r="EE39" s="52"/>
      <c r="EF39" s="50"/>
      <c r="EG39" s="52">
        <f t="shared" si="26"/>
        <v>3</v>
      </c>
      <c r="EH39" s="52"/>
      <c r="EI39" s="50"/>
      <c r="EJ39" s="52"/>
      <c r="EK39" s="50"/>
      <c r="EL39" s="52">
        <f t="shared" si="27"/>
        <v>3</v>
      </c>
      <c r="EM39" s="52"/>
      <c r="EN39" s="50"/>
      <c r="EO39" s="52"/>
      <c r="EP39" s="50"/>
      <c r="EQ39" s="107">
        <f t="shared" si="28"/>
        <v>3</v>
      </c>
      <c r="ER39" s="45"/>
      <c r="ES39" s="8" t="s">
        <v>159</v>
      </c>
      <c r="ET39" s="52">
        <f t="shared" si="29"/>
        <v>0</v>
      </c>
      <c r="EU39" s="38">
        <f t="shared" si="30"/>
        <v>0</v>
      </c>
      <c r="EV39" s="52">
        <f t="shared" si="31"/>
        <v>0</v>
      </c>
      <c r="EW39" s="50">
        <f t="shared" si="32"/>
        <v>0</v>
      </c>
    </row>
    <row r="40" spans="1:153" x14ac:dyDescent="0.3">
      <c r="A40" s="116" t="s">
        <v>160</v>
      </c>
      <c r="B40" s="52">
        <v>0</v>
      </c>
      <c r="C40" s="52"/>
      <c r="D40" s="50"/>
      <c r="E40" s="52"/>
      <c r="F40" s="50"/>
      <c r="G40" s="52">
        <f t="shared" si="0"/>
        <v>0</v>
      </c>
      <c r="H40" s="52"/>
      <c r="I40" s="50"/>
      <c r="J40" s="52"/>
      <c r="K40" s="50"/>
      <c r="L40" s="52">
        <f t="shared" si="1"/>
        <v>0</v>
      </c>
      <c r="M40" s="52"/>
      <c r="N40" s="50"/>
      <c r="O40" s="52"/>
      <c r="P40" s="50"/>
      <c r="Q40" s="52">
        <f t="shared" si="2"/>
        <v>0</v>
      </c>
      <c r="R40" s="52">
        <v>2</v>
      </c>
      <c r="S40" s="50">
        <f>350*2</f>
        <v>700</v>
      </c>
      <c r="T40" s="52"/>
      <c r="U40" s="50"/>
      <c r="V40" s="52">
        <f t="shared" si="3"/>
        <v>2</v>
      </c>
      <c r="W40" s="52"/>
      <c r="X40" s="50"/>
      <c r="Y40" s="52"/>
      <c r="Z40" s="50"/>
      <c r="AA40" s="52">
        <f t="shared" si="4"/>
        <v>2</v>
      </c>
      <c r="AB40" s="52"/>
      <c r="AC40" s="50"/>
      <c r="AD40" s="52"/>
      <c r="AE40" s="50"/>
      <c r="AF40" s="52">
        <f t="shared" si="5"/>
        <v>2</v>
      </c>
      <c r="AG40" s="52"/>
      <c r="AH40" s="50"/>
      <c r="AI40" s="52"/>
      <c r="AJ40" s="50"/>
      <c r="AK40" s="52">
        <f t="shared" si="6"/>
        <v>2</v>
      </c>
      <c r="AL40" s="52"/>
      <c r="AM40" s="50"/>
      <c r="AN40" s="52"/>
      <c r="AO40" s="50"/>
      <c r="AP40" s="52">
        <f t="shared" si="7"/>
        <v>2</v>
      </c>
      <c r="AQ40" s="52"/>
      <c r="AR40" s="50"/>
      <c r="AS40" s="52"/>
      <c r="AT40" s="50"/>
      <c r="AU40" s="52">
        <f t="shared" si="8"/>
        <v>2</v>
      </c>
      <c r="AV40" s="52"/>
      <c r="AW40" s="50"/>
      <c r="AX40" s="52"/>
      <c r="AY40" s="50"/>
      <c r="AZ40" s="52">
        <f t="shared" si="9"/>
        <v>2</v>
      </c>
      <c r="BA40" s="52"/>
      <c r="BB40" s="50"/>
      <c r="BC40" s="52"/>
      <c r="BD40" s="50"/>
      <c r="BE40" s="52">
        <f t="shared" si="10"/>
        <v>2</v>
      </c>
      <c r="BF40" s="52"/>
      <c r="BG40" s="50"/>
      <c r="BH40" s="52"/>
      <c r="BI40" s="50"/>
      <c r="BJ40" s="52">
        <f t="shared" si="11"/>
        <v>2</v>
      </c>
      <c r="BK40" s="52"/>
      <c r="BL40" s="50"/>
      <c r="BM40" s="52"/>
      <c r="BN40" s="50"/>
      <c r="BO40" s="52">
        <f t="shared" si="12"/>
        <v>2</v>
      </c>
      <c r="BP40" s="52"/>
      <c r="BQ40" s="50"/>
      <c r="BR40" s="52"/>
      <c r="BS40" s="50"/>
      <c r="BT40" s="52">
        <f t="shared" si="13"/>
        <v>2</v>
      </c>
      <c r="BU40" s="52"/>
      <c r="BV40" s="50"/>
      <c r="BW40" s="52"/>
      <c r="BX40" s="50"/>
      <c r="BY40" s="52">
        <f t="shared" si="14"/>
        <v>2</v>
      </c>
      <c r="BZ40" s="52"/>
      <c r="CA40" s="50"/>
      <c r="CB40" s="52"/>
      <c r="CC40" s="50"/>
      <c r="CD40" s="52">
        <f t="shared" si="15"/>
        <v>2</v>
      </c>
      <c r="CE40" s="52"/>
      <c r="CF40" s="50"/>
      <c r="CG40" s="52"/>
      <c r="CH40" s="50"/>
      <c r="CI40" s="52">
        <f t="shared" si="16"/>
        <v>2</v>
      </c>
      <c r="CJ40" s="52"/>
      <c r="CK40" s="50"/>
      <c r="CL40" s="52"/>
      <c r="CM40" s="50"/>
      <c r="CN40" s="52">
        <f t="shared" si="17"/>
        <v>2</v>
      </c>
      <c r="CO40" s="52"/>
      <c r="CP40" s="50"/>
      <c r="CQ40" s="52"/>
      <c r="CR40" s="50"/>
      <c r="CS40" s="52">
        <f t="shared" si="18"/>
        <v>2</v>
      </c>
      <c r="CT40" s="52"/>
      <c r="CU40" s="50"/>
      <c r="CV40" s="52"/>
      <c r="CW40" s="50"/>
      <c r="CX40" s="52">
        <f t="shared" si="19"/>
        <v>2</v>
      </c>
      <c r="CY40" s="52"/>
      <c r="CZ40" s="50"/>
      <c r="DA40" s="52"/>
      <c r="DB40" s="50"/>
      <c r="DC40" s="52">
        <f t="shared" si="20"/>
        <v>2</v>
      </c>
      <c r="DD40" s="52"/>
      <c r="DE40" s="50"/>
      <c r="DF40" s="52"/>
      <c r="DG40" s="50"/>
      <c r="DH40" s="52">
        <f t="shared" si="21"/>
        <v>2</v>
      </c>
      <c r="DI40" s="52"/>
      <c r="DJ40" s="50"/>
      <c r="DK40" s="52"/>
      <c r="DL40" s="50"/>
      <c r="DM40" s="52">
        <f t="shared" si="22"/>
        <v>2</v>
      </c>
      <c r="DN40" s="52"/>
      <c r="DO40" s="50"/>
      <c r="DP40" s="52"/>
      <c r="DQ40" s="50"/>
      <c r="DR40" s="52">
        <f t="shared" si="23"/>
        <v>2</v>
      </c>
      <c r="DS40" s="52"/>
      <c r="DT40" s="50"/>
      <c r="DU40" s="52"/>
      <c r="DV40" s="50"/>
      <c r="DW40" s="52">
        <f t="shared" si="24"/>
        <v>2</v>
      </c>
      <c r="DX40" s="52"/>
      <c r="DY40" s="50"/>
      <c r="DZ40" s="52"/>
      <c r="EA40" s="50"/>
      <c r="EB40" s="52">
        <f t="shared" si="25"/>
        <v>2</v>
      </c>
      <c r="EC40" s="52"/>
      <c r="ED40" s="50"/>
      <c r="EE40" s="52"/>
      <c r="EF40" s="50"/>
      <c r="EG40" s="52">
        <f t="shared" si="26"/>
        <v>2</v>
      </c>
      <c r="EH40" s="52"/>
      <c r="EI40" s="50"/>
      <c r="EJ40" s="52"/>
      <c r="EK40" s="50"/>
      <c r="EL40" s="52">
        <f t="shared" si="27"/>
        <v>2</v>
      </c>
      <c r="EM40" s="52"/>
      <c r="EN40" s="50"/>
      <c r="EO40" s="52"/>
      <c r="EP40" s="50"/>
      <c r="EQ40" s="107">
        <f t="shared" si="28"/>
        <v>2</v>
      </c>
      <c r="ER40" s="45"/>
      <c r="ES40" s="8" t="s">
        <v>160</v>
      </c>
      <c r="ET40" s="52">
        <f t="shared" si="29"/>
        <v>0</v>
      </c>
      <c r="EU40" s="38">
        <f t="shared" si="30"/>
        <v>0</v>
      </c>
      <c r="EV40" s="52">
        <f t="shared" si="31"/>
        <v>2</v>
      </c>
      <c r="EW40" s="50">
        <f t="shared" si="32"/>
        <v>700</v>
      </c>
    </row>
    <row r="41" spans="1:153" x14ac:dyDescent="0.3">
      <c r="A41" s="116" t="s">
        <v>161</v>
      </c>
      <c r="B41" s="52">
        <v>2</v>
      </c>
      <c r="C41" s="52"/>
      <c r="D41" s="50"/>
      <c r="E41" s="52"/>
      <c r="F41" s="50"/>
      <c r="G41" s="52">
        <f t="shared" si="0"/>
        <v>2</v>
      </c>
      <c r="H41" s="52"/>
      <c r="I41" s="50"/>
      <c r="J41" s="52"/>
      <c r="K41" s="50"/>
      <c r="L41" s="52">
        <f t="shared" si="1"/>
        <v>2</v>
      </c>
      <c r="M41" s="52"/>
      <c r="N41" s="50"/>
      <c r="O41" s="52"/>
      <c r="P41" s="50"/>
      <c r="Q41" s="52">
        <f t="shared" si="2"/>
        <v>2</v>
      </c>
      <c r="R41" s="52"/>
      <c r="S41" s="50"/>
      <c r="T41" s="52"/>
      <c r="U41" s="50"/>
      <c r="V41" s="52">
        <f t="shared" si="3"/>
        <v>2</v>
      </c>
      <c r="W41" s="52"/>
      <c r="X41" s="50"/>
      <c r="Y41" s="52"/>
      <c r="Z41" s="50"/>
      <c r="AA41" s="52">
        <f t="shared" si="4"/>
        <v>2</v>
      </c>
      <c r="AB41" s="52"/>
      <c r="AC41" s="50"/>
      <c r="AD41" s="52"/>
      <c r="AE41" s="50"/>
      <c r="AF41" s="52">
        <f t="shared" si="5"/>
        <v>2</v>
      </c>
      <c r="AG41" s="52"/>
      <c r="AH41" s="50"/>
      <c r="AI41" s="52"/>
      <c r="AJ41" s="50"/>
      <c r="AK41" s="52">
        <f t="shared" si="6"/>
        <v>2</v>
      </c>
      <c r="AL41" s="52"/>
      <c r="AM41" s="50"/>
      <c r="AN41" s="52"/>
      <c r="AO41" s="50"/>
      <c r="AP41" s="52">
        <f t="shared" si="7"/>
        <v>2</v>
      </c>
      <c r="AQ41" s="52"/>
      <c r="AR41" s="50"/>
      <c r="AS41" s="52"/>
      <c r="AT41" s="50"/>
      <c r="AU41" s="52">
        <f t="shared" si="8"/>
        <v>2</v>
      </c>
      <c r="AV41" s="52"/>
      <c r="AW41" s="50"/>
      <c r="AX41" s="52"/>
      <c r="AY41" s="50"/>
      <c r="AZ41" s="52">
        <f t="shared" si="9"/>
        <v>2</v>
      </c>
      <c r="BA41" s="52"/>
      <c r="BB41" s="50"/>
      <c r="BC41" s="52"/>
      <c r="BD41" s="50"/>
      <c r="BE41" s="52">
        <f t="shared" si="10"/>
        <v>2</v>
      </c>
      <c r="BF41" s="52"/>
      <c r="BG41" s="50"/>
      <c r="BH41" s="52"/>
      <c r="BI41" s="50"/>
      <c r="BJ41" s="52">
        <f t="shared" si="11"/>
        <v>2</v>
      </c>
      <c r="BK41" s="52"/>
      <c r="BL41" s="50"/>
      <c r="BM41" s="52"/>
      <c r="BN41" s="50"/>
      <c r="BO41" s="52">
        <f t="shared" si="12"/>
        <v>2</v>
      </c>
      <c r="BP41" s="52"/>
      <c r="BQ41" s="50"/>
      <c r="BR41" s="52"/>
      <c r="BS41" s="50"/>
      <c r="BT41" s="52">
        <f t="shared" si="13"/>
        <v>2</v>
      </c>
      <c r="BU41" s="52"/>
      <c r="BV41" s="50"/>
      <c r="BW41" s="52"/>
      <c r="BX41" s="50"/>
      <c r="BY41" s="52">
        <f t="shared" si="14"/>
        <v>2</v>
      </c>
      <c r="BZ41" s="52"/>
      <c r="CA41" s="50"/>
      <c r="CB41" s="52"/>
      <c r="CC41" s="50"/>
      <c r="CD41" s="52">
        <f t="shared" si="15"/>
        <v>2</v>
      </c>
      <c r="CE41" s="52"/>
      <c r="CF41" s="50"/>
      <c r="CG41" s="52"/>
      <c r="CH41" s="50"/>
      <c r="CI41" s="52">
        <f t="shared" si="16"/>
        <v>2</v>
      </c>
      <c r="CJ41" s="52"/>
      <c r="CK41" s="50"/>
      <c r="CL41" s="52"/>
      <c r="CM41" s="50"/>
      <c r="CN41" s="52">
        <f t="shared" si="17"/>
        <v>2</v>
      </c>
      <c r="CO41" s="52"/>
      <c r="CP41" s="50"/>
      <c r="CQ41" s="52"/>
      <c r="CR41" s="50"/>
      <c r="CS41" s="52">
        <f t="shared" si="18"/>
        <v>2</v>
      </c>
      <c r="CT41" s="52"/>
      <c r="CU41" s="50"/>
      <c r="CV41" s="52"/>
      <c r="CW41" s="50"/>
      <c r="CX41" s="52">
        <f t="shared" si="19"/>
        <v>2</v>
      </c>
      <c r="CY41" s="52"/>
      <c r="CZ41" s="50"/>
      <c r="DA41" s="52"/>
      <c r="DB41" s="50"/>
      <c r="DC41" s="52">
        <f t="shared" si="20"/>
        <v>2</v>
      </c>
      <c r="DD41" s="52"/>
      <c r="DE41" s="50"/>
      <c r="DF41" s="52"/>
      <c r="DG41" s="50"/>
      <c r="DH41" s="52">
        <f t="shared" si="21"/>
        <v>2</v>
      </c>
      <c r="DI41" s="52"/>
      <c r="DJ41" s="50"/>
      <c r="DK41" s="52"/>
      <c r="DL41" s="50"/>
      <c r="DM41" s="52">
        <f t="shared" si="22"/>
        <v>2</v>
      </c>
      <c r="DN41" s="52"/>
      <c r="DO41" s="50"/>
      <c r="DP41" s="52"/>
      <c r="DQ41" s="50"/>
      <c r="DR41" s="52">
        <f t="shared" si="23"/>
        <v>2</v>
      </c>
      <c r="DS41" s="52"/>
      <c r="DT41" s="50"/>
      <c r="DU41" s="52"/>
      <c r="DV41" s="50"/>
      <c r="DW41" s="52">
        <f t="shared" si="24"/>
        <v>2</v>
      </c>
      <c r="DX41" s="52"/>
      <c r="DY41" s="50"/>
      <c r="DZ41" s="52"/>
      <c r="EA41" s="50"/>
      <c r="EB41" s="52">
        <f t="shared" si="25"/>
        <v>2</v>
      </c>
      <c r="EC41" s="52"/>
      <c r="ED41" s="50"/>
      <c r="EE41" s="52"/>
      <c r="EF41" s="50"/>
      <c r="EG41" s="52">
        <f t="shared" si="26"/>
        <v>2</v>
      </c>
      <c r="EH41" s="52"/>
      <c r="EI41" s="50"/>
      <c r="EJ41" s="52"/>
      <c r="EK41" s="50"/>
      <c r="EL41" s="52">
        <f t="shared" si="27"/>
        <v>2</v>
      </c>
      <c r="EM41" s="52"/>
      <c r="EN41" s="50"/>
      <c r="EO41" s="52"/>
      <c r="EP41" s="50"/>
      <c r="EQ41" s="107">
        <f t="shared" si="28"/>
        <v>2</v>
      </c>
      <c r="ER41" s="45"/>
      <c r="ES41" s="8" t="s">
        <v>161</v>
      </c>
      <c r="ET41" s="52">
        <f t="shared" si="29"/>
        <v>0</v>
      </c>
      <c r="EU41" s="38">
        <f t="shared" si="30"/>
        <v>0</v>
      </c>
      <c r="EV41" s="52">
        <f t="shared" si="31"/>
        <v>0</v>
      </c>
      <c r="EW41" s="50">
        <f t="shared" si="32"/>
        <v>0</v>
      </c>
    </row>
    <row r="42" spans="1:153" x14ac:dyDescent="0.3">
      <c r="A42" s="116" t="s">
        <v>162</v>
      </c>
      <c r="B42" s="52">
        <v>1</v>
      </c>
      <c r="C42" s="52"/>
      <c r="D42" s="50"/>
      <c r="E42" s="52"/>
      <c r="F42" s="50"/>
      <c r="G42" s="52">
        <f t="shared" si="0"/>
        <v>1</v>
      </c>
      <c r="H42" s="52"/>
      <c r="I42" s="50"/>
      <c r="J42" s="52"/>
      <c r="K42" s="50"/>
      <c r="L42" s="52">
        <f t="shared" si="1"/>
        <v>1</v>
      </c>
      <c r="M42" s="52"/>
      <c r="N42" s="50"/>
      <c r="O42" s="52"/>
      <c r="P42" s="50"/>
      <c r="Q42" s="52">
        <f t="shared" si="2"/>
        <v>1</v>
      </c>
      <c r="R42" s="52"/>
      <c r="S42" s="50"/>
      <c r="T42" s="52"/>
      <c r="U42" s="50"/>
      <c r="V42" s="52">
        <f t="shared" si="3"/>
        <v>1</v>
      </c>
      <c r="W42" s="52"/>
      <c r="X42" s="50"/>
      <c r="Y42" s="52"/>
      <c r="Z42" s="50"/>
      <c r="AA42" s="52">
        <f t="shared" si="4"/>
        <v>1</v>
      </c>
      <c r="AB42" s="52"/>
      <c r="AC42" s="50"/>
      <c r="AD42" s="52"/>
      <c r="AE42" s="50"/>
      <c r="AF42" s="52">
        <f t="shared" si="5"/>
        <v>1</v>
      </c>
      <c r="AG42" s="52"/>
      <c r="AH42" s="50"/>
      <c r="AI42" s="52"/>
      <c r="AJ42" s="50"/>
      <c r="AK42" s="52">
        <f t="shared" si="6"/>
        <v>1</v>
      </c>
      <c r="AL42" s="52"/>
      <c r="AM42" s="50"/>
      <c r="AN42" s="52"/>
      <c r="AO42" s="50"/>
      <c r="AP42" s="52">
        <f t="shared" si="7"/>
        <v>1</v>
      </c>
      <c r="AQ42" s="52"/>
      <c r="AR42" s="50"/>
      <c r="AS42" s="52"/>
      <c r="AT42" s="50"/>
      <c r="AU42" s="52">
        <f t="shared" si="8"/>
        <v>1</v>
      </c>
      <c r="AV42" s="52"/>
      <c r="AW42" s="50"/>
      <c r="AX42" s="52"/>
      <c r="AY42" s="50"/>
      <c r="AZ42" s="52">
        <f t="shared" si="9"/>
        <v>1</v>
      </c>
      <c r="BA42" s="52"/>
      <c r="BB42" s="50"/>
      <c r="BC42" s="52"/>
      <c r="BD42" s="50"/>
      <c r="BE42" s="52">
        <f t="shared" si="10"/>
        <v>1</v>
      </c>
      <c r="BF42" s="52"/>
      <c r="BG42" s="50"/>
      <c r="BH42" s="52"/>
      <c r="BI42" s="50"/>
      <c r="BJ42" s="52">
        <f t="shared" si="11"/>
        <v>1</v>
      </c>
      <c r="BK42" s="52"/>
      <c r="BL42" s="50"/>
      <c r="BM42" s="52"/>
      <c r="BN42" s="50"/>
      <c r="BO42" s="52">
        <f t="shared" si="12"/>
        <v>1</v>
      </c>
      <c r="BP42" s="52"/>
      <c r="BQ42" s="50"/>
      <c r="BR42" s="52"/>
      <c r="BS42" s="50"/>
      <c r="BT42" s="52">
        <f t="shared" si="13"/>
        <v>1</v>
      </c>
      <c r="BU42" s="52"/>
      <c r="BV42" s="50"/>
      <c r="BW42" s="52"/>
      <c r="BX42" s="50"/>
      <c r="BY42" s="52">
        <f t="shared" si="14"/>
        <v>1</v>
      </c>
      <c r="BZ42" s="52"/>
      <c r="CA42" s="50"/>
      <c r="CB42" s="52"/>
      <c r="CC42" s="50"/>
      <c r="CD42" s="52">
        <f t="shared" si="15"/>
        <v>1</v>
      </c>
      <c r="CE42" s="52"/>
      <c r="CF42" s="50"/>
      <c r="CG42" s="52"/>
      <c r="CH42" s="50"/>
      <c r="CI42" s="52">
        <f t="shared" si="16"/>
        <v>1</v>
      </c>
      <c r="CJ42" s="52"/>
      <c r="CK42" s="50"/>
      <c r="CL42" s="52"/>
      <c r="CM42" s="50"/>
      <c r="CN42" s="52">
        <f t="shared" si="17"/>
        <v>1</v>
      </c>
      <c r="CO42" s="52"/>
      <c r="CP42" s="50"/>
      <c r="CQ42" s="52"/>
      <c r="CR42" s="50"/>
      <c r="CS42" s="52">
        <f t="shared" si="18"/>
        <v>1</v>
      </c>
      <c r="CT42" s="52"/>
      <c r="CU42" s="50"/>
      <c r="CV42" s="52"/>
      <c r="CW42" s="50"/>
      <c r="CX42" s="52">
        <f t="shared" si="19"/>
        <v>1</v>
      </c>
      <c r="CY42" s="52"/>
      <c r="CZ42" s="50"/>
      <c r="DA42" s="52"/>
      <c r="DB42" s="50"/>
      <c r="DC42" s="52">
        <f t="shared" si="20"/>
        <v>1</v>
      </c>
      <c r="DD42" s="52"/>
      <c r="DE42" s="50"/>
      <c r="DF42" s="52"/>
      <c r="DG42" s="50"/>
      <c r="DH42" s="52">
        <f t="shared" si="21"/>
        <v>1</v>
      </c>
      <c r="DI42" s="52"/>
      <c r="DJ42" s="50"/>
      <c r="DK42" s="52"/>
      <c r="DL42" s="50"/>
      <c r="DM42" s="52">
        <f t="shared" si="22"/>
        <v>1</v>
      </c>
      <c r="DN42" s="52"/>
      <c r="DO42" s="50"/>
      <c r="DP42" s="52"/>
      <c r="DQ42" s="50"/>
      <c r="DR42" s="52">
        <f t="shared" si="23"/>
        <v>1</v>
      </c>
      <c r="DS42" s="52"/>
      <c r="DT42" s="50"/>
      <c r="DU42" s="52"/>
      <c r="DV42" s="50"/>
      <c r="DW42" s="52">
        <f t="shared" si="24"/>
        <v>1</v>
      </c>
      <c r="DX42" s="52"/>
      <c r="DY42" s="50"/>
      <c r="DZ42" s="52"/>
      <c r="EA42" s="50"/>
      <c r="EB42" s="52">
        <f t="shared" si="25"/>
        <v>1</v>
      </c>
      <c r="EC42" s="52"/>
      <c r="ED42" s="50"/>
      <c r="EE42" s="52"/>
      <c r="EF42" s="50"/>
      <c r="EG42" s="52">
        <f t="shared" si="26"/>
        <v>1</v>
      </c>
      <c r="EH42" s="52"/>
      <c r="EI42" s="50"/>
      <c r="EJ42" s="52"/>
      <c r="EK42" s="50"/>
      <c r="EL42" s="52">
        <f t="shared" si="27"/>
        <v>1</v>
      </c>
      <c r="EM42" s="52"/>
      <c r="EN42" s="50"/>
      <c r="EO42" s="52"/>
      <c r="EP42" s="50"/>
      <c r="EQ42" s="107">
        <f t="shared" si="28"/>
        <v>1</v>
      </c>
      <c r="ER42" s="45"/>
      <c r="ES42" s="8" t="s">
        <v>162</v>
      </c>
      <c r="ET42" s="52">
        <f t="shared" si="29"/>
        <v>0</v>
      </c>
      <c r="EU42" s="38">
        <f t="shared" si="30"/>
        <v>0</v>
      </c>
      <c r="EV42" s="52">
        <f t="shared" si="31"/>
        <v>0</v>
      </c>
      <c r="EW42" s="50">
        <f t="shared" si="32"/>
        <v>0</v>
      </c>
    </row>
    <row r="43" spans="1:153" x14ac:dyDescent="0.3">
      <c r="A43" s="116" t="s">
        <v>163</v>
      </c>
      <c r="B43" s="52">
        <v>1</v>
      </c>
      <c r="C43" s="52"/>
      <c r="D43" s="50"/>
      <c r="E43" s="52"/>
      <c r="F43" s="50"/>
      <c r="G43" s="52">
        <f t="shared" si="0"/>
        <v>1</v>
      </c>
      <c r="H43" s="52"/>
      <c r="I43" s="50"/>
      <c r="J43" s="52"/>
      <c r="K43" s="50"/>
      <c r="L43" s="52">
        <f t="shared" si="1"/>
        <v>1</v>
      </c>
      <c r="M43" s="52"/>
      <c r="N43" s="50"/>
      <c r="O43" s="52"/>
      <c r="P43" s="50"/>
      <c r="Q43" s="52">
        <f t="shared" si="2"/>
        <v>1</v>
      </c>
      <c r="R43" s="52"/>
      <c r="S43" s="50"/>
      <c r="T43" s="52"/>
      <c r="U43" s="50"/>
      <c r="V43" s="52">
        <f t="shared" si="3"/>
        <v>1</v>
      </c>
      <c r="W43" s="52"/>
      <c r="X43" s="50"/>
      <c r="Y43" s="52"/>
      <c r="Z43" s="50"/>
      <c r="AA43" s="52">
        <f t="shared" si="4"/>
        <v>1</v>
      </c>
      <c r="AB43" s="52"/>
      <c r="AC43" s="50"/>
      <c r="AD43" s="52"/>
      <c r="AE43" s="50"/>
      <c r="AF43" s="52">
        <f t="shared" si="5"/>
        <v>1</v>
      </c>
      <c r="AG43" s="52"/>
      <c r="AH43" s="50"/>
      <c r="AI43" s="52"/>
      <c r="AJ43" s="50"/>
      <c r="AK43" s="52">
        <f t="shared" si="6"/>
        <v>1</v>
      </c>
      <c r="AL43" s="52"/>
      <c r="AM43" s="50"/>
      <c r="AN43" s="52"/>
      <c r="AO43" s="50"/>
      <c r="AP43" s="52">
        <f t="shared" si="7"/>
        <v>1</v>
      </c>
      <c r="AQ43" s="52"/>
      <c r="AR43" s="50"/>
      <c r="AS43" s="52"/>
      <c r="AT43" s="50"/>
      <c r="AU43" s="52">
        <f t="shared" si="8"/>
        <v>1</v>
      </c>
      <c r="AV43" s="52"/>
      <c r="AW43" s="50"/>
      <c r="AX43" s="52"/>
      <c r="AY43" s="50"/>
      <c r="AZ43" s="52">
        <f t="shared" si="9"/>
        <v>1</v>
      </c>
      <c r="BA43" s="52"/>
      <c r="BB43" s="50"/>
      <c r="BC43" s="52"/>
      <c r="BD43" s="50"/>
      <c r="BE43" s="52">
        <f t="shared" si="10"/>
        <v>1</v>
      </c>
      <c r="BF43" s="52"/>
      <c r="BG43" s="50"/>
      <c r="BH43" s="52"/>
      <c r="BI43" s="50"/>
      <c r="BJ43" s="52">
        <f t="shared" si="11"/>
        <v>1</v>
      </c>
      <c r="BK43" s="52"/>
      <c r="BL43" s="50"/>
      <c r="BM43" s="52"/>
      <c r="BN43" s="50"/>
      <c r="BO43" s="52">
        <f t="shared" si="12"/>
        <v>1</v>
      </c>
      <c r="BP43" s="52"/>
      <c r="BQ43" s="50"/>
      <c r="BR43" s="52"/>
      <c r="BS43" s="50"/>
      <c r="BT43" s="52">
        <f t="shared" si="13"/>
        <v>1</v>
      </c>
      <c r="BU43" s="52"/>
      <c r="BV43" s="50"/>
      <c r="BW43" s="52"/>
      <c r="BX43" s="50"/>
      <c r="BY43" s="52">
        <f t="shared" si="14"/>
        <v>1</v>
      </c>
      <c r="BZ43" s="52"/>
      <c r="CA43" s="50"/>
      <c r="CB43" s="52"/>
      <c r="CC43" s="50"/>
      <c r="CD43" s="52">
        <f t="shared" si="15"/>
        <v>1</v>
      </c>
      <c r="CE43" s="52"/>
      <c r="CF43" s="50"/>
      <c r="CG43" s="52"/>
      <c r="CH43" s="50"/>
      <c r="CI43" s="52">
        <f t="shared" si="16"/>
        <v>1</v>
      </c>
      <c r="CJ43" s="52"/>
      <c r="CK43" s="50"/>
      <c r="CL43" s="52"/>
      <c r="CM43" s="50"/>
      <c r="CN43" s="52">
        <f t="shared" si="17"/>
        <v>1</v>
      </c>
      <c r="CO43" s="52"/>
      <c r="CP43" s="50"/>
      <c r="CQ43" s="52"/>
      <c r="CR43" s="50"/>
      <c r="CS43" s="52">
        <f t="shared" si="18"/>
        <v>1</v>
      </c>
      <c r="CT43" s="52"/>
      <c r="CU43" s="50"/>
      <c r="CV43" s="52"/>
      <c r="CW43" s="50"/>
      <c r="CX43" s="52">
        <f t="shared" si="19"/>
        <v>1</v>
      </c>
      <c r="CY43" s="52"/>
      <c r="CZ43" s="50"/>
      <c r="DA43" s="52"/>
      <c r="DB43" s="50"/>
      <c r="DC43" s="52">
        <f t="shared" si="20"/>
        <v>1</v>
      </c>
      <c r="DD43" s="52"/>
      <c r="DE43" s="50"/>
      <c r="DF43" s="52"/>
      <c r="DG43" s="50"/>
      <c r="DH43" s="52">
        <f t="shared" si="21"/>
        <v>1</v>
      </c>
      <c r="DI43" s="52"/>
      <c r="DJ43" s="50"/>
      <c r="DK43" s="52"/>
      <c r="DL43" s="50"/>
      <c r="DM43" s="52">
        <f t="shared" si="22"/>
        <v>1</v>
      </c>
      <c r="DN43" s="52"/>
      <c r="DO43" s="50"/>
      <c r="DP43" s="52"/>
      <c r="DQ43" s="50"/>
      <c r="DR43" s="52">
        <f t="shared" si="23"/>
        <v>1</v>
      </c>
      <c r="DS43" s="52"/>
      <c r="DT43" s="50"/>
      <c r="DU43" s="52"/>
      <c r="DV43" s="50"/>
      <c r="DW43" s="52">
        <f t="shared" si="24"/>
        <v>1</v>
      </c>
      <c r="DX43" s="52"/>
      <c r="DY43" s="50"/>
      <c r="DZ43" s="52"/>
      <c r="EA43" s="50"/>
      <c r="EB43" s="52">
        <f t="shared" si="25"/>
        <v>1</v>
      </c>
      <c r="EC43" s="52"/>
      <c r="ED43" s="50"/>
      <c r="EE43" s="52"/>
      <c r="EF43" s="50"/>
      <c r="EG43" s="52">
        <f t="shared" si="26"/>
        <v>1</v>
      </c>
      <c r="EH43" s="52"/>
      <c r="EI43" s="50"/>
      <c r="EJ43" s="52"/>
      <c r="EK43" s="50"/>
      <c r="EL43" s="52">
        <f t="shared" si="27"/>
        <v>1</v>
      </c>
      <c r="EM43" s="52"/>
      <c r="EN43" s="50"/>
      <c r="EO43" s="52"/>
      <c r="EP43" s="50"/>
      <c r="EQ43" s="107">
        <f t="shared" si="28"/>
        <v>1</v>
      </c>
      <c r="ER43" s="45"/>
      <c r="ES43" s="8" t="s">
        <v>163</v>
      </c>
      <c r="ET43" s="52">
        <f t="shared" si="29"/>
        <v>0</v>
      </c>
      <c r="EU43" s="38">
        <f t="shared" si="30"/>
        <v>0</v>
      </c>
      <c r="EV43" s="52">
        <f t="shared" si="31"/>
        <v>0</v>
      </c>
      <c r="EW43" s="50">
        <f t="shared" si="32"/>
        <v>0</v>
      </c>
    </row>
    <row r="44" spans="1:153" x14ac:dyDescent="0.3">
      <c r="A44" s="116" t="s">
        <v>217</v>
      </c>
      <c r="B44" s="52">
        <v>2</v>
      </c>
      <c r="C44" s="52"/>
      <c r="D44" s="50"/>
      <c r="E44" s="52"/>
      <c r="F44" s="50"/>
      <c r="G44" s="52">
        <f t="shared" si="0"/>
        <v>2</v>
      </c>
      <c r="H44" s="52"/>
      <c r="I44" s="50"/>
      <c r="J44" s="52"/>
      <c r="K44" s="50"/>
      <c r="L44" s="52">
        <f t="shared" si="1"/>
        <v>2</v>
      </c>
      <c r="M44" s="52"/>
      <c r="N44" s="50"/>
      <c r="O44" s="52"/>
      <c r="P44" s="50"/>
      <c r="Q44" s="52">
        <f t="shared" si="2"/>
        <v>2</v>
      </c>
      <c r="R44" s="52"/>
      <c r="S44" s="50"/>
      <c r="T44" s="52"/>
      <c r="U44" s="50"/>
      <c r="V44" s="52">
        <f t="shared" si="3"/>
        <v>2</v>
      </c>
      <c r="W44" s="52"/>
      <c r="X44" s="50"/>
      <c r="Y44" s="52"/>
      <c r="Z44" s="50"/>
      <c r="AA44" s="52">
        <f t="shared" si="4"/>
        <v>2</v>
      </c>
      <c r="AB44" s="52"/>
      <c r="AC44" s="50"/>
      <c r="AD44" s="52"/>
      <c r="AE44" s="50"/>
      <c r="AF44" s="52">
        <f t="shared" si="5"/>
        <v>2</v>
      </c>
      <c r="AG44" s="52"/>
      <c r="AH44" s="50"/>
      <c r="AI44" s="52"/>
      <c r="AJ44" s="50"/>
      <c r="AK44" s="52">
        <f t="shared" si="6"/>
        <v>2</v>
      </c>
      <c r="AL44" s="52"/>
      <c r="AM44" s="50"/>
      <c r="AN44" s="52"/>
      <c r="AO44" s="50"/>
      <c r="AP44" s="52">
        <f t="shared" si="7"/>
        <v>2</v>
      </c>
      <c r="AQ44" s="52"/>
      <c r="AR44" s="50"/>
      <c r="AS44" s="52"/>
      <c r="AT44" s="50"/>
      <c r="AU44" s="52">
        <f t="shared" si="8"/>
        <v>2</v>
      </c>
      <c r="AV44" s="52"/>
      <c r="AW44" s="50"/>
      <c r="AX44" s="52"/>
      <c r="AY44" s="50"/>
      <c r="AZ44" s="52">
        <f t="shared" si="9"/>
        <v>2</v>
      </c>
      <c r="BA44" s="52"/>
      <c r="BB44" s="50"/>
      <c r="BC44" s="52">
        <v>1</v>
      </c>
      <c r="BD44" s="50">
        <v>1800</v>
      </c>
      <c r="BE44" s="52">
        <f t="shared" si="10"/>
        <v>1</v>
      </c>
      <c r="BF44" s="52"/>
      <c r="BG44" s="50"/>
      <c r="BH44" s="52"/>
      <c r="BI44" s="50"/>
      <c r="BJ44" s="52">
        <f t="shared" si="11"/>
        <v>1</v>
      </c>
      <c r="BK44" s="52"/>
      <c r="BL44" s="50"/>
      <c r="BM44" s="52"/>
      <c r="BN44" s="50"/>
      <c r="BO44" s="52">
        <f t="shared" si="12"/>
        <v>1</v>
      </c>
      <c r="BP44" s="52"/>
      <c r="BQ44" s="50"/>
      <c r="BR44" s="52"/>
      <c r="BS44" s="50"/>
      <c r="BT44" s="52">
        <f t="shared" si="13"/>
        <v>1</v>
      </c>
      <c r="BU44" s="52"/>
      <c r="BV44" s="50"/>
      <c r="BW44" s="52"/>
      <c r="BX44" s="50"/>
      <c r="BY44" s="52">
        <f t="shared" si="14"/>
        <v>1</v>
      </c>
      <c r="BZ44" s="52"/>
      <c r="CA44" s="50"/>
      <c r="CB44" s="52"/>
      <c r="CC44" s="50"/>
      <c r="CD44" s="52">
        <f t="shared" si="15"/>
        <v>1</v>
      </c>
      <c r="CE44" s="52"/>
      <c r="CF44" s="50"/>
      <c r="CG44" s="52"/>
      <c r="CH44" s="50"/>
      <c r="CI44" s="52">
        <f t="shared" si="16"/>
        <v>1</v>
      </c>
      <c r="CJ44" s="52"/>
      <c r="CK44" s="50"/>
      <c r="CL44" s="52"/>
      <c r="CM44" s="50"/>
      <c r="CN44" s="52">
        <f t="shared" si="17"/>
        <v>1</v>
      </c>
      <c r="CO44" s="52"/>
      <c r="CP44" s="50"/>
      <c r="CQ44" s="52"/>
      <c r="CR44" s="50"/>
      <c r="CS44" s="52">
        <f t="shared" si="18"/>
        <v>1</v>
      </c>
      <c r="CT44" s="52"/>
      <c r="CU44" s="50"/>
      <c r="CV44" s="52"/>
      <c r="CW44" s="50"/>
      <c r="CX44" s="52">
        <f t="shared" si="19"/>
        <v>1</v>
      </c>
      <c r="CY44" s="52"/>
      <c r="CZ44" s="50"/>
      <c r="DA44" s="52"/>
      <c r="DB44" s="50"/>
      <c r="DC44" s="52">
        <f t="shared" si="20"/>
        <v>1</v>
      </c>
      <c r="DD44" s="52"/>
      <c r="DE44" s="50"/>
      <c r="DF44" s="52"/>
      <c r="DG44" s="50"/>
      <c r="DH44" s="52">
        <f t="shared" si="21"/>
        <v>1</v>
      </c>
      <c r="DI44" s="52"/>
      <c r="DJ44" s="50"/>
      <c r="DK44" s="52"/>
      <c r="DL44" s="50"/>
      <c r="DM44" s="52">
        <f t="shared" si="22"/>
        <v>1</v>
      </c>
      <c r="DN44" s="52"/>
      <c r="DO44" s="50"/>
      <c r="DP44" s="52"/>
      <c r="DQ44" s="50"/>
      <c r="DR44" s="52">
        <f t="shared" si="23"/>
        <v>1</v>
      </c>
      <c r="DS44" s="52"/>
      <c r="DT44" s="50"/>
      <c r="DU44" s="52"/>
      <c r="DV44" s="50"/>
      <c r="DW44" s="52">
        <f t="shared" si="24"/>
        <v>1</v>
      </c>
      <c r="DX44" s="52"/>
      <c r="DY44" s="50"/>
      <c r="DZ44" s="52"/>
      <c r="EA44" s="50"/>
      <c r="EB44" s="52">
        <f t="shared" si="25"/>
        <v>1</v>
      </c>
      <c r="EC44" s="52"/>
      <c r="ED44" s="50"/>
      <c r="EE44" s="52"/>
      <c r="EF44" s="50"/>
      <c r="EG44" s="52">
        <f t="shared" si="26"/>
        <v>1</v>
      </c>
      <c r="EH44" s="52"/>
      <c r="EI44" s="50"/>
      <c r="EJ44" s="52"/>
      <c r="EK44" s="50"/>
      <c r="EL44" s="52">
        <f t="shared" si="27"/>
        <v>1</v>
      </c>
      <c r="EM44" s="52"/>
      <c r="EN44" s="50"/>
      <c r="EO44" s="52"/>
      <c r="EP44" s="50"/>
      <c r="EQ44" s="107">
        <f t="shared" si="28"/>
        <v>1</v>
      </c>
      <c r="ER44" s="45"/>
      <c r="ES44" s="8" t="s">
        <v>217</v>
      </c>
      <c r="ET44" s="52">
        <f t="shared" si="29"/>
        <v>1</v>
      </c>
      <c r="EU44" s="38">
        <f t="shared" si="30"/>
        <v>1800</v>
      </c>
      <c r="EV44" s="52">
        <f t="shared" si="31"/>
        <v>0</v>
      </c>
      <c r="EW44" s="50">
        <f t="shared" si="32"/>
        <v>0</v>
      </c>
    </row>
    <row r="45" spans="1:153" x14ac:dyDescent="0.3">
      <c r="A45" s="116" t="s">
        <v>218</v>
      </c>
      <c r="B45" s="52">
        <v>1</v>
      </c>
      <c r="C45" s="52"/>
      <c r="D45" s="50"/>
      <c r="E45" s="52"/>
      <c r="F45" s="50"/>
      <c r="G45" s="52">
        <f t="shared" si="0"/>
        <v>1</v>
      </c>
      <c r="H45" s="52"/>
      <c r="I45" s="50"/>
      <c r="J45" s="52"/>
      <c r="K45" s="50"/>
      <c r="L45" s="52">
        <f t="shared" si="1"/>
        <v>1</v>
      </c>
      <c r="M45" s="52"/>
      <c r="N45" s="50"/>
      <c r="O45" s="52"/>
      <c r="P45" s="50"/>
      <c r="Q45" s="52">
        <f t="shared" si="2"/>
        <v>1</v>
      </c>
      <c r="R45" s="52"/>
      <c r="S45" s="50"/>
      <c r="T45" s="52"/>
      <c r="U45" s="50"/>
      <c r="V45" s="52">
        <f t="shared" si="3"/>
        <v>1</v>
      </c>
      <c r="W45" s="52"/>
      <c r="X45" s="50"/>
      <c r="Y45" s="52"/>
      <c r="Z45" s="50"/>
      <c r="AA45" s="52">
        <f t="shared" si="4"/>
        <v>1</v>
      </c>
      <c r="AB45" s="52"/>
      <c r="AC45" s="50"/>
      <c r="AD45" s="52"/>
      <c r="AE45" s="50"/>
      <c r="AF45" s="52">
        <f t="shared" si="5"/>
        <v>1</v>
      </c>
      <c r="AG45" s="52"/>
      <c r="AH45" s="50"/>
      <c r="AI45" s="52"/>
      <c r="AJ45" s="50"/>
      <c r="AK45" s="52">
        <f t="shared" si="6"/>
        <v>1</v>
      </c>
      <c r="AL45" s="52"/>
      <c r="AM45" s="50"/>
      <c r="AN45" s="52"/>
      <c r="AO45" s="50"/>
      <c r="AP45" s="52">
        <f t="shared" si="7"/>
        <v>1</v>
      </c>
      <c r="AQ45" s="52"/>
      <c r="AR45" s="50"/>
      <c r="AS45" s="52"/>
      <c r="AT45" s="50"/>
      <c r="AU45" s="52">
        <f t="shared" si="8"/>
        <v>1</v>
      </c>
      <c r="AV45" s="52"/>
      <c r="AW45" s="50"/>
      <c r="AX45" s="52"/>
      <c r="AY45" s="50"/>
      <c r="AZ45" s="52">
        <f t="shared" si="9"/>
        <v>1</v>
      </c>
      <c r="BA45" s="52"/>
      <c r="BB45" s="50"/>
      <c r="BC45" s="52"/>
      <c r="BD45" s="50"/>
      <c r="BE45" s="52">
        <f t="shared" si="10"/>
        <v>1</v>
      </c>
      <c r="BF45" s="52"/>
      <c r="BG45" s="50"/>
      <c r="BH45" s="52"/>
      <c r="BI45" s="50"/>
      <c r="BJ45" s="52">
        <f t="shared" si="11"/>
        <v>1</v>
      </c>
      <c r="BK45" s="52"/>
      <c r="BL45" s="50"/>
      <c r="BM45" s="52"/>
      <c r="BN45" s="50"/>
      <c r="BO45" s="52">
        <f t="shared" si="12"/>
        <v>1</v>
      </c>
      <c r="BP45" s="52"/>
      <c r="BQ45" s="50"/>
      <c r="BR45" s="52"/>
      <c r="BS45" s="50"/>
      <c r="BT45" s="52">
        <f t="shared" si="13"/>
        <v>1</v>
      </c>
      <c r="BU45" s="52"/>
      <c r="BV45" s="50"/>
      <c r="BW45" s="52"/>
      <c r="BX45" s="50"/>
      <c r="BY45" s="52">
        <f t="shared" si="14"/>
        <v>1</v>
      </c>
      <c r="BZ45" s="52"/>
      <c r="CA45" s="50"/>
      <c r="CB45" s="52"/>
      <c r="CC45" s="50"/>
      <c r="CD45" s="52">
        <f t="shared" si="15"/>
        <v>1</v>
      </c>
      <c r="CE45" s="52"/>
      <c r="CF45" s="50"/>
      <c r="CG45" s="52"/>
      <c r="CH45" s="50"/>
      <c r="CI45" s="52">
        <f t="shared" si="16"/>
        <v>1</v>
      </c>
      <c r="CJ45" s="52"/>
      <c r="CK45" s="50"/>
      <c r="CL45" s="52">
        <v>1</v>
      </c>
      <c r="CM45" s="50">
        <v>6200</v>
      </c>
      <c r="CN45" s="52">
        <f t="shared" si="17"/>
        <v>0</v>
      </c>
      <c r="CO45" s="52"/>
      <c r="CP45" s="50"/>
      <c r="CQ45" s="52"/>
      <c r="CR45" s="50"/>
      <c r="CS45" s="52">
        <f t="shared" si="18"/>
        <v>0</v>
      </c>
      <c r="CT45" s="52"/>
      <c r="CU45" s="50"/>
      <c r="CV45" s="52"/>
      <c r="CW45" s="50"/>
      <c r="CX45" s="52">
        <f t="shared" si="19"/>
        <v>0</v>
      </c>
      <c r="CY45" s="52"/>
      <c r="CZ45" s="50"/>
      <c r="DA45" s="52"/>
      <c r="DB45" s="50"/>
      <c r="DC45" s="52">
        <f t="shared" si="20"/>
        <v>0</v>
      </c>
      <c r="DD45" s="52"/>
      <c r="DE45" s="50"/>
      <c r="DF45" s="52"/>
      <c r="DG45" s="50"/>
      <c r="DH45" s="52">
        <f t="shared" si="21"/>
        <v>0</v>
      </c>
      <c r="DI45" s="52"/>
      <c r="DJ45" s="50"/>
      <c r="DK45" s="52"/>
      <c r="DL45" s="50"/>
      <c r="DM45" s="52">
        <f t="shared" si="22"/>
        <v>0</v>
      </c>
      <c r="DN45" s="52"/>
      <c r="DO45" s="50"/>
      <c r="DP45" s="52"/>
      <c r="DQ45" s="50"/>
      <c r="DR45" s="52">
        <f t="shared" si="23"/>
        <v>0</v>
      </c>
      <c r="DS45" s="52"/>
      <c r="DT45" s="50"/>
      <c r="DU45" s="52"/>
      <c r="DV45" s="50"/>
      <c r="DW45" s="52">
        <f t="shared" si="24"/>
        <v>0</v>
      </c>
      <c r="DX45" s="52"/>
      <c r="DY45" s="50"/>
      <c r="DZ45" s="52"/>
      <c r="EA45" s="50"/>
      <c r="EB45" s="52">
        <f t="shared" si="25"/>
        <v>0</v>
      </c>
      <c r="EC45" s="52"/>
      <c r="ED45" s="50"/>
      <c r="EE45" s="52"/>
      <c r="EF45" s="50"/>
      <c r="EG45" s="52">
        <f t="shared" si="26"/>
        <v>0</v>
      </c>
      <c r="EH45" s="52"/>
      <c r="EI45" s="50"/>
      <c r="EJ45" s="52"/>
      <c r="EK45" s="50"/>
      <c r="EL45" s="52">
        <f t="shared" si="27"/>
        <v>0</v>
      </c>
      <c r="EM45" s="52"/>
      <c r="EN45" s="50"/>
      <c r="EO45" s="52"/>
      <c r="EP45" s="50"/>
      <c r="EQ45" s="107">
        <f t="shared" si="28"/>
        <v>0</v>
      </c>
      <c r="ER45" s="45"/>
      <c r="ES45" s="8" t="s">
        <v>218</v>
      </c>
      <c r="ET45" s="52">
        <f t="shared" si="29"/>
        <v>1</v>
      </c>
      <c r="EU45" s="38">
        <f t="shared" si="30"/>
        <v>6200</v>
      </c>
      <c r="EV45" s="52">
        <f t="shared" si="31"/>
        <v>0</v>
      </c>
      <c r="EW45" s="50">
        <f t="shared" si="32"/>
        <v>0</v>
      </c>
    </row>
    <row r="46" spans="1:153" ht="15" thickBot="1" x14ac:dyDescent="0.35">
      <c r="A46" s="117" t="s">
        <v>219</v>
      </c>
      <c r="B46" s="109">
        <v>1</v>
      </c>
      <c r="C46" s="109"/>
      <c r="D46" s="110"/>
      <c r="E46" s="109"/>
      <c r="F46" s="110"/>
      <c r="G46" s="109">
        <f t="shared" si="0"/>
        <v>1</v>
      </c>
      <c r="H46" s="109"/>
      <c r="I46" s="110"/>
      <c r="J46" s="109"/>
      <c r="K46" s="110"/>
      <c r="L46" s="109">
        <f t="shared" si="1"/>
        <v>1</v>
      </c>
      <c r="M46" s="109"/>
      <c r="N46" s="110"/>
      <c r="O46" s="109"/>
      <c r="P46" s="110"/>
      <c r="Q46" s="109">
        <f t="shared" si="2"/>
        <v>1</v>
      </c>
      <c r="R46" s="109"/>
      <c r="S46" s="110"/>
      <c r="T46" s="109"/>
      <c r="U46" s="110"/>
      <c r="V46" s="109">
        <f t="shared" si="3"/>
        <v>1</v>
      </c>
      <c r="W46" s="109"/>
      <c r="X46" s="110"/>
      <c r="Y46" s="109"/>
      <c r="Z46" s="110"/>
      <c r="AA46" s="109">
        <f t="shared" si="4"/>
        <v>1</v>
      </c>
      <c r="AB46" s="109"/>
      <c r="AC46" s="110"/>
      <c r="AD46" s="109"/>
      <c r="AE46" s="110"/>
      <c r="AF46" s="109">
        <f t="shared" si="5"/>
        <v>1</v>
      </c>
      <c r="AG46" s="109"/>
      <c r="AH46" s="110"/>
      <c r="AI46" s="109"/>
      <c r="AJ46" s="110"/>
      <c r="AK46" s="109">
        <f t="shared" si="6"/>
        <v>1</v>
      </c>
      <c r="AL46" s="109"/>
      <c r="AM46" s="110"/>
      <c r="AN46" s="109"/>
      <c r="AO46" s="110"/>
      <c r="AP46" s="109">
        <f t="shared" si="7"/>
        <v>1</v>
      </c>
      <c r="AQ46" s="109"/>
      <c r="AR46" s="110"/>
      <c r="AS46" s="109"/>
      <c r="AT46" s="110"/>
      <c r="AU46" s="109">
        <f t="shared" si="8"/>
        <v>1</v>
      </c>
      <c r="AV46" s="109"/>
      <c r="AW46" s="110"/>
      <c r="AX46" s="109"/>
      <c r="AY46" s="110"/>
      <c r="AZ46" s="109">
        <f t="shared" si="9"/>
        <v>1</v>
      </c>
      <c r="BA46" s="109"/>
      <c r="BB46" s="110"/>
      <c r="BC46" s="109"/>
      <c r="BD46" s="110"/>
      <c r="BE46" s="109">
        <f t="shared" si="10"/>
        <v>1</v>
      </c>
      <c r="BF46" s="109"/>
      <c r="BG46" s="110"/>
      <c r="BH46" s="109"/>
      <c r="BI46" s="110"/>
      <c r="BJ46" s="109">
        <f t="shared" si="11"/>
        <v>1</v>
      </c>
      <c r="BK46" s="109"/>
      <c r="BL46" s="110"/>
      <c r="BM46" s="109"/>
      <c r="BN46" s="110"/>
      <c r="BO46" s="109">
        <f t="shared" si="12"/>
        <v>1</v>
      </c>
      <c r="BP46" s="109"/>
      <c r="BQ46" s="110"/>
      <c r="BR46" s="109"/>
      <c r="BS46" s="110"/>
      <c r="BT46" s="109">
        <f t="shared" si="13"/>
        <v>1</v>
      </c>
      <c r="BU46" s="109"/>
      <c r="BV46" s="110"/>
      <c r="BW46" s="109"/>
      <c r="BX46" s="110"/>
      <c r="BY46" s="109">
        <f t="shared" si="14"/>
        <v>1</v>
      </c>
      <c r="BZ46" s="109"/>
      <c r="CA46" s="110"/>
      <c r="CB46" s="109"/>
      <c r="CC46" s="110"/>
      <c r="CD46" s="109">
        <f t="shared" si="15"/>
        <v>1</v>
      </c>
      <c r="CE46" s="109"/>
      <c r="CF46" s="110"/>
      <c r="CG46" s="109"/>
      <c r="CH46" s="110"/>
      <c r="CI46" s="109">
        <f t="shared" si="16"/>
        <v>1</v>
      </c>
      <c r="CJ46" s="109"/>
      <c r="CK46" s="110"/>
      <c r="CL46" s="109"/>
      <c r="CM46" s="110"/>
      <c r="CN46" s="109">
        <f t="shared" si="17"/>
        <v>1</v>
      </c>
      <c r="CO46" s="109"/>
      <c r="CP46" s="110"/>
      <c r="CQ46" s="109"/>
      <c r="CR46" s="110"/>
      <c r="CS46" s="109">
        <f t="shared" si="18"/>
        <v>1</v>
      </c>
      <c r="CT46" s="109"/>
      <c r="CU46" s="110"/>
      <c r="CV46" s="109"/>
      <c r="CW46" s="110"/>
      <c r="CX46" s="109">
        <f t="shared" si="19"/>
        <v>1</v>
      </c>
      <c r="CY46" s="109"/>
      <c r="CZ46" s="110"/>
      <c r="DA46" s="109"/>
      <c r="DB46" s="110"/>
      <c r="DC46" s="109">
        <f t="shared" si="20"/>
        <v>1</v>
      </c>
      <c r="DD46" s="109"/>
      <c r="DE46" s="110"/>
      <c r="DF46" s="109">
        <v>1</v>
      </c>
      <c r="DG46" s="110">
        <v>1900</v>
      </c>
      <c r="DH46" s="109">
        <f t="shared" si="21"/>
        <v>0</v>
      </c>
      <c r="DI46" s="109"/>
      <c r="DJ46" s="110"/>
      <c r="DK46" s="109"/>
      <c r="DL46" s="110"/>
      <c r="DM46" s="109">
        <f t="shared" si="22"/>
        <v>0</v>
      </c>
      <c r="DN46" s="109"/>
      <c r="DO46" s="110"/>
      <c r="DP46" s="109"/>
      <c r="DQ46" s="110"/>
      <c r="DR46" s="109">
        <f t="shared" si="23"/>
        <v>0</v>
      </c>
      <c r="DS46" s="109"/>
      <c r="DT46" s="110"/>
      <c r="DU46" s="109"/>
      <c r="DV46" s="110"/>
      <c r="DW46" s="109">
        <f t="shared" si="24"/>
        <v>0</v>
      </c>
      <c r="DX46" s="109"/>
      <c r="DY46" s="110"/>
      <c r="DZ46" s="109"/>
      <c r="EA46" s="110"/>
      <c r="EB46" s="109">
        <f t="shared" si="25"/>
        <v>0</v>
      </c>
      <c r="EC46" s="109"/>
      <c r="ED46" s="110"/>
      <c r="EE46" s="109"/>
      <c r="EF46" s="110"/>
      <c r="EG46" s="109">
        <f t="shared" si="26"/>
        <v>0</v>
      </c>
      <c r="EH46" s="109"/>
      <c r="EI46" s="110"/>
      <c r="EJ46" s="109"/>
      <c r="EK46" s="110"/>
      <c r="EL46" s="109">
        <f t="shared" si="27"/>
        <v>0</v>
      </c>
      <c r="EM46" s="109"/>
      <c r="EN46" s="110"/>
      <c r="EO46" s="109"/>
      <c r="EP46" s="110"/>
      <c r="EQ46" s="111">
        <f t="shared" si="28"/>
        <v>0</v>
      </c>
      <c r="ER46" s="45"/>
      <c r="ES46" s="8" t="s">
        <v>219</v>
      </c>
      <c r="ET46" s="52">
        <f t="shared" si="29"/>
        <v>1</v>
      </c>
      <c r="EU46" s="38">
        <f t="shared" si="30"/>
        <v>1900</v>
      </c>
      <c r="EV46" s="52">
        <f t="shared" si="31"/>
        <v>0</v>
      </c>
      <c r="EW46" s="50">
        <f t="shared" si="32"/>
        <v>0</v>
      </c>
    </row>
    <row r="47" spans="1:153" x14ac:dyDescent="0.3">
      <c r="A47" s="118" t="s">
        <v>229</v>
      </c>
      <c r="B47" s="103">
        <v>1</v>
      </c>
      <c r="C47" s="103"/>
      <c r="D47" s="104"/>
      <c r="E47" s="103"/>
      <c r="F47" s="104"/>
      <c r="G47" s="103">
        <f t="shared" si="0"/>
        <v>1</v>
      </c>
      <c r="H47" s="103"/>
      <c r="I47" s="104"/>
      <c r="J47" s="103"/>
      <c r="K47" s="104"/>
      <c r="L47" s="103">
        <f t="shared" si="1"/>
        <v>1</v>
      </c>
      <c r="M47" s="103"/>
      <c r="N47" s="104"/>
      <c r="O47" s="103"/>
      <c r="P47" s="104"/>
      <c r="Q47" s="103">
        <f t="shared" si="2"/>
        <v>1</v>
      </c>
      <c r="R47" s="103"/>
      <c r="S47" s="104"/>
      <c r="T47" s="103"/>
      <c r="U47" s="104"/>
      <c r="V47" s="103">
        <f t="shared" si="3"/>
        <v>1</v>
      </c>
      <c r="W47" s="103"/>
      <c r="X47" s="104"/>
      <c r="Y47" s="103"/>
      <c r="Z47" s="104"/>
      <c r="AA47" s="103">
        <f t="shared" si="4"/>
        <v>1</v>
      </c>
      <c r="AB47" s="103"/>
      <c r="AC47" s="104"/>
      <c r="AD47" s="103"/>
      <c r="AE47" s="104"/>
      <c r="AF47" s="103">
        <f t="shared" si="5"/>
        <v>1</v>
      </c>
      <c r="AG47" s="103"/>
      <c r="AH47" s="104"/>
      <c r="AI47" s="103"/>
      <c r="AJ47" s="104"/>
      <c r="AK47" s="103">
        <f t="shared" si="6"/>
        <v>1</v>
      </c>
      <c r="AL47" s="103"/>
      <c r="AM47" s="104"/>
      <c r="AN47" s="103"/>
      <c r="AO47" s="104"/>
      <c r="AP47" s="103">
        <f t="shared" si="7"/>
        <v>1</v>
      </c>
      <c r="AQ47" s="103"/>
      <c r="AR47" s="104"/>
      <c r="AS47" s="103"/>
      <c r="AT47" s="104"/>
      <c r="AU47" s="103">
        <f t="shared" si="8"/>
        <v>1</v>
      </c>
      <c r="AV47" s="103"/>
      <c r="AW47" s="104"/>
      <c r="AX47" s="103"/>
      <c r="AY47" s="104"/>
      <c r="AZ47" s="103">
        <f t="shared" si="9"/>
        <v>1</v>
      </c>
      <c r="BA47" s="103"/>
      <c r="BB47" s="104"/>
      <c r="BC47" s="103"/>
      <c r="BD47" s="104"/>
      <c r="BE47" s="103">
        <f t="shared" si="10"/>
        <v>1</v>
      </c>
      <c r="BF47" s="103"/>
      <c r="BG47" s="104"/>
      <c r="BH47" s="103"/>
      <c r="BI47" s="104"/>
      <c r="BJ47" s="103">
        <f t="shared" si="11"/>
        <v>1</v>
      </c>
      <c r="BK47" s="103"/>
      <c r="BL47" s="104"/>
      <c r="BM47" s="103"/>
      <c r="BN47" s="104"/>
      <c r="BO47" s="103">
        <f t="shared" si="12"/>
        <v>1</v>
      </c>
      <c r="BP47" s="103"/>
      <c r="BQ47" s="104"/>
      <c r="BR47" s="103"/>
      <c r="BS47" s="104"/>
      <c r="BT47" s="103">
        <f t="shared" si="13"/>
        <v>1</v>
      </c>
      <c r="BU47" s="103"/>
      <c r="BV47" s="104"/>
      <c r="BW47" s="103"/>
      <c r="BX47" s="104"/>
      <c r="BY47" s="103">
        <f t="shared" si="14"/>
        <v>1</v>
      </c>
      <c r="BZ47" s="103"/>
      <c r="CA47" s="104"/>
      <c r="CB47" s="103"/>
      <c r="CC47" s="104"/>
      <c r="CD47" s="103">
        <f t="shared" si="15"/>
        <v>1</v>
      </c>
      <c r="CE47" s="103"/>
      <c r="CF47" s="104"/>
      <c r="CG47" s="103"/>
      <c r="CH47" s="104"/>
      <c r="CI47" s="103">
        <f t="shared" si="16"/>
        <v>1</v>
      </c>
      <c r="CJ47" s="103"/>
      <c r="CK47" s="104"/>
      <c r="CL47" s="103"/>
      <c r="CM47" s="104"/>
      <c r="CN47" s="103">
        <f t="shared" si="17"/>
        <v>1</v>
      </c>
      <c r="CO47" s="103"/>
      <c r="CP47" s="104"/>
      <c r="CQ47" s="103"/>
      <c r="CR47" s="104"/>
      <c r="CS47" s="103">
        <f t="shared" si="18"/>
        <v>1</v>
      </c>
      <c r="CT47" s="103"/>
      <c r="CU47" s="104"/>
      <c r="CV47" s="103"/>
      <c r="CW47" s="104"/>
      <c r="CX47" s="103">
        <f t="shared" si="19"/>
        <v>1</v>
      </c>
      <c r="CY47" s="103"/>
      <c r="CZ47" s="104"/>
      <c r="DA47" s="103"/>
      <c r="DB47" s="104"/>
      <c r="DC47" s="103">
        <f t="shared" si="20"/>
        <v>1</v>
      </c>
      <c r="DD47" s="103"/>
      <c r="DE47" s="104"/>
      <c r="DF47" s="103"/>
      <c r="DG47" s="104"/>
      <c r="DH47" s="103">
        <f t="shared" si="21"/>
        <v>1</v>
      </c>
      <c r="DI47" s="103"/>
      <c r="DJ47" s="104"/>
      <c r="DK47" s="103"/>
      <c r="DL47" s="104"/>
      <c r="DM47" s="103">
        <f t="shared" si="22"/>
        <v>1</v>
      </c>
      <c r="DN47" s="103"/>
      <c r="DO47" s="104"/>
      <c r="DP47" s="103"/>
      <c r="DQ47" s="104"/>
      <c r="DR47" s="103">
        <f t="shared" si="23"/>
        <v>1</v>
      </c>
      <c r="DS47" s="103"/>
      <c r="DT47" s="104"/>
      <c r="DU47" s="103"/>
      <c r="DV47" s="104"/>
      <c r="DW47" s="103">
        <f t="shared" si="24"/>
        <v>1</v>
      </c>
      <c r="DX47" s="103"/>
      <c r="DY47" s="104"/>
      <c r="DZ47" s="103"/>
      <c r="EA47" s="104"/>
      <c r="EB47" s="103">
        <f t="shared" si="25"/>
        <v>1</v>
      </c>
      <c r="EC47" s="103"/>
      <c r="ED47" s="104"/>
      <c r="EE47" s="103"/>
      <c r="EF47" s="104"/>
      <c r="EG47" s="103">
        <f t="shared" si="26"/>
        <v>1</v>
      </c>
      <c r="EH47" s="103"/>
      <c r="EI47" s="104"/>
      <c r="EJ47" s="103"/>
      <c r="EK47" s="104"/>
      <c r="EL47" s="103">
        <f t="shared" si="27"/>
        <v>1</v>
      </c>
      <c r="EM47" s="103"/>
      <c r="EN47" s="104"/>
      <c r="EO47" s="103"/>
      <c r="EP47" s="104"/>
      <c r="EQ47" s="105">
        <f t="shared" si="28"/>
        <v>1</v>
      </c>
      <c r="ER47" s="45"/>
      <c r="ES47" s="20" t="s">
        <v>229</v>
      </c>
      <c r="ET47" s="52">
        <f t="shared" si="29"/>
        <v>0</v>
      </c>
      <c r="EU47" s="38">
        <f t="shared" si="30"/>
        <v>0</v>
      </c>
      <c r="EV47" s="52">
        <f t="shared" si="31"/>
        <v>0</v>
      </c>
      <c r="EW47" s="50">
        <f t="shared" si="32"/>
        <v>0</v>
      </c>
    </row>
    <row r="48" spans="1:153" ht="15" thickBot="1" x14ac:dyDescent="0.35">
      <c r="A48" s="119" t="s">
        <v>230</v>
      </c>
      <c r="B48" s="109">
        <v>1</v>
      </c>
      <c r="C48" s="109"/>
      <c r="D48" s="110"/>
      <c r="E48" s="109"/>
      <c r="F48" s="110"/>
      <c r="G48" s="109">
        <f t="shared" si="0"/>
        <v>1</v>
      </c>
      <c r="H48" s="109"/>
      <c r="I48" s="110"/>
      <c r="J48" s="109"/>
      <c r="K48" s="110"/>
      <c r="L48" s="109">
        <f t="shared" si="1"/>
        <v>1</v>
      </c>
      <c r="M48" s="109"/>
      <c r="N48" s="110"/>
      <c r="O48" s="109"/>
      <c r="P48" s="110"/>
      <c r="Q48" s="109">
        <f t="shared" si="2"/>
        <v>1</v>
      </c>
      <c r="R48" s="109"/>
      <c r="S48" s="110"/>
      <c r="T48" s="109"/>
      <c r="U48" s="110"/>
      <c r="V48" s="109">
        <f t="shared" si="3"/>
        <v>1</v>
      </c>
      <c r="W48" s="109"/>
      <c r="X48" s="110"/>
      <c r="Y48" s="109"/>
      <c r="Z48" s="110"/>
      <c r="AA48" s="109">
        <f t="shared" si="4"/>
        <v>1</v>
      </c>
      <c r="AB48" s="109"/>
      <c r="AC48" s="110"/>
      <c r="AD48" s="109"/>
      <c r="AE48" s="110"/>
      <c r="AF48" s="109">
        <f t="shared" si="5"/>
        <v>1</v>
      </c>
      <c r="AG48" s="109"/>
      <c r="AH48" s="110"/>
      <c r="AI48" s="109"/>
      <c r="AJ48" s="110"/>
      <c r="AK48" s="109">
        <f t="shared" si="6"/>
        <v>1</v>
      </c>
      <c r="AL48" s="109"/>
      <c r="AM48" s="110"/>
      <c r="AN48" s="109"/>
      <c r="AO48" s="110"/>
      <c r="AP48" s="109">
        <f t="shared" si="7"/>
        <v>1</v>
      </c>
      <c r="AQ48" s="109"/>
      <c r="AR48" s="110"/>
      <c r="AS48" s="109"/>
      <c r="AT48" s="110"/>
      <c r="AU48" s="109">
        <f t="shared" si="8"/>
        <v>1</v>
      </c>
      <c r="AV48" s="109"/>
      <c r="AW48" s="110"/>
      <c r="AX48" s="109"/>
      <c r="AY48" s="110"/>
      <c r="AZ48" s="109">
        <f t="shared" si="9"/>
        <v>1</v>
      </c>
      <c r="BA48" s="109"/>
      <c r="BB48" s="110"/>
      <c r="BC48" s="109"/>
      <c r="BD48" s="110"/>
      <c r="BE48" s="109">
        <f t="shared" si="10"/>
        <v>1</v>
      </c>
      <c r="BF48" s="109"/>
      <c r="BG48" s="110"/>
      <c r="BH48" s="109"/>
      <c r="BI48" s="110"/>
      <c r="BJ48" s="109">
        <f t="shared" si="11"/>
        <v>1</v>
      </c>
      <c r="BK48" s="109"/>
      <c r="BL48" s="110"/>
      <c r="BM48" s="109"/>
      <c r="BN48" s="110"/>
      <c r="BO48" s="109">
        <f t="shared" si="12"/>
        <v>1</v>
      </c>
      <c r="BP48" s="109"/>
      <c r="BQ48" s="110"/>
      <c r="BR48" s="109"/>
      <c r="BS48" s="110"/>
      <c r="BT48" s="109">
        <f t="shared" si="13"/>
        <v>1</v>
      </c>
      <c r="BU48" s="109"/>
      <c r="BV48" s="110"/>
      <c r="BW48" s="109"/>
      <c r="BX48" s="110"/>
      <c r="BY48" s="109">
        <f t="shared" si="14"/>
        <v>1</v>
      </c>
      <c r="BZ48" s="109"/>
      <c r="CA48" s="110"/>
      <c r="CB48" s="109"/>
      <c r="CC48" s="110"/>
      <c r="CD48" s="109">
        <f t="shared" si="15"/>
        <v>1</v>
      </c>
      <c r="CE48" s="109"/>
      <c r="CF48" s="110"/>
      <c r="CG48" s="109"/>
      <c r="CH48" s="110"/>
      <c r="CI48" s="109">
        <f t="shared" si="16"/>
        <v>1</v>
      </c>
      <c r="CJ48" s="109"/>
      <c r="CK48" s="110"/>
      <c r="CL48" s="109"/>
      <c r="CM48" s="110"/>
      <c r="CN48" s="109">
        <f t="shared" si="17"/>
        <v>1</v>
      </c>
      <c r="CO48" s="109"/>
      <c r="CP48" s="110"/>
      <c r="CQ48" s="109"/>
      <c r="CR48" s="110"/>
      <c r="CS48" s="109">
        <f t="shared" si="18"/>
        <v>1</v>
      </c>
      <c r="CT48" s="109"/>
      <c r="CU48" s="110"/>
      <c r="CV48" s="109"/>
      <c r="CW48" s="110"/>
      <c r="CX48" s="109">
        <f t="shared" si="19"/>
        <v>1</v>
      </c>
      <c r="CY48" s="109"/>
      <c r="CZ48" s="110"/>
      <c r="DA48" s="109"/>
      <c r="DB48" s="110"/>
      <c r="DC48" s="109">
        <f t="shared" si="20"/>
        <v>1</v>
      </c>
      <c r="DD48" s="109"/>
      <c r="DE48" s="110"/>
      <c r="DF48" s="109"/>
      <c r="DG48" s="110"/>
      <c r="DH48" s="109">
        <f t="shared" si="21"/>
        <v>1</v>
      </c>
      <c r="DI48" s="109"/>
      <c r="DJ48" s="110"/>
      <c r="DK48" s="109"/>
      <c r="DL48" s="110"/>
      <c r="DM48" s="109">
        <f t="shared" si="22"/>
        <v>1</v>
      </c>
      <c r="DN48" s="109"/>
      <c r="DO48" s="110"/>
      <c r="DP48" s="109"/>
      <c r="DQ48" s="110"/>
      <c r="DR48" s="109">
        <f t="shared" si="23"/>
        <v>1</v>
      </c>
      <c r="DS48" s="109"/>
      <c r="DT48" s="110"/>
      <c r="DU48" s="109"/>
      <c r="DV48" s="110"/>
      <c r="DW48" s="109">
        <f t="shared" si="24"/>
        <v>1</v>
      </c>
      <c r="DX48" s="109"/>
      <c r="DY48" s="110"/>
      <c r="DZ48" s="109"/>
      <c r="EA48" s="110"/>
      <c r="EB48" s="109">
        <f t="shared" si="25"/>
        <v>1</v>
      </c>
      <c r="EC48" s="109"/>
      <c r="ED48" s="110"/>
      <c r="EE48" s="109"/>
      <c r="EF48" s="110"/>
      <c r="EG48" s="109">
        <f t="shared" si="26"/>
        <v>1</v>
      </c>
      <c r="EH48" s="109"/>
      <c r="EI48" s="110"/>
      <c r="EJ48" s="109"/>
      <c r="EK48" s="110"/>
      <c r="EL48" s="109">
        <f t="shared" si="27"/>
        <v>1</v>
      </c>
      <c r="EM48" s="109"/>
      <c r="EN48" s="110"/>
      <c r="EO48" s="109"/>
      <c r="EP48" s="110"/>
      <c r="EQ48" s="111">
        <f t="shared" si="28"/>
        <v>1</v>
      </c>
      <c r="ER48" s="45"/>
      <c r="ES48" s="20" t="s">
        <v>230</v>
      </c>
      <c r="ET48" s="52">
        <f t="shared" si="29"/>
        <v>0</v>
      </c>
      <c r="EU48" s="38">
        <f t="shared" si="30"/>
        <v>0</v>
      </c>
      <c r="EV48" s="52">
        <f t="shared" si="31"/>
        <v>0</v>
      </c>
      <c r="EW48" s="50">
        <f t="shared" si="32"/>
        <v>0</v>
      </c>
    </row>
    <row r="49" spans="1:153" x14ac:dyDescent="0.3">
      <c r="A49" s="120" t="s">
        <v>231</v>
      </c>
      <c r="B49" s="103">
        <v>2</v>
      </c>
      <c r="C49" s="103"/>
      <c r="D49" s="104"/>
      <c r="E49" s="103"/>
      <c r="F49" s="104"/>
      <c r="G49" s="103">
        <f t="shared" si="0"/>
        <v>2</v>
      </c>
      <c r="H49" s="103"/>
      <c r="I49" s="104"/>
      <c r="J49" s="103"/>
      <c r="K49" s="104"/>
      <c r="L49" s="103">
        <f t="shared" si="1"/>
        <v>2</v>
      </c>
      <c r="M49" s="103"/>
      <c r="N49" s="104"/>
      <c r="O49" s="103"/>
      <c r="P49" s="104"/>
      <c r="Q49" s="103">
        <f t="shared" si="2"/>
        <v>2</v>
      </c>
      <c r="R49" s="103"/>
      <c r="S49" s="104"/>
      <c r="T49" s="103"/>
      <c r="U49" s="104"/>
      <c r="V49" s="103">
        <f t="shared" si="3"/>
        <v>2</v>
      </c>
      <c r="W49" s="103"/>
      <c r="X49" s="104"/>
      <c r="Y49" s="103"/>
      <c r="Z49" s="104"/>
      <c r="AA49" s="103">
        <f t="shared" si="4"/>
        <v>2</v>
      </c>
      <c r="AB49" s="103"/>
      <c r="AC49" s="104"/>
      <c r="AD49" s="103"/>
      <c r="AE49" s="104"/>
      <c r="AF49" s="103">
        <f t="shared" si="5"/>
        <v>2</v>
      </c>
      <c r="AG49" s="103"/>
      <c r="AH49" s="104"/>
      <c r="AI49" s="103"/>
      <c r="AJ49" s="104"/>
      <c r="AK49" s="103">
        <f t="shared" si="6"/>
        <v>2</v>
      </c>
      <c r="AL49" s="103"/>
      <c r="AM49" s="104"/>
      <c r="AN49" s="103">
        <v>1</v>
      </c>
      <c r="AO49" s="104">
        <v>400</v>
      </c>
      <c r="AP49" s="103">
        <f t="shared" si="7"/>
        <v>1</v>
      </c>
      <c r="AQ49" s="103"/>
      <c r="AR49" s="104"/>
      <c r="AS49" s="103"/>
      <c r="AT49" s="104"/>
      <c r="AU49" s="103">
        <f t="shared" si="8"/>
        <v>1</v>
      </c>
      <c r="AV49" s="103"/>
      <c r="AW49" s="104"/>
      <c r="AX49" s="103"/>
      <c r="AY49" s="104"/>
      <c r="AZ49" s="103">
        <f t="shared" si="9"/>
        <v>1</v>
      </c>
      <c r="BA49" s="103"/>
      <c r="BB49" s="104"/>
      <c r="BC49" s="103"/>
      <c r="BD49" s="104"/>
      <c r="BE49" s="103">
        <f t="shared" si="10"/>
        <v>1</v>
      </c>
      <c r="BF49" s="103"/>
      <c r="BG49" s="104"/>
      <c r="BH49" s="103"/>
      <c r="BI49" s="104"/>
      <c r="BJ49" s="103">
        <f t="shared" si="11"/>
        <v>1</v>
      </c>
      <c r="BK49" s="103"/>
      <c r="BL49" s="104"/>
      <c r="BM49" s="103"/>
      <c r="BN49" s="104"/>
      <c r="BO49" s="103">
        <f t="shared" si="12"/>
        <v>1</v>
      </c>
      <c r="BP49" s="103"/>
      <c r="BQ49" s="104"/>
      <c r="BR49" s="103"/>
      <c r="BS49" s="104"/>
      <c r="BT49" s="103">
        <f t="shared" si="13"/>
        <v>1</v>
      </c>
      <c r="BU49" s="103"/>
      <c r="BV49" s="104"/>
      <c r="BW49" s="103"/>
      <c r="BX49" s="104"/>
      <c r="BY49" s="103">
        <f t="shared" si="14"/>
        <v>1</v>
      </c>
      <c r="BZ49" s="103"/>
      <c r="CA49" s="104"/>
      <c r="CB49" s="103"/>
      <c r="CC49" s="104"/>
      <c r="CD49" s="103">
        <f t="shared" si="15"/>
        <v>1</v>
      </c>
      <c r="CE49" s="103"/>
      <c r="CF49" s="104"/>
      <c r="CG49" s="103"/>
      <c r="CH49" s="104"/>
      <c r="CI49" s="103">
        <f t="shared" si="16"/>
        <v>1</v>
      </c>
      <c r="CJ49" s="103"/>
      <c r="CK49" s="104"/>
      <c r="CL49" s="103"/>
      <c r="CM49" s="104"/>
      <c r="CN49" s="103">
        <f t="shared" si="17"/>
        <v>1</v>
      </c>
      <c r="CO49" s="103"/>
      <c r="CP49" s="104"/>
      <c r="CQ49" s="103"/>
      <c r="CR49" s="104"/>
      <c r="CS49" s="103">
        <f t="shared" si="18"/>
        <v>1</v>
      </c>
      <c r="CT49" s="103"/>
      <c r="CU49" s="104"/>
      <c r="CV49" s="103"/>
      <c r="CW49" s="104"/>
      <c r="CX49" s="103">
        <f t="shared" si="19"/>
        <v>1</v>
      </c>
      <c r="CY49" s="103"/>
      <c r="CZ49" s="104"/>
      <c r="DA49" s="103"/>
      <c r="DB49" s="104"/>
      <c r="DC49" s="103">
        <f t="shared" si="20"/>
        <v>1</v>
      </c>
      <c r="DD49" s="103"/>
      <c r="DE49" s="104"/>
      <c r="DF49" s="103"/>
      <c r="DG49" s="104"/>
      <c r="DH49" s="103">
        <f t="shared" si="21"/>
        <v>1</v>
      </c>
      <c r="DI49" s="103"/>
      <c r="DJ49" s="104"/>
      <c r="DK49" s="103"/>
      <c r="DL49" s="104"/>
      <c r="DM49" s="103">
        <f t="shared" si="22"/>
        <v>1</v>
      </c>
      <c r="DN49" s="103"/>
      <c r="DO49" s="104"/>
      <c r="DP49" s="103"/>
      <c r="DQ49" s="104"/>
      <c r="DR49" s="103">
        <f t="shared" si="23"/>
        <v>1</v>
      </c>
      <c r="DS49" s="103"/>
      <c r="DT49" s="104"/>
      <c r="DU49" s="103"/>
      <c r="DV49" s="104"/>
      <c r="DW49" s="103">
        <f t="shared" si="24"/>
        <v>1</v>
      </c>
      <c r="DX49" s="103"/>
      <c r="DY49" s="104"/>
      <c r="DZ49" s="103"/>
      <c r="EA49" s="104"/>
      <c r="EB49" s="103">
        <f t="shared" si="25"/>
        <v>1</v>
      </c>
      <c r="EC49" s="103"/>
      <c r="ED49" s="104"/>
      <c r="EE49" s="103"/>
      <c r="EF49" s="104"/>
      <c r="EG49" s="103">
        <f t="shared" si="26"/>
        <v>1</v>
      </c>
      <c r="EH49" s="103"/>
      <c r="EI49" s="104"/>
      <c r="EJ49" s="103"/>
      <c r="EK49" s="104"/>
      <c r="EL49" s="103">
        <f t="shared" si="27"/>
        <v>1</v>
      </c>
      <c r="EM49" s="103"/>
      <c r="EN49" s="104"/>
      <c r="EO49" s="103"/>
      <c r="EP49" s="104"/>
      <c r="EQ49" s="105">
        <f t="shared" si="28"/>
        <v>1</v>
      </c>
      <c r="ER49" s="45"/>
      <c r="ES49" s="10" t="s">
        <v>231</v>
      </c>
      <c r="ET49" s="52">
        <f t="shared" si="29"/>
        <v>1</v>
      </c>
      <c r="EU49" s="38">
        <f t="shared" si="30"/>
        <v>400</v>
      </c>
      <c r="EV49" s="52">
        <f t="shared" si="31"/>
        <v>0</v>
      </c>
      <c r="EW49" s="50">
        <f t="shared" si="32"/>
        <v>0</v>
      </c>
    </row>
    <row r="50" spans="1:153" x14ac:dyDescent="0.3">
      <c r="A50" s="121" t="s">
        <v>232</v>
      </c>
      <c r="B50" s="52">
        <v>2</v>
      </c>
      <c r="C50" s="52"/>
      <c r="D50" s="50"/>
      <c r="E50" s="52"/>
      <c r="F50" s="50"/>
      <c r="G50" s="52">
        <f t="shared" si="0"/>
        <v>2</v>
      </c>
      <c r="H50" s="52"/>
      <c r="I50" s="50"/>
      <c r="J50" s="52"/>
      <c r="K50" s="50"/>
      <c r="L50" s="52">
        <f t="shared" si="1"/>
        <v>2</v>
      </c>
      <c r="M50" s="52"/>
      <c r="N50" s="50"/>
      <c r="O50" s="52"/>
      <c r="P50" s="50"/>
      <c r="Q50" s="52">
        <f t="shared" si="2"/>
        <v>2</v>
      </c>
      <c r="R50" s="52"/>
      <c r="S50" s="50"/>
      <c r="T50" s="52"/>
      <c r="U50" s="50"/>
      <c r="V50" s="52">
        <f t="shared" si="3"/>
        <v>2</v>
      </c>
      <c r="W50" s="52"/>
      <c r="X50" s="50"/>
      <c r="Y50" s="52"/>
      <c r="Z50" s="50"/>
      <c r="AA50" s="52">
        <f t="shared" si="4"/>
        <v>2</v>
      </c>
      <c r="AB50" s="52"/>
      <c r="AC50" s="50"/>
      <c r="AD50" s="52"/>
      <c r="AE50" s="50"/>
      <c r="AF50" s="52">
        <f t="shared" si="5"/>
        <v>2</v>
      </c>
      <c r="AG50" s="52"/>
      <c r="AH50" s="50"/>
      <c r="AI50" s="52"/>
      <c r="AJ50" s="50"/>
      <c r="AK50" s="52">
        <f t="shared" si="6"/>
        <v>2</v>
      </c>
      <c r="AL50" s="52"/>
      <c r="AM50" s="50"/>
      <c r="AN50" s="52"/>
      <c r="AO50" s="50"/>
      <c r="AP50" s="52">
        <f t="shared" si="7"/>
        <v>2</v>
      </c>
      <c r="AQ50" s="52"/>
      <c r="AR50" s="50"/>
      <c r="AS50" s="52"/>
      <c r="AT50" s="50"/>
      <c r="AU50" s="52">
        <f t="shared" si="8"/>
        <v>2</v>
      </c>
      <c r="AV50" s="52"/>
      <c r="AW50" s="50"/>
      <c r="AX50" s="52"/>
      <c r="AY50" s="50"/>
      <c r="AZ50" s="52">
        <f t="shared" si="9"/>
        <v>2</v>
      </c>
      <c r="BA50" s="52"/>
      <c r="BB50" s="50"/>
      <c r="BC50" s="52"/>
      <c r="BD50" s="50"/>
      <c r="BE50" s="52">
        <f t="shared" si="10"/>
        <v>2</v>
      </c>
      <c r="BF50" s="52"/>
      <c r="BG50" s="50"/>
      <c r="BH50" s="52"/>
      <c r="BI50" s="50"/>
      <c r="BJ50" s="52">
        <f t="shared" si="11"/>
        <v>2</v>
      </c>
      <c r="BK50" s="52"/>
      <c r="BL50" s="50"/>
      <c r="BM50" s="52"/>
      <c r="BN50" s="50"/>
      <c r="BO50" s="52">
        <f t="shared" si="12"/>
        <v>2</v>
      </c>
      <c r="BP50" s="52"/>
      <c r="BQ50" s="50"/>
      <c r="BR50" s="52"/>
      <c r="BS50" s="50"/>
      <c r="BT50" s="52">
        <f t="shared" si="13"/>
        <v>2</v>
      </c>
      <c r="BU50" s="52"/>
      <c r="BV50" s="50"/>
      <c r="BW50" s="52"/>
      <c r="BX50" s="50"/>
      <c r="BY50" s="52">
        <f t="shared" si="14"/>
        <v>2</v>
      </c>
      <c r="BZ50" s="52"/>
      <c r="CA50" s="50"/>
      <c r="CB50" s="52"/>
      <c r="CC50" s="50"/>
      <c r="CD50" s="52">
        <f t="shared" si="15"/>
        <v>2</v>
      </c>
      <c r="CE50" s="52"/>
      <c r="CF50" s="50"/>
      <c r="CG50" s="52"/>
      <c r="CH50" s="50"/>
      <c r="CI50" s="52">
        <f t="shared" si="16"/>
        <v>2</v>
      </c>
      <c r="CJ50" s="52"/>
      <c r="CK50" s="50"/>
      <c r="CL50" s="52"/>
      <c r="CM50" s="50"/>
      <c r="CN50" s="52">
        <f t="shared" si="17"/>
        <v>2</v>
      </c>
      <c r="CO50" s="52"/>
      <c r="CP50" s="50"/>
      <c r="CQ50" s="52"/>
      <c r="CR50" s="50"/>
      <c r="CS50" s="52">
        <f t="shared" si="18"/>
        <v>2</v>
      </c>
      <c r="CT50" s="52"/>
      <c r="CU50" s="50"/>
      <c r="CV50" s="52"/>
      <c r="CW50" s="50"/>
      <c r="CX50" s="52">
        <f t="shared" si="19"/>
        <v>2</v>
      </c>
      <c r="CY50" s="52"/>
      <c r="CZ50" s="50"/>
      <c r="DA50" s="52"/>
      <c r="DB50" s="50"/>
      <c r="DC50" s="52">
        <f t="shared" si="20"/>
        <v>2</v>
      </c>
      <c r="DD50" s="52"/>
      <c r="DE50" s="50"/>
      <c r="DF50" s="52"/>
      <c r="DG50" s="50"/>
      <c r="DH50" s="52">
        <f t="shared" si="21"/>
        <v>2</v>
      </c>
      <c r="DI50" s="52"/>
      <c r="DJ50" s="50"/>
      <c r="DK50" s="52"/>
      <c r="DL50" s="50"/>
      <c r="DM50" s="52">
        <f t="shared" si="22"/>
        <v>2</v>
      </c>
      <c r="DN50" s="52"/>
      <c r="DO50" s="50"/>
      <c r="DP50" s="52"/>
      <c r="DQ50" s="50"/>
      <c r="DR50" s="52">
        <f t="shared" si="23"/>
        <v>2</v>
      </c>
      <c r="DS50" s="52"/>
      <c r="DT50" s="50"/>
      <c r="DU50" s="52"/>
      <c r="DV50" s="50"/>
      <c r="DW50" s="52">
        <f t="shared" si="24"/>
        <v>2</v>
      </c>
      <c r="DX50" s="52"/>
      <c r="DY50" s="50"/>
      <c r="DZ50" s="52"/>
      <c r="EA50" s="50"/>
      <c r="EB50" s="52">
        <f t="shared" si="25"/>
        <v>2</v>
      </c>
      <c r="EC50" s="52"/>
      <c r="ED50" s="50"/>
      <c r="EE50" s="52"/>
      <c r="EF50" s="50"/>
      <c r="EG50" s="52">
        <f t="shared" si="26"/>
        <v>2</v>
      </c>
      <c r="EH50" s="52"/>
      <c r="EI50" s="50"/>
      <c r="EJ50" s="52"/>
      <c r="EK50" s="50"/>
      <c r="EL50" s="52">
        <f t="shared" si="27"/>
        <v>2</v>
      </c>
      <c r="EM50" s="52"/>
      <c r="EN50" s="50"/>
      <c r="EO50" s="52"/>
      <c r="EP50" s="50"/>
      <c r="EQ50" s="107">
        <f t="shared" si="28"/>
        <v>2</v>
      </c>
      <c r="ER50" s="45"/>
      <c r="ES50" s="10" t="s">
        <v>232</v>
      </c>
      <c r="ET50" s="52">
        <f t="shared" si="29"/>
        <v>0</v>
      </c>
      <c r="EU50" s="38">
        <f t="shared" si="30"/>
        <v>0</v>
      </c>
      <c r="EV50" s="52">
        <f t="shared" si="31"/>
        <v>0</v>
      </c>
      <c r="EW50" s="50">
        <f t="shared" si="32"/>
        <v>0</v>
      </c>
    </row>
    <row r="51" spans="1:153" x14ac:dyDescent="0.3">
      <c r="A51" s="121" t="s">
        <v>233</v>
      </c>
      <c r="B51" s="52">
        <v>2</v>
      </c>
      <c r="C51" s="52"/>
      <c r="D51" s="50"/>
      <c r="E51" s="52"/>
      <c r="F51" s="50"/>
      <c r="G51" s="52">
        <f t="shared" si="0"/>
        <v>2</v>
      </c>
      <c r="H51" s="52">
        <v>1</v>
      </c>
      <c r="I51" s="50">
        <v>450</v>
      </c>
      <c r="J51" s="52">
        <v>1</v>
      </c>
      <c r="K51" s="50">
        <v>550</v>
      </c>
      <c r="L51" s="52">
        <f t="shared" si="1"/>
        <v>2</v>
      </c>
      <c r="M51" s="52"/>
      <c r="N51" s="50"/>
      <c r="O51" s="52"/>
      <c r="P51" s="50"/>
      <c r="Q51" s="52">
        <f t="shared" si="2"/>
        <v>2</v>
      </c>
      <c r="R51" s="52"/>
      <c r="S51" s="50"/>
      <c r="T51" s="52"/>
      <c r="U51" s="50"/>
      <c r="V51" s="52">
        <f t="shared" si="3"/>
        <v>2</v>
      </c>
      <c r="W51" s="52"/>
      <c r="X51" s="50"/>
      <c r="Y51" s="52"/>
      <c r="Z51" s="50"/>
      <c r="AA51" s="52">
        <f t="shared" si="4"/>
        <v>2</v>
      </c>
      <c r="AB51" s="52"/>
      <c r="AC51" s="50"/>
      <c r="AD51" s="52"/>
      <c r="AE51" s="50"/>
      <c r="AF51" s="52">
        <f t="shared" si="5"/>
        <v>2</v>
      </c>
      <c r="AG51" s="52"/>
      <c r="AH51" s="50"/>
      <c r="AI51" s="52"/>
      <c r="AJ51" s="50"/>
      <c r="AK51" s="52">
        <f t="shared" si="6"/>
        <v>2</v>
      </c>
      <c r="AL51" s="52"/>
      <c r="AM51" s="50"/>
      <c r="AN51" s="52"/>
      <c r="AO51" s="50"/>
      <c r="AP51" s="52">
        <f t="shared" si="7"/>
        <v>2</v>
      </c>
      <c r="AQ51" s="52"/>
      <c r="AR51" s="50"/>
      <c r="AS51" s="52"/>
      <c r="AT51" s="50"/>
      <c r="AU51" s="52">
        <f t="shared" si="8"/>
        <v>2</v>
      </c>
      <c r="AV51" s="52"/>
      <c r="AW51" s="50"/>
      <c r="AX51" s="52"/>
      <c r="AY51" s="50"/>
      <c r="AZ51" s="52">
        <f t="shared" si="9"/>
        <v>2</v>
      </c>
      <c r="BA51" s="52"/>
      <c r="BB51" s="50"/>
      <c r="BC51" s="52"/>
      <c r="BD51" s="50"/>
      <c r="BE51" s="52">
        <f t="shared" si="10"/>
        <v>2</v>
      </c>
      <c r="BF51" s="52"/>
      <c r="BG51" s="50"/>
      <c r="BH51" s="52"/>
      <c r="BI51" s="50"/>
      <c r="BJ51" s="52">
        <f t="shared" si="11"/>
        <v>2</v>
      </c>
      <c r="BK51" s="52"/>
      <c r="BL51" s="50"/>
      <c r="BM51" s="52"/>
      <c r="BN51" s="50"/>
      <c r="BO51" s="52">
        <f t="shared" si="12"/>
        <v>2</v>
      </c>
      <c r="BP51" s="52"/>
      <c r="BQ51" s="50"/>
      <c r="BR51" s="52"/>
      <c r="BS51" s="50"/>
      <c r="BT51" s="52">
        <f t="shared" si="13"/>
        <v>2</v>
      </c>
      <c r="BU51" s="52"/>
      <c r="BV51" s="50"/>
      <c r="BW51" s="52"/>
      <c r="BX51" s="50"/>
      <c r="BY51" s="52">
        <f t="shared" si="14"/>
        <v>2</v>
      </c>
      <c r="BZ51" s="52"/>
      <c r="CA51" s="50"/>
      <c r="CB51" s="52"/>
      <c r="CC51" s="50"/>
      <c r="CD51" s="52">
        <f t="shared" si="15"/>
        <v>2</v>
      </c>
      <c r="CE51" s="52"/>
      <c r="CF51" s="50"/>
      <c r="CG51" s="52"/>
      <c r="CH51" s="50"/>
      <c r="CI51" s="52">
        <f t="shared" si="16"/>
        <v>2</v>
      </c>
      <c r="CJ51" s="52"/>
      <c r="CK51" s="50"/>
      <c r="CL51" s="52"/>
      <c r="CM51" s="50"/>
      <c r="CN51" s="52">
        <f t="shared" si="17"/>
        <v>2</v>
      </c>
      <c r="CO51" s="52"/>
      <c r="CP51" s="50"/>
      <c r="CQ51" s="52"/>
      <c r="CR51" s="50"/>
      <c r="CS51" s="52">
        <f t="shared" si="18"/>
        <v>2</v>
      </c>
      <c r="CT51" s="52"/>
      <c r="CU51" s="50"/>
      <c r="CV51" s="52"/>
      <c r="CW51" s="50"/>
      <c r="CX51" s="52">
        <f t="shared" si="19"/>
        <v>2</v>
      </c>
      <c r="CY51" s="52"/>
      <c r="CZ51" s="50"/>
      <c r="DA51" s="52"/>
      <c r="DB51" s="50"/>
      <c r="DC51" s="52">
        <f t="shared" si="20"/>
        <v>2</v>
      </c>
      <c r="DD51" s="52"/>
      <c r="DE51" s="50"/>
      <c r="DF51" s="52"/>
      <c r="DG51" s="50"/>
      <c r="DH51" s="52">
        <f t="shared" si="21"/>
        <v>2</v>
      </c>
      <c r="DI51" s="52"/>
      <c r="DJ51" s="50"/>
      <c r="DK51" s="52"/>
      <c r="DL51" s="50"/>
      <c r="DM51" s="52">
        <f t="shared" si="22"/>
        <v>2</v>
      </c>
      <c r="DN51" s="52"/>
      <c r="DO51" s="50"/>
      <c r="DP51" s="52"/>
      <c r="DQ51" s="50"/>
      <c r="DR51" s="52">
        <f t="shared" si="23"/>
        <v>2</v>
      </c>
      <c r="DS51" s="52"/>
      <c r="DT51" s="50"/>
      <c r="DU51" s="52"/>
      <c r="DV51" s="50"/>
      <c r="DW51" s="52">
        <f t="shared" si="24"/>
        <v>2</v>
      </c>
      <c r="DX51" s="52"/>
      <c r="DY51" s="50"/>
      <c r="DZ51" s="52"/>
      <c r="EA51" s="50"/>
      <c r="EB51" s="52">
        <f t="shared" si="25"/>
        <v>2</v>
      </c>
      <c r="EC51" s="52"/>
      <c r="ED51" s="50"/>
      <c r="EE51" s="52"/>
      <c r="EF51" s="50"/>
      <c r="EG51" s="52">
        <f t="shared" si="26"/>
        <v>2</v>
      </c>
      <c r="EH51" s="52"/>
      <c r="EI51" s="50"/>
      <c r="EJ51" s="52"/>
      <c r="EK51" s="50"/>
      <c r="EL51" s="52">
        <f t="shared" si="27"/>
        <v>2</v>
      </c>
      <c r="EM51" s="52"/>
      <c r="EN51" s="50"/>
      <c r="EO51" s="52"/>
      <c r="EP51" s="50"/>
      <c r="EQ51" s="107">
        <f t="shared" si="28"/>
        <v>2</v>
      </c>
      <c r="ER51" s="45"/>
      <c r="ES51" s="10" t="s">
        <v>233</v>
      </c>
      <c r="ET51" s="52">
        <f t="shared" si="29"/>
        <v>1</v>
      </c>
      <c r="EU51" s="38">
        <f t="shared" si="30"/>
        <v>550</v>
      </c>
      <c r="EV51" s="52">
        <f t="shared" si="31"/>
        <v>1</v>
      </c>
      <c r="EW51" s="50">
        <f t="shared" si="32"/>
        <v>450</v>
      </c>
    </row>
    <row r="52" spans="1:153" x14ac:dyDescent="0.3">
      <c r="A52" s="121" t="s">
        <v>234</v>
      </c>
      <c r="B52" s="52">
        <v>1</v>
      </c>
      <c r="C52" s="52"/>
      <c r="D52" s="50"/>
      <c r="E52" s="52"/>
      <c r="F52" s="50"/>
      <c r="G52" s="52">
        <f t="shared" si="0"/>
        <v>1</v>
      </c>
      <c r="H52" s="52"/>
      <c r="I52" s="50"/>
      <c r="J52" s="52"/>
      <c r="K52" s="50"/>
      <c r="L52" s="52">
        <f t="shared" si="1"/>
        <v>1</v>
      </c>
      <c r="M52" s="52"/>
      <c r="N52" s="50"/>
      <c r="O52" s="52"/>
      <c r="P52" s="50"/>
      <c r="Q52" s="52">
        <f t="shared" si="2"/>
        <v>1</v>
      </c>
      <c r="R52" s="52"/>
      <c r="S52" s="50"/>
      <c r="T52" s="52"/>
      <c r="U52" s="50"/>
      <c r="V52" s="52">
        <f t="shared" si="3"/>
        <v>1</v>
      </c>
      <c r="W52" s="52"/>
      <c r="X52" s="50"/>
      <c r="Y52" s="52"/>
      <c r="Z52" s="50"/>
      <c r="AA52" s="52">
        <f t="shared" si="4"/>
        <v>1</v>
      </c>
      <c r="AB52" s="52"/>
      <c r="AC52" s="50"/>
      <c r="AD52" s="52"/>
      <c r="AE52" s="50"/>
      <c r="AF52" s="52">
        <f t="shared" si="5"/>
        <v>1</v>
      </c>
      <c r="AG52" s="52"/>
      <c r="AH52" s="50"/>
      <c r="AI52" s="52"/>
      <c r="AJ52" s="50"/>
      <c r="AK52" s="52">
        <f t="shared" si="6"/>
        <v>1</v>
      </c>
      <c r="AL52" s="52"/>
      <c r="AM52" s="50"/>
      <c r="AN52" s="52"/>
      <c r="AO52" s="50"/>
      <c r="AP52" s="52">
        <f t="shared" si="7"/>
        <v>1</v>
      </c>
      <c r="AQ52" s="52"/>
      <c r="AR52" s="50"/>
      <c r="AS52" s="52"/>
      <c r="AT52" s="50"/>
      <c r="AU52" s="52">
        <f t="shared" si="8"/>
        <v>1</v>
      </c>
      <c r="AV52" s="52"/>
      <c r="AW52" s="50"/>
      <c r="AX52" s="52"/>
      <c r="AY52" s="50"/>
      <c r="AZ52" s="52">
        <f t="shared" si="9"/>
        <v>1</v>
      </c>
      <c r="BA52" s="52"/>
      <c r="BB52" s="50"/>
      <c r="BC52" s="52"/>
      <c r="BD52" s="50"/>
      <c r="BE52" s="52">
        <f t="shared" si="10"/>
        <v>1</v>
      </c>
      <c r="BF52" s="52"/>
      <c r="BG52" s="50"/>
      <c r="BH52" s="52"/>
      <c r="BI52" s="50"/>
      <c r="BJ52" s="52">
        <f t="shared" si="11"/>
        <v>1</v>
      </c>
      <c r="BK52" s="52"/>
      <c r="BL52" s="50"/>
      <c r="BM52" s="52"/>
      <c r="BN52" s="50"/>
      <c r="BO52" s="52">
        <f t="shared" si="12"/>
        <v>1</v>
      </c>
      <c r="BP52" s="52"/>
      <c r="BQ52" s="50"/>
      <c r="BR52" s="52"/>
      <c r="BS52" s="50"/>
      <c r="BT52" s="52">
        <f t="shared" si="13"/>
        <v>1</v>
      </c>
      <c r="BU52" s="52"/>
      <c r="BV52" s="50"/>
      <c r="BW52" s="52"/>
      <c r="BX52" s="50"/>
      <c r="BY52" s="52">
        <f t="shared" si="14"/>
        <v>1</v>
      </c>
      <c r="BZ52" s="52"/>
      <c r="CA52" s="50"/>
      <c r="CB52" s="52"/>
      <c r="CC52" s="50"/>
      <c r="CD52" s="52">
        <f t="shared" si="15"/>
        <v>1</v>
      </c>
      <c r="CE52" s="52"/>
      <c r="CF52" s="50"/>
      <c r="CG52" s="52"/>
      <c r="CH52" s="50"/>
      <c r="CI52" s="52">
        <f t="shared" si="16"/>
        <v>1</v>
      </c>
      <c r="CJ52" s="52"/>
      <c r="CK52" s="50"/>
      <c r="CL52" s="52"/>
      <c r="CM52" s="50"/>
      <c r="CN52" s="52">
        <f t="shared" si="17"/>
        <v>1</v>
      </c>
      <c r="CO52" s="52"/>
      <c r="CP52" s="50"/>
      <c r="CQ52" s="52"/>
      <c r="CR52" s="50"/>
      <c r="CS52" s="52">
        <f t="shared" si="18"/>
        <v>1</v>
      </c>
      <c r="CT52" s="52"/>
      <c r="CU52" s="50"/>
      <c r="CV52" s="52"/>
      <c r="CW52" s="50"/>
      <c r="CX52" s="52">
        <f t="shared" si="19"/>
        <v>1</v>
      </c>
      <c r="CY52" s="52"/>
      <c r="CZ52" s="50"/>
      <c r="DA52" s="52"/>
      <c r="DB52" s="50"/>
      <c r="DC52" s="52">
        <f t="shared" si="20"/>
        <v>1</v>
      </c>
      <c r="DD52" s="52"/>
      <c r="DE52" s="50"/>
      <c r="DF52" s="52"/>
      <c r="DG52" s="50"/>
      <c r="DH52" s="52">
        <f t="shared" si="21"/>
        <v>1</v>
      </c>
      <c r="DI52" s="52"/>
      <c r="DJ52" s="50"/>
      <c r="DK52" s="52"/>
      <c r="DL52" s="50"/>
      <c r="DM52" s="52">
        <f t="shared" si="22"/>
        <v>1</v>
      </c>
      <c r="DN52" s="52"/>
      <c r="DO52" s="50"/>
      <c r="DP52" s="52"/>
      <c r="DQ52" s="50"/>
      <c r="DR52" s="52">
        <f t="shared" si="23"/>
        <v>1</v>
      </c>
      <c r="DS52" s="52"/>
      <c r="DT52" s="50"/>
      <c r="DU52" s="52"/>
      <c r="DV52" s="50"/>
      <c r="DW52" s="52">
        <f t="shared" si="24"/>
        <v>1</v>
      </c>
      <c r="DX52" s="52"/>
      <c r="DY52" s="50"/>
      <c r="DZ52" s="52"/>
      <c r="EA52" s="50"/>
      <c r="EB52" s="52">
        <f t="shared" si="25"/>
        <v>1</v>
      </c>
      <c r="EC52" s="52"/>
      <c r="ED52" s="50"/>
      <c r="EE52" s="52"/>
      <c r="EF52" s="50"/>
      <c r="EG52" s="52">
        <f t="shared" si="26"/>
        <v>1</v>
      </c>
      <c r="EH52" s="52"/>
      <c r="EI52" s="50"/>
      <c r="EJ52" s="52"/>
      <c r="EK52" s="50"/>
      <c r="EL52" s="52">
        <f t="shared" si="27"/>
        <v>1</v>
      </c>
      <c r="EM52" s="52"/>
      <c r="EN52" s="50"/>
      <c r="EO52" s="52"/>
      <c r="EP52" s="50"/>
      <c r="EQ52" s="107">
        <f t="shared" si="28"/>
        <v>1</v>
      </c>
      <c r="ER52" s="45"/>
      <c r="ES52" s="10" t="s">
        <v>234</v>
      </c>
      <c r="ET52" s="52">
        <f t="shared" si="29"/>
        <v>0</v>
      </c>
      <c r="EU52" s="38">
        <f t="shared" si="30"/>
        <v>0</v>
      </c>
      <c r="EV52" s="52">
        <f t="shared" si="31"/>
        <v>0</v>
      </c>
      <c r="EW52" s="50">
        <f t="shared" si="32"/>
        <v>0</v>
      </c>
    </row>
    <row r="53" spans="1:153" ht="15" thickBot="1" x14ac:dyDescent="0.35">
      <c r="A53" s="122" t="s">
        <v>235</v>
      </c>
      <c r="B53" s="109">
        <v>1</v>
      </c>
      <c r="C53" s="109"/>
      <c r="D53" s="110"/>
      <c r="E53" s="109"/>
      <c r="F53" s="110"/>
      <c r="G53" s="109">
        <f t="shared" si="0"/>
        <v>1</v>
      </c>
      <c r="H53" s="109"/>
      <c r="I53" s="110"/>
      <c r="J53" s="109"/>
      <c r="K53" s="110"/>
      <c r="L53" s="109">
        <f t="shared" si="1"/>
        <v>1</v>
      </c>
      <c r="M53" s="109"/>
      <c r="N53" s="110"/>
      <c r="O53" s="109"/>
      <c r="P53" s="110"/>
      <c r="Q53" s="109">
        <f t="shared" si="2"/>
        <v>1</v>
      </c>
      <c r="R53" s="109"/>
      <c r="S53" s="110"/>
      <c r="T53" s="109"/>
      <c r="U53" s="110"/>
      <c r="V53" s="109">
        <f t="shared" si="3"/>
        <v>1</v>
      </c>
      <c r="W53" s="109"/>
      <c r="X53" s="110"/>
      <c r="Y53" s="109"/>
      <c r="Z53" s="110"/>
      <c r="AA53" s="109">
        <f t="shared" si="4"/>
        <v>1</v>
      </c>
      <c r="AB53" s="109"/>
      <c r="AC53" s="110"/>
      <c r="AD53" s="109"/>
      <c r="AE53" s="110"/>
      <c r="AF53" s="109">
        <f t="shared" si="5"/>
        <v>1</v>
      </c>
      <c r="AG53" s="109"/>
      <c r="AH53" s="110"/>
      <c r="AI53" s="109"/>
      <c r="AJ53" s="110"/>
      <c r="AK53" s="109">
        <f t="shared" si="6"/>
        <v>1</v>
      </c>
      <c r="AL53" s="109"/>
      <c r="AM53" s="110"/>
      <c r="AN53" s="109"/>
      <c r="AO53" s="110"/>
      <c r="AP53" s="109">
        <f t="shared" si="7"/>
        <v>1</v>
      </c>
      <c r="AQ53" s="109"/>
      <c r="AR53" s="110"/>
      <c r="AS53" s="109"/>
      <c r="AT53" s="110"/>
      <c r="AU53" s="109">
        <f t="shared" si="8"/>
        <v>1</v>
      </c>
      <c r="AV53" s="109"/>
      <c r="AW53" s="110"/>
      <c r="AX53" s="109"/>
      <c r="AY53" s="110"/>
      <c r="AZ53" s="109">
        <f t="shared" si="9"/>
        <v>1</v>
      </c>
      <c r="BA53" s="109"/>
      <c r="BB53" s="110"/>
      <c r="BC53" s="109"/>
      <c r="BD53" s="110"/>
      <c r="BE53" s="109">
        <f t="shared" si="10"/>
        <v>1</v>
      </c>
      <c r="BF53" s="109"/>
      <c r="BG53" s="110"/>
      <c r="BH53" s="109"/>
      <c r="BI53" s="110"/>
      <c r="BJ53" s="109">
        <f t="shared" si="11"/>
        <v>1</v>
      </c>
      <c r="BK53" s="109"/>
      <c r="BL53" s="110"/>
      <c r="BM53" s="109"/>
      <c r="BN53" s="110"/>
      <c r="BO53" s="109">
        <f t="shared" si="12"/>
        <v>1</v>
      </c>
      <c r="BP53" s="109"/>
      <c r="BQ53" s="110"/>
      <c r="BR53" s="109"/>
      <c r="BS53" s="110"/>
      <c r="BT53" s="109">
        <f t="shared" si="13"/>
        <v>1</v>
      </c>
      <c r="BU53" s="109"/>
      <c r="BV53" s="110"/>
      <c r="BW53" s="109"/>
      <c r="BX53" s="110"/>
      <c r="BY53" s="109">
        <f t="shared" si="14"/>
        <v>1</v>
      </c>
      <c r="BZ53" s="109"/>
      <c r="CA53" s="110"/>
      <c r="CB53" s="109"/>
      <c r="CC53" s="110"/>
      <c r="CD53" s="109">
        <f t="shared" si="15"/>
        <v>1</v>
      </c>
      <c r="CE53" s="109"/>
      <c r="CF53" s="110"/>
      <c r="CG53" s="109"/>
      <c r="CH53" s="110"/>
      <c r="CI53" s="109">
        <f t="shared" si="16"/>
        <v>1</v>
      </c>
      <c r="CJ53" s="109"/>
      <c r="CK53" s="110"/>
      <c r="CL53" s="109"/>
      <c r="CM53" s="110"/>
      <c r="CN53" s="109">
        <f t="shared" si="17"/>
        <v>1</v>
      </c>
      <c r="CO53" s="109"/>
      <c r="CP53" s="110"/>
      <c r="CQ53" s="109"/>
      <c r="CR53" s="110"/>
      <c r="CS53" s="109">
        <f t="shared" si="18"/>
        <v>1</v>
      </c>
      <c r="CT53" s="109"/>
      <c r="CU53" s="110"/>
      <c r="CV53" s="109"/>
      <c r="CW53" s="110"/>
      <c r="CX53" s="109">
        <f t="shared" si="19"/>
        <v>1</v>
      </c>
      <c r="CY53" s="109"/>
      <c r="CZ53" s="110"/>
      <c r="DA53" s="109"/>
      <c r="DB53" s="110"/>
      <c r="DC53" s="109">
        <f t="shared" si="20"/>
        <v>1</v>
      </c>
      <c r="DD53" s="109"/>
      <c r="DE53" s="110"/>
      <c r="DF53" s="109"/>
      <c r="DG53" s="110"/>
      <c r="DH53" s="109">
        <f t="shared" si="21"/>
        <v>1</v>
      </c>
      <c r="DI53" s="109"/>
      <c r="DJ53" s="110"/>
      <c r="DK53" s="109"/>
      <c r="DL53" s="110"/>
      <c r="DM53" s="109">
        <f t="shared" si="22"/>
        <v>1</v>
      </c>
      <c r="DN53" s="109"/>
      <c r="DO53" s="110"/>
      <c r="DP53" s="109"/>
      <c r="DQ53" s="110"/>
      <c r="DR53" s="109">
        <f t="shared" si="23"/>
        <v>1</v>
      </c>
      <c r="DS53" s="109"/>
      <c r="DT53" s="110"/>
      <c r="DU53" s="109"/>
      <c r="DV53" s="110"/>
      <c r="DW53" s="109">
        <f t="shared" si="24"/>
        <v>1</v>
      </c>
      <c r="DX53" s="109"/>
      <c r="DY53" s="110"/>
      <c r="DZ53" s="109"/>
      <c r="EA53" s="110"/>
      <c r="EB53" s="109">
        <f t="shared" si="25"/>
        <v>1</v>
      </c>
      <c r="EC53" s="109"/>
      <c r="ED53" s="110"/>
      <c r="EE53" s="109"/>
      <c r="EF53" s="110"/>
      <c r="EG53" s="109">
        <f t="shared" si="26"/>
        <v>1</v>
      </c>
      <c r="EH53" s="109"/>
      <c r="EI53" s="110"/>
      <c r="EJ53" s="109"/>
      <c r="EK53" s="110"/>
      <c r="EL53" s="109">
        <f t="shared" si="27"/>
        <v>1</v>
      </c>
      <c r="EM53" s="109"/>
      <c r="EN53" s="110"/>
      <c r="EO53" s="109"/>
      <c r="EP53" s="110"/>
      <c r="EQ53" s="111">
        <f t="shared" si="28"/>
        <v>1</v>
      </c>
      <c r="ER53" s="45"/>
      <c r="ES53" s="10" t="s">
        <v>235</v>
      </c>
      <c r="ET53" s="52">
        <f t="shared" si="29"/>
        <v>0</v>
      </c>
      <c r="EU53" s="38">
        <f t="shared" si="30"/>
        <v>0</v>
      </c>
      <c r="EV53" s="52">
        <f t="shared" si="31"/>
        <v>0</v>
      </c>
      <c r="EW53" s="50">
        <f t="shared" si="32"/>
        <v>0</v>
      </c>
    </row>
    <row r="54" spans="1:153" x14ac:dyDescent="0.3">
      <c r="A54" s="123" t="s">
        <v>236</v>
      </c>
      <c r="B54" s="103">
        <v>5</v>
      </c>
      <c r="C54" s="103"/>
      <c r="D54" s="104"/>
      <c r="E54" s="103"/>
      <c r="F54" s="104"/>
      <c r="G54" s="103">
        <f t="shared" si="0"/>
        <v>5</v>
      </c>
      <c r="H54" s="103"/>
      <c r="I54" s="104"/>
      <c r="J54" s="103"/>
      <c r="K54" s="104"/>
      <c r="L54" s="103">
        <f t="shared" si="1"/>
        <v>5</v>
      </c>
      <c r="M54" s="103"/>
      <c r="N54" s="104"/>
      <c r="O54" s="103"/>
      <c r="P54" s="104"/>
      <c r="Q54" s="103">
        <f t="shared" si="2"/>
        <v>5</v>
      </c>
      <c r="R54" s="103"/>
      <c r="S54" s="104"/>
      <c r="T54" s="103"/>
      <c r="U54" s="104"/>
      <c r="V54" s="103">
        <f t="shared" si="3"/>
        <v>5</v>
      </c>
      <c r="W54" s="103"/>
      <c r="X54" s="104"/>
      <c r="Y54" s="103"/>
      <c r="Z54" s="104"/>
      <c r="AA54" s="103">
        <f t="shared" si="4"/>
        <v>5</v>
      </c>
      <c r="AB54" s="103"/>
      <c r="AC54" s="104"/>
      <c r="AD54" s="103"/>
      <c r="AE54" s="104"/>
      <c r="AF54" s="103">
        <f t="shared" si="5"/>
        <v>5</v>
      </c>
      <c r="AG54" s="103"/>
      <c r="AH54" s="104"/>
      <c r="AI54" s="103"/>
      <c r="AJ54" s="104"/>
      <c r="AK54" s="103">
        <f t="shared" si="6"/>
        <v>5</v>
      </c>
      <c r="AL54" s="103"/>
      <c r="AM54" s="104"/>
      <c r="AN54" s="103"/>
      <c r="AO54" s="104"/>
      <c r="AP54" s="103">
        <f t="shared" si="7"/>
        <v>5</v>
      </c>
      <c r="AQ54" s="103"/>
      <c r="AR54" s="104"/>
      <c r="AS54" s="103"/>
      <c r="AT54" s="104"/>
      <c r="AU54" s="103">
        <f t="shared" si="8"/>
        <v>5</v>
      </c>
      <c r="AV54" s="103">
        <v>1</v>
      </c>
      <c r="AW54" s="104">
        <v>250</v>
      </c>
      <c r="AX54" s="103"/>
      <c r="AY54" s="104"/>
      <c r="AZ54" s="103">
        <f t="shared" si="9"/>
        <v>6</v>
      </c>
      <c r="BA54" s="103"/>
      <c r="BB54" s="104"/>
      <c r="BC54" s="103"/>
      <c r="BD54" s="104"/>
      <c r="BE54" s="103">
        <f t="shared" si="10"/>
        <v>6</v>
      </c>
      <c r="BF54" s="103"/>
      <c r="BG54" s="104"/>
      <c r="BH54" s="103"/>
      <c r="BI54" s="104"/>
      <c r="BJ54" s="103">
        <f t="shared" si="11"/>
        <v>6</v>
      </c>
      <c r="BK54" s="103"/>
      <c r="BL54" s="104"/>
      <c r="BM54" s="103">
        <v>1</v>
      </c>
      <c r="BN54" s="104">
        <v>290</v>
      </c>
      <c r="BO54" s="103">
        <f t="shared" si="12"/>
        <v>5</v>
      </c>
      <c r="BP54" s="103"/>
      <c r="BQ54" s="104"/>
      <c r="BR54" s="103"/>
      <c r="BS54" s="104"/>
      <c r="BT54" s="103">
        <f t="shared" si="13"/>
        <v>5</v>
      </c>
      <c r="BU54" s="103"/>
      <c r="BV54" s="104"/>
      <c r="BW54" s="103"/>
      <c r="BX54" s="104"/>
      <c r="BY54" s="103">
        <f t="shared" si="14"/>
        <v>5</v>
      </c>
      <c r="BZ54" s="103">
        <v>1</v>
      </c>
      <c r="CA54" s="104">
        <v>250</v>
      </c>
      <c r="CB54" s="103"/>
      <c r="CC54" s="104"/>
      <c r="CD54" s="103">
        <f t="shared" si="15"/>
        <v>6</v>
      </c>
      <c r="CE54" s="103"/>
      <c r="CF54" s="104"/>
      <c r="CG54" s="103">
        <v>3</v>
      </c>
      <c r="CH54" s="104">
        <v>1200</v>
      </c>
      <c r="CI54" s="103">
        <f t="shared" si="16"/>
        <v>3</v>
      </c>
      <c r="CJ54" s="103"/>
      <c r="CK54" s="104"/>
      <c r="CL54" s="103">
        <v>2</v>
      </c>
      <c r="CM54" s="104">
        <v>450</v>
      </c>
      <c r="CN54" s="103">
        <f t="shared" si="17"/>
        <v>1</v>
      </c>
      <c r="CO54" s="103"/>
      <c r="CP54" s="104"/>
      <c r="CQ54" s="103"/>
      <c r="CR54" s="104"/>
      <c r="CS54" s="103">
        <f t="shared" si="18"/>
        <v>1</v>
      </c>
      <c r="CT54" s="103"/>
      <c r="CU54" s="104"/>
      <c r="CV54" s="103"/>
      <c r="CW54" s="104"/>
      <c r="CX54" s="103">
        <f t="shared" si="19"/>
        <v>1</v>
      </c>
      <c r="CY54" s="103"/>
      <c r="CZ54" s="104"/>
      <c r="DA54" s="103"/>
      <c r="DB54" s="104"/>
      <c r="DC54" s="103">
        <f t="shared" si="20"/>
        <v>1</v>
      </c>
      <c r="DD54" s="103">
        <v>5</v>
      </c>
      <c r="DE54" s="104">
        <v>1250</v>
      </c>
      <c r="DF54" s="103"/>
      <c r="DG54" s="104"/>
      <c r="DH54" s="103">
        <f t="shared" si="21"/>
        <v>6</v>
      </c>
      <c r="DI54" s="103"/>
      <c r="DJ54" s="104"/>
      <c r="DK54" s="103">
        <v>1</v>
      </c>
      <c r="DL54" s="104">
        <v>250</v>
      </c>
      <c r="DM54" s="103">
        <f t="shared" si="22"/>
        <v>5</v>
      </c>
      <c r="DN54" s="103"/>
      <c r="DO54" s="104"/>
      <c r="DP54" s="103"/>
      <c r="DQ54" s="104"/>
      <c r="DR54" s="103">
        <f t="shared" si="23"/>
        <v>5</v>
      </c>
      <c r="DS54" s="103"/>
      <c r="DT54" s="104"/>
      <c r="DU54" s="103"/>
      <c r="DV54" s="104"/>
      <c r="DW54" s="103">
        <f t="shared" si="24"/>
        <v>5</v>
      </c>
      <c r="DX54" s="103"/>
      <c r="DY54" s="104"/>
      <c r="DZ54" s="103"/>
      <c r="EA54" s="104"/>
      <c r="EB54" s="103">
        <f t="shared" si="25"/>
        <v>5</v>
      </c>
      <c r="EC54" s="103"/>
      <c r="ED54" s="104"/>
      <c r="EE54" s="103"/>
      <c r="EF54" s="104"/>
      <c r="EG54" s="103">
        <f t="shared" si="26"/>
        <v>5</v>
      </c>
      <c r="EH54" s="103"/>
      <c r="EI54" s="104"/>
      <c r="EJ54" s="103"/>
      <c r="EK54" s="104"/>
      <c r="EL54" s="103">
        <f t="shared" si="27"/>
        <v>5</v>
      </c>
      <c r="EM54" s="103"/>
      <c r="EN54" s="104"/>
      <c r="EO54" s="103"/>
      <c r="EP54" s="104"/>
      <c r="EQ54" s="105">
        <f t="shared" si="28"/>
        <v>5</v>
      </c>
      <c r="ER54" s="45"/>
      <c r="ES54" s="14" t="s">
        <v>236</v>
      </c>
      <c r="ET54" s="52">
        <f t="shared" si="29"/>
        <v>7</v>
      </c>
      <c r="EU54" s="38">
        <f t="shared" si="30"/>
        <v>2190</v>
      </c>
      <c r="EV54" s="52">
        <f t="shared" si="31"/>
        <v>7</v>
      </c>
      <c r="EW54" s="50">
        <f t="shared" si="32"/>
        <v>1750</v>
      </c>
    </row>
    <row r="55" spans="1:153" x14ac:dyDescent="0.3">
      <c r="A55" s="124" t="s">
        <v>237</v>
      </c>
      <c r="B55" s="52">
        <v>1</v>
      </c>
      <c r="C55" s="52"/>
      <c r="D55" s="50"/>
      <c r="E55" s="52"/>
      <c r="F55" s="50"/>
      <c r="G55" s="52">
        <f t="shared" si="0"/>
        <v>1</v>
      </c>
      <c r="H55" s="52">
        <v>1</v>
      </c>
      <c r="I55" s="50">
        <v>400</v>
      </c>
      <c r="J55" s="52">
        <v>1</v>
      </c>
      <c r="K55" s="50">
        <v>550</v>
      </c>
      <c r="L55" s="52">
        <f t="shared" si="1"/>
        <v>1</v>
      </c>
      <c r="M55" s="52"/>
      <c r="N55" s="50"/>
      <c r="O55" s="52"/>
      <c r="P55" s="50"/>
      <c r="Q55" s="52">
        <f t="shared" si="2"/>
        <v>1</v>
      </c>
      <c r="R55" s="52"/>
      <c r="S55" s="50"/>
      <c r="T55" s="52"/>
      <c r="U55" s="50"/>
      <c r="V55" s="52">
        <f t="shared" si="3"/>
        <v>1</v>
      </c>
      <c r="W55" s="52"/>
      <c r="X55" s="50"/>
      <c r="Y55" s="52"/>
      <c r="Z55" s="50"/>
      <c r="AA55" s="52">
        <f t="shared" si="4"/>
        <v>1</v>
      </c>
      <c r="AB55" s="52"/>
      <c r="AC55" s="50"/>
      <c r="AD55" s="52"/>
      <c r="AE55" s="50"/>
      <c r="AF55" s="52">
        <f t="shared" si="5"/>
        <v>1</v>
      </c>
      <c r="AG55" s="52"/>
      <c r="AH55" s="50"/>
      <c r="AI55" s="52"/>
      <c r="AJ55" s="50"/>
      <c r="AK55" s="52">
        <f t="shared" si="6"/>
        <v>1</v>
      </c>
      <c r="AL55" s="52"/>
      <c r="AM55" s="50"/>
      <c r="AN55" s="52"/>
      <c r="AO55" s="50"/>
      <c r="AP55" s="52">
        <f t="shared" si="7"/>
        <v>1</v>
      </c>
      <c r="AQ55" s="52"/>
      <c r="AR55" s="50"/>
      <c r="AS55" s="52"/>
      <c r="AT55" s="50"/>
      <c r="AU55" s="52">
        <f t="shared" si="8"/>
        <v>1</v>
      </c>
      <c r="AV55" s="52">
        <v>1</v>
      </c>
      <c r="AW55" s="50">
        <v>450</v>
      </c>
      <c r="AX55" s="52"/>
      <c r="AY55" s="50"/>
      <c r="AZ55" s="52">
        <f t="shared" si="9"/>
        <v>2</v>
      </c>
      <c r="BA55" s="52"/>
      <c r="BB55" s="50"/>
      <c r="BC55" s="52"/>
      <c r="BD55" s="50"/>
      <c r="BE55" s="52">
        <f t="shared" si="10"/>
        <v>2</v>
      </c>
      <c r="BF55" s="52"/>
      <c r="BG55" s="50"/>
      <c r="BH55" s="52"/>
      <c r="BI55" s="50"/>
      <c r="BJ55" s="52">
        <f t="shared" si="11"/>
        <v>2</v>
      </c>
      <c r="BK55" s="52"/>
      <c r="BL55" s="50"/>
      <c r="BM55" s="52"/>
      <c r="BN55" s="50"/>
      <c r="BO55" s="52">
        <f t="shared" si="12"/>
        <v>2</v>
      </c>
      <c r="BP55" s="52"/>
      <c r="BQ55" s="50"/>
      <c r="BR55" s="52"/>
      <c r="BS55" s="50"/>
      <c r="BT55" s="52">
        <f t="shared" si="13"/>
        <v>2</v>
      </c>
      <c r="BU55" s="52">
        <v>1</v>
      </c>
      <c r="BV55" s="50">
        <v>450</v>
      </c>
      <c r="BW55" s="52"/>
      <c r="BX55" s="50"/>
      <c r="BY55" s="52">
        <f t="shared" si="14"/>
        <v>3</v>
      </c>
      <c r="BZ55" s="52"/>
      <c r="CA55" s="50"/>
      <c r="CB55" s="52"/>
      <c r="CC55" s="50"/>
      <c r="CD55" s="52">
        <f t="shared" si="15"/>
        <v>3</v>
      </c>
      <c r="CE55" s="52"/>
      <c r="CF55" s="50"/>
      <c r="CG55" s="52"/>
      <c r="CH55" s="50"/>
      <c r="CI55" s="52">
        <f t="shared" si="16"/>
        <v>3</v>
      </c>
      <c r="CJ55" s="52"/>
      <c r="CK55" s="50"/>
      <c r="CL55" s="52"/>
      <c r="CM55" s="50"/>
      <c r="CN55" s="52">
        <f t="shared" si="17"/>
        <v>3</v>
      </c>
      <c r="CO55" s="52"/>
      <c r="CP55" s="50"/>
      <c r="CQ55" s="52"/>
      <c r="CR55" s="50"/>
      <c r="CS55" s="52">
        <f t="shared" si="18"/>
        <v>3</v>
      </c>
      <c r="CT55" s="52"/>
      <c r="CU55" s="50"/>
      <c r="CV55" s="52"/>
      <c r="CW55" s="50"/>
      <c r="CX55" s="52">
        <f t="shared" si="19"/>
        <v>3</v>
      </c>
      <c r="CY55" s="52"/>
      <c r="CZ55" s="50"/>
      <c r="DA55" s="52"/>
      <c r="DB55" s="50"/>
      <c r="DC55" s="52">
        <f t="shared" si="20"/>
        <v>3</v>
      </c>
      <c r="DD55" s="52">
        <v>2</v>
      </c>
      <c r="DE55" s="50">
        <v>800</v>
      </c>
      <c r="DF55" s="52"/>
      <c r="DG55" s="50"/>
      <c r="DH55" s="52">
        <f t="shared" si="21"/>
        <v>5</v>
      </c>
      <c r="DI55" s="52"/>
      <c r="DJ55" s="50"/>
      <c r="DK55" s="52">
        <v>1</v>
      </c>
      <c r="DL55" s="50">
        <v>500</v>
      </c>
      <c r="DM55" s="52">
        <f t="shared" si="22"/>
        <v>4</v>
      </c>
      <c r="DN55" s="52"/>
      <c r="DO55" s="50"/>
      <c r="DP55" s="52"/>
      <c r="DQ55" s="50"/>
      <c r="DR55" s="52">
        <f t="shared" si="23"/>
        <v>4</v>
      </c>
      <c r="DS55" s="52"/>
      <c r="DT55" s="50"/>
      <c r="DU55" s="52">
        <v>2</v>
      </c>
      <c r="DV55" s="50">
        <f>2*550</f>
        <v>1100</v>
      </c>
      <c r="DW55" s="52">
        <f t="shared" si="24"/>
        <v>2</v>
      </c>
      <c r="DX55" s="52"/>
      <c r="DY55" s="50"/>
      <c r="DZ55" s="52"/>
      <c r="EA55" s="50"/>
      <c r="EB55" s="52">
        <f t="shared" si="25"/>
        <v>2</v>
      </c>
      <c r="EC55" s="52"/>
      <c r="ED55" s="50"/>
      <c r="EE55" s="52"/>
      <c r="EF55" s="50"/>
      <c r="EG55" s="52">
        <f t="shared" si="26"/>
        <v>2</v>
      </c>
      <c r="EH55" s="52">
        <v>2</v>
      </c>
      <c r="EI55" s="50">
        <f>2*350</f>
        <v>700</v>
      </c>
      <c r="EJ55" s="52">
        <v>1</v>
      </c>
      <c r="EK55" s="50">
        <v>500</v>
      </c>
      <c r="EL55" s="52">
        <f t="shared" si="27"/>
        <v>3</v>
      </c>
      <c r="EM55" s="52"/>
      <c r="EN55" s="50"/>
      <c r="EO55" s="52"/>
      <c r="EP55" s="50"/>
      <c r="EQ55" s="107">
        <f t="shared" si="28"/>
        <v>3</v>
      </c>
      <c r="ER55" s="45"/>
      <c r="ES55" s="14" t="s">
        <v>237</v>
      </c>
      <c r="ET55" s="52">
        <f t="shared" si="29"/>
        <v>5</v>
      </c>
      <c r="EU55" s="38">
        <f t="shared" si="30"/>
        <v>2650</v>
      </c>
      <c r="EV55" s="52">
        <f t="shared" si="31"/>
        <v>7</v>
      </c>
      <c r="EW55" s="50">
        <f t="shared" si="32"/>
        <v>2800</v>
      </c>
    </row>
    <row r="56" spans="1:153" x14ac:dyDescent="0.3">
      <c r="A56" s="124" t="s">
        <v>238</v>
      </c>
      <c r="B56" s="52">
        <v>2</v>
      </c>
      <c r="C56" s="52"/>
      <c r="D56" s="50"/>
      <c r="E56" s="52"/>
      <c r="F56" s="50"/>
      <c r="G56" s="52">
        <f t="shared" si="0"/>
        <v>2</v>
      </c>
      <c r="H56" s="52"/>
      <c r="I56" s="50"/>
      <c r="J56" s="52"/>
      <c r="K56" s="50"/>
      <c r="L56" s="52">
        <f t="shared" si="1"/>
        <v>2</v>
      </c>
      <c r="M56" s="52"/>
      <c r="N56" s="50"/>
      <c r="O56" s="52"/>
      <c r="P56" s="50"/>
      <c r="Q56" s="52">
        <f t="shared" si="2"/>
        <v>2</v>
      </c>
      <c r="R56" s="52"/>
      <c r="S56" s="50"/>
      <c r="T56" s="52"/>
      <c r="U56" s="50"/>
      <c r="V56" s="52">
        <f t="shared" si="3"/>
        <v>2</v>
      </c>
      <c r="W56" s="52">
        <v>1</v>
      </c>
      <c r="X56" s="50">
        <v>500</v>
      </c>
      <c r="Y56" s="52"/>
      <c r="Z56" s="50"/>
      <c r="AA56" s="52">
        <f t="shared" si="4"/>
        <v>3</v>
      </c>
      <c r="AB56" s="52"/>
      <c r="AC56" s="50"/>
      <c r="AD56" s="52"/>
      <c r="AE56" s="50"/>
      <c r="AF56" s="52">
        <f t="shared" si="5"/>
        <v>3</v>
      </c>
      <c r="AG56" s="52">
        <v>2</v>
      </c>
      <c r="AH56" s="50">
        <f>2*500</f>
        <v>1000</v>
      </c>
      <c r="AI56" s="52">
        <v>1</v>
      </c>
      <c r="AJ56" s="50">
        <v>500</v>
      </c>
      <c r="AK56" s="52">
        <f t="shared" si="6"/>
        <v>4</v>
      </c>
      <c r="AL56" s="52"/>
      <c r="AM56" s="50"/>
      <c r="AN56" s="52"/>
      <c r="AO56" s="50"/>
      <c r="AP56" s="52">
        <f t="shared" si="7"/>
        <v>4</v>
      </c>
      <c r="AQ56" s="52"/>
      <c r="AR56" s="50"/>
      <c r="AS56" s="52"/>
      <c r="AT56" s="50"/>
      <c r="AU56" s="52">
        <f t="shared" si="8"/>
        <v>4</v>
      </c>
      <c r="AV56" s="52"/>
      <c r="AW56" s="50"/>
      <c r="AX56" s="52"/>
      <c r="AY56" s="50"/>
      <c r="AZ56" s="52">
        <f t="shared" si="9"/>
        <v>4</v>
      </c>
      <c r="BA56" s="52"/>
      <c r="BB56" s="50"/>
      <c r="BC56" s="52"/>
      <c r="BD56" s="50"/>
      <c r="BE56" s="52">
        <f t="shared" si="10"/>
        <v>4</v>
      </c>
      <c r="BF56" s="52"/>
      <c r="BG56" s="50"/>
      <c r="BH56" s="52"/>
      <c r="BI56" s="50"/>
      <c r="BJ56" s="52">
        <f t="shared" si="11"/>
        <v>4</v>
      </c>
      <c r="BK56" s="52"/>
      <c r="BL56" s="50"/>
      <c r="BM56" s="52"/>
      <c r="BN56" s="50"/>
      <c r="BO56" s="52">
        <f t="shared" si="12"/>
        <v>4</v>
      </c>
      <c r="BP56" s="52"/>
      <c r="BQ56" s="50"/>
      <c r="BR56" s="52"/>
      <c r="BS56" s="50"/>
      <c r="BT56" s="52">
        <f t="shared" si="13"/>
        <v>4</v>
      </c>
      <c r="BU56" s="52"/>
      <c r="BV56" s="50"/>
      <c r="BW56" s="52"/>
      <c r="BX56" s="50"/>
      <c r="BY56" s="52">
        <f t="shared" si="14"/>
        <v>4</v>
      </c>
      <c r="BZ56" s="52"/>
      <c r="CA56" s="50"/>
      <c r="CB56" s="52"/>
      <c r="CC56" s="50"/>
      <c r="CD56" s="52">
        <f t="shared" si="15"/>
        <v>4</v>
      </c>
      <c r="CE56" s="52"/>
      <c r="CF56" s="50"/>
      <c r="CG56" s="52"/>
      <c r="CH56" s="50"/>
      <c r="CI56" s="52">
        <f t="shared" si="16"/>
        <v>4</v>
      </c>
      <c r="CJ56" s="52"/>
      <c r="CK56" s="50"/>
      <c r="CL56" s="52"/>
      <c r="CM56" s="50"/>
      <c r="CN56" s="52">
        <f t="shared" si="17"/>
        <v>4</v>
      </c>
      <c r="CO56" s="52"/>
      <c r="CP56" s="50"/>
      <c r="CQ56" s="52"/>
      <c r="CR56" s="50"/>
      <c r="CS56" s="52">
        <f t="shared" si="18"/>
        <v>4</v>
      </c>
      <c r="CT56" s="52"/>
      <c r="CU56" s="50"/>
      <c r="CV56" s="52"/>
      <c r="CW56" s="50"/>
      <c r="CX56" s="52">
        <f t="shared" si="19"/>
        <v>4</v>
      </c>
      <c r="CY56" s="52">
        <v>2</v>
      </c>
      <c r="CZ56" s="50">
        <v>800</v>
      </c>
      <c r="DA56" s="52"/>
      <c r="DB56" s="50"/>
      <c r="DC56" s="52">
        <f t="shared" si="20"/>
        <v>6</v>
      </c>
      <c r="DD56" s="52">
        <v>2</v>
      </c>
      <c r="DE56" s="50">
        <v>1100</v>
      </c>
      <c r="DF56" s="52"/>
      <c r="DG56" s="50"/>
      <c r="DH56" s="52">
        <f t="shared" si="21"/>
        <v>8</v>
      </c>
      <c r="DI56" s="52">
        <v>1</v>
      </c>
      <c r="DJ56" s="50">
        <v>400</v>
      </c>
      <c r="DK56" s="52"/>
      <c r="DL56" s="50"/>
      <c r="DM56" s="52">
        <f t="shared" si="22"/>
        <v>9</v>
      </c>
      <c r="DN56" s="52"/>
      <c r="DO56" s="50"/>
      <c r="DP56" s="52"/>
      <c r="DQ56" s="50"/>
      <c r="DR56" s="52">
        <f t="shared" si="23"/>
        <v>9</v>
      </c>
      <c r="DS56" s="52"/>
      <c r="DT56" s="50"/>
      <c r="DU56" s="52"/>
      <c r="DV56" s="50"/>
      <c r="DW56" s="52">
        <f t="shared" si="24"/>
        <v>9</v>
      </c>
      <c r="DX56" s="52"/>
      <c r="DY56" s="50"/>
      <c r="DZ56" s="52"/>
      <c r="EA56" s="50"/>
      <c r="EB56" s="52">
        <f t="shared" si="25"/>
        <v>9</v>
      </c>
      <c r="EC56" s="52"/>
      <c r="ED56" s="50"/>
      <c r="EE56" s="52"/>
      <c r="EF56" s="50"/>
      <c r="EG56" s="52">
        <f t="shared" si="26"/>
        <v>9</v>
      </c>
      <c r="EH56" s="52"/>
      <c r="EI56" s="50"/>
      <c r="EJ56" s="52"/>
      <c r="EK56" s="50"/>
      <c r="EL56" s="52">
        <f t="shared" si="27"/>
        <v>9</v>
      </c>
      <c r="EM56" s="52"/>
      <c r="EN56" s="50"/>
      <c r="EO56" s="52"/>
      <c r="EP56" s="50"/>
      <c r="EQ56" s="107">
        <f t="shared" si="28"/>
        <v>9</v>
      </c>
      <c r="ER56" s="45"/>
      <c r="ES56" s="14" t="s">
        <v>238</v>
      </c>
      <c r="ET56" s="52">
        <f t="shared" si="29"/>
        <v>1</v>
      </c>
      <c r="EU56" s="38">
        <f t="shared" si="30"/>
        <v>500</v>
      </c>
      <c r="EV56" s="52">
        <f t="shared" si="31"/>
        <v>8</v>
      </c>
      <c r="EW56" s="50">
        <f t="shared" si="32"/>
        <v>3800</v>
      </c>
    </row>
    <row r="57" spans="1:153" x14ac:dyDescent="0.3">
      <c r="A57" s="124" t="s">
        <v>239</v>
      </c>
      <c r="B57" s="52">
        <v>2</v>
      </c>
      <c r="C57" s="52"/>
      <c r="D57" s="50"/>
      <c r="E57" s="52"/>
      <c r="F57" s="50"/>
      <c r="G57" s="52">
        <f t="shared" si="0"/>
        <v>2</v>
      </c>
      <c r="H57" s="52"/>
      <c r="I57" s="50"/>
      <c r="J57" s="52"/>
      <c r="K57" s="50"/>
      <c r="L57" s="52">
        <f t="shared" si="1"/>
        <v>2</v>
      </c>
      <c r="M57" s="52"/>
      <c r="N57" s="50"/>
      <c r="O57" s="52"/>
      <c r="P57" s="50"/>
      <c r="Q57" s="52">
        <f t="shared" si="2"/>
        <v>2</v>
      </c>
      <c r="R57" s="52"/>
      <c r="S57" s="50"/>
      <c r="T57" s="52"/>
      <c r="U57" s="50"/>
      <c r="V57" s="52">
        <f t="shared" si="3"/>
        <v>2</v>
      </c>
      <c r="W57" s="52">
        <v>1</v>
      </c>
      <c r="X57" s="50">
        <v>600</v>
      </c>
      <c r="Y57" s="52">
        <v>1</v>
      </c>
      <c r="Z57" s="50">
        <v>850</v>
      </c>
      <c r="AA57" s="52">
        <f t="shared" si="4"/>
        <v>2</v>
      </c>
      <c r="AB57" s="52"/>
      <c r="AC57" s="50"/>
      <c r="AD57" s="52"/>
      <c r="AE57" s="50"/>
      <c r="AF57" s="52">
        <f t="shared" si="5"/>
        <v>2</v>
      </c>
      <c r="AG57" s="52"/>
      <c r="AH57" s="50"/>
      <c r="AI57" s="52"/>
      <c r="AJ57" s="50"/>
      <c r="AK57" s="52">
        <f t="shared" si="6"/>
        <v>2</v>
      </c>
      <c r="AL57" s="52"/>
      <c r="AM57" s="50"/>
      <c r="AN57" s="52"/>
      <c r="AO57" s="50"/>
      <c r="AP57" s="52">
        <f t="shared" si="7"/>
        <v>2</v>
      </c>
      <c r="AQ57" s="52"/>
      <c r="AR57" s="50"/>
      <c r="AS57" s="52"/>
      <c r="AT57" s="50"/>
      <c r="AU57" s="52">
        <f t="shared" si="8"/>
        <v>2</v>
      </c>
      <c r="AV57" s="52"/>
      <c r="AW57" s="50"/>
      <c r="AX57" s="52"/>
      <c r="AY57" s="50"/>
      <c r="AZ57" s="52">
        <f t="shared" si="9"/>
        <v>2</v>
      </c>
      <c r="BA57" s="52"/>
      <c r="BB57" s="50"/>
      <c r="BC57" s="52"/>
      <c r="BD57" s="50"/>
      <c r="BE57" s="52">
        <f t="shared" si="10"/>
        <v>2</v>
      </c>
      <c r="BF57" s="52"/>
      <c r="BG57" s="50"/>
      <c r="BH57" s="52"/>
      <c r="BI57" s="50"/>
      <c r="BJ57" s="52">
        <f t="shared" si="11"/>
        <v>2</v>
      </c>
      <c r="BK57" s="52"/>
      <c r="BL57" s="50"/>
      <c r="BM57" s="52"/>
      <c r="BN57" s="50"/>
      <c r="BO57" s="52">
        <f t="shared" si="12"/>
        <v>2</v>
      </c>
      <c r="BP57" s="52"/>
      <c r="BQ57" s="50"/>
      <c r="BR57" s="52"/>
      <c r="BS57" s="50"/>
      <c r="BT57" s="52">
        <f t="shared" si="13"/>
        <v>2</v>
      </c>
      <c r="BU57" s="52"/>
      <c r="BV57" s="50"/>
      <c r="BW57" s="52"/>
      <c r="BX57" s="50"/>
      <c r="BY57" s="52">
        <f t="shared" si="14"/>
        <v>2</v>
      </c>
      <c r="BZ57" s="52"/>
      <c r="CA57" s="50"/>
      <c r="CB57" s="52"/>
      <c r="CC57" s="50"/>
      <c r="CD57" s="52">
        <f t="shared" si="15"/>
        <v>2</v>
      </c>
      <c r="CE57" s="52"/>
      <c r="CF57" s="50"/>
      <c r="CG57" s="52"/>
      <c r="CH57" s="50"/>
      <c r="CI57" s="52">
        <f t="shared" si="16"/>
        <v>2</v>
      </c>
      <c r="CJ57" s="52"/>
      <c r="CK57" s="50"/>
      <c r="CL57" s="52">
        <v>1</v>
      </c>
      <c r="CM57" s="50">
        <v>750</v>
      </c>
      <c r="CN57" s="52">
        <f t="shared" si="17"/>
        <v>1</v>
      </c>
      <c r="CO57" s="52"/>
      <c r="CP57" s="50"/>
      <c r="CQ57" s="52"/>
      <c r="CR57" s="50"/>
      <c r="CS57" s="52">
        <f t="shared" si="18"/>
        <v>1</v>
      </c>
      <c r="CT57" s="52"/>
      <c r="CU57" s="50"/>
      <c r="CV57" s="52"/>
      <c r="CW57" s="50"/>
      <c r="CX57" s="52">
        <f t="shared" si="19"/>
        <v>1</v>
      </c>
      <c r="CY57" s="52">
        <v>2</v>
      </c>
      <c r="CZ57" s="50">
        <v>1200</v>
      </c>
      <c r="DA57" s="52"/>
      <c r="DB57" s="50"/>
      <c r="DC57" s="52">
        <f t="shared" si="20"/>
        <v>3</v>
      </c>
      <c r="DD57" s="52">
        <v>1</v>
      </c>
      <c r="DE57" s="50">
        <v>600</v>
      </c>
      <c r="DF57" s="52"/>
      <c r="DG57" s="50"/>
      <c r="DH57" s="52">
        <f t="shared" si="21"/>
        <v>4</v>
      </c>
      <c r="DI57" s="52"/>
      <c r="DJ57" s="50"/>
      <c r="DK57" s="52"/>
      <c r="DL57" s="50"/>
      <c r="DM57" s="52">
        <f t="shared" si="22"/>
        <v>4</v>
      </c>
      <c r="DN57" s="52"/>
      <c r="DO57" s="50"/>
      <c r="DP57" s="52"/>
      <c r="DQ57" s="50"/>
      <c r="DR57" s="52">
        <f t="shared" si="23"/>
        <v>4</v>
      </c>
      <c r="DS57" s="52">
        <v>4</v>
      </c>
      <c r="DT57" s="50">
        <v>2330</v>
      </c>
      <c r="DU57" s="52"/>
      <c r="DV57" s="50"/>
      <c r="DW57" s="52">
        <f t="shared" si="24"/>
        <v>8</v>
      </c>
      <c r="DX57" s="52"/>
      <c r="DY57" s="50"/>
      <c r="DZ57" s="52"/>
      <c r="EA57" s="50"/>
      <c r="EB57" s="52">
        <f t="shared" si="25"/>
        <v>8</v>
      </c>
      <c r="EC57" s="52"/>
      <c r="ED57" s="50"/>
      <c r="EE57" s="52"/>
      <c r="EF57" s="50"/>
      <c r="EG57" s="52">
        <f t="shared" si="26"/>
        <v>8</v>
      </c>
      <c r="EH57" s="52"/>
      <c r="EI57" s="50"/>
      <c r="EJ57" s="52"/>
      <c r="EK57" s="50"/>
      <c r="EL57" s="52">
        <f t="shared" si="27"/>
        <v>8</v>
      </c>
      <c r="EM57" s="52"/>
      <c r="EN57" s="50"/>
      <c r="EO57" s="52"/>
      <c r="EP57" s="50"/>
      <c r="EQ57" s="107">
        <f t="shared" si="28"/>
        <v>8</v>
      </c>
      <c r="ER57" s="45"/>
      <c r="ES57" s="14" t="s">
        <v>239</v>
      </c>
      <c r="ET57" s="52">
        <f t="shared" si="29"/>
        <v>2</v>
      </c>
      <c r="EU57" s="38">
        <f t="shared" si="30"/>
        <v>1600</v>
      </c>
      <c r="EV57" s="52">
        <f t="shared" si="31"/>
        <v>8</v>
      </c>
      <c r="EW57" s="50">
        <f t="shared" si="32"/>
        <v>4730</v>
      </c>
    </row>
    <row r="58" spans="1:153" ht="15" thickBot="1" x14ac:dyDescent="0.35">
      <c r="A58" s="125" t="s">
        <v>240</v>
      </c>
      <c r="B58" s="109">
        <v>1</v>
      </c>
      <c r="C58" s="109"/>
      <c r="D58" s="110"/>
      <c r="E58" s="109"/>
      <c r="F58" s="110"/>
      <c r="G58" s="109">
        <f t="shared" si="0"/>
        <v>1</v>
      </c>
      <c r="H58" s="109">
        <v>1</v>
      </c>
      <c r="I58" s="110">
        <v>700</v>
      </c>
      <c r="J58" s="109"/>
      <c r="K58" s="110"/>
      <c r="L58" s="109">
        <f t="shared" si="1"/>
        <v>2</v>
      </c>
      <c r="M58" s="109"/>
      <c r="N58" s="110"/>
      <c r="O58" s="109"/>
      <c r="P58" s="110"/>
      <c r="Q58" s="109">
        <f t="shared" si="2"/>
        <v>2</v>
      </c>
      <c r="R58" s="109"/>
      <c r="S58" s="110"/>
      <c r="T58" s="109"/>
      <c r="U58" s="110"/>
      <c r="V58" s="109">
        <f t="shared" si="3"/>
        <v>2</v>
      </c>
      <c r="W58" s="109">
        <v>2</v>
      </c>
      <c r="X58" s="110">
        <f>2*700</f>
        <v>1400</v>
      </c>
      <c r="Y58" s="109"/>
      <c r="Z58" s="110"/>
      <c r="AA58" s="109">
        <f t="shared" si="4"/>
        <v>4</v>
      </c>
      <c r="AB58" s="109"/>
      <c r="AC58" s="110"/>
      <c r="AD58" s="109"/>
      <c r="AE58" s="110"/>
      <c r="AF58" s="109">
        <f t="shared" si="5"/>
        <v>4</v>
      </c>
      <c r="AG58" s="109"/>
      <c r="AH58" s="110"/>
      <c r="AI58" s="109"/>
      <c r="AJ58" s="110"/>
      <c r="AK58" s="109">
        <f t="shared" si="6"/>
        <v>4</v>
      </c>
      <c r="AL58" s="109"/>
      <c r="AM58" s="110"/>
      <c r="AN58" s="109"/>
      <c r="AO58" s="110"/>
      <c r="AP58" s="109">
        <f t="shared" si="7"/>
        <v>4</v>
      </c>
      <c r="AQ58" s="109"/>
      <c r="AR58" s="110"/>
      <c r="AS58" s="109"/>
      <c r="AT58" s="110"/>
      <c r="AU58" s="109">
        <f t="shared" si="8"/>
        <v>4</v>
      </c>
      <c r="AV58" s="109">
        <v>1</v>
      </c>
      <c r="AW58" s="110">
        <v>800</v>
      </c>
      <c r="AX58" s="109"/>
      <c r="AY58" s="110"/>
      <c r="AZ58" s="109">
        <f t="shared" si="9"/>
        <v>5</v>
      </c>
      <c r="BA58" s="109"/>
      <c r="BB58" s="110"/>
      <c r="BC58" s="109">
        <v>1</v>
      </c>
      <c r="BD58" s="110">
        <v>900</v>
      </c>
      <c r="BE58" s="109">
        <f t="shared" si="10"/>
        <v>4</v>
      </c>
      <c r="BF58" s="109"/>
      <c r="BG58" s="110"/>
      <c r="BH58" s="109"/>
      <c r="BI58" s="110"/>
      <c r="BJ58" s="109">
        <f t="shared" si="11"/>
        <v>4</v>
      </c>
      <c r="BK58" s="109"/>
      <c r="BL58" s="110"/>
      <c r="BM58" s="109"/>
      <c r="BN58" s="110"/>
      <c r="BO58" s="109">
        <f t="shared" si="12"/>
        <v>4</v>
      </c>
      <c r="BP58" s="109"/>
      <c r="BQ58" s="110"/>
      <c r="BR58" s="109"/>
      <c r="BS58" s="110"/>
      <c r="BT58" s="109">
        <f t="shared" si="13"/>
        <v>4</v>
      </c>
      <c r="BU58" s="109"/>
      <c r="BV58" s="110"/>
      <c r="BW58" s="109"/>
      <c r="BX58" s="110"/>
      <c r="BY58" s="109">
        <f t="shared" si="14"/>
        <v>4</v>
      </c>
      <c r="BZ58" s="109"/>
      <c r="CA58" s="110"/>
      <c r="CB58" s="109"/>
      <c r="CC58" s="110"/>
      <c r="CD58" s="109">
        <f t="shared" si="15"/>
        <v>4</v>
      </c>
      <c r="CE58" s="109"/>
      <c r="CF58" s="110"/>
      <c r="CG58" s="109"/>
      <c r="CH58" s="110"/>
      <c r="CI58" s="109">
        <f t="shared" si="16"/>
        <v>4</v>
      </c>
      <c r="CJ58" s="109"/>
      <c r="CK58" s="110"/>
      <c r="CL58" s="109">
        <v>1</v>
      </c>
      <c r="CM58" s="110">
        <v>850</v>
      </c>
      <c r="CN58" s="109">
        <f t="shared" si="17"/>
        <v>3</v>
      </c>
      <c r="CO58" s="109"/>
      <c r="CP58" s="110"/>
      <c r="CQ58" s="109"/>
      <c r="CR58" s="110"/>
      <c r="CS58" s="109">
        <f t="shared" si="18"/>
        <v>3</v>
      </c>
      <c r="CT58" s="109"/>
      <c r="CU58" s="110"/>
      <c r="CV58" s="109"/>
      <c r="CW58" s="110"/>
      <c r="CX58" s="109">
        <f t="shared" si="19"/>
        <v>3</v>
      </c>
      <c r="CY58" s="109"/>
      <c r="CZ58" s="110"/>
      <c r="DA58" s="109">
        <v>1</v>
      </c>
      <c r="DB58" s="110">
        <v>950</v>
      </c>
      <c r="DC58" s="109">
        <f t="shared" si="20"/>
        <v>2</v>
      </c>
      <c r="DD58" s="109">
        <v>2</v>
      </c>
      <c r="DE58" s="110">
        <v>1400</v>
      </c>
      <c r="DF58" s="109"/>
      <c r="DG58" s="110"/>
      <c r="DH58" s="109">
        <f t="shared" si="21"/>
        <v>4</v>
      </c>
      <c r="DI58" s="109">
        <v>1</v>
      </c>
      <c r="DJ58" s="110">
        <v>700</v>
      </c>
      <c r="DK58" s="109">
        <v>1</v>
      </c>
      <c r="DL58" s="110">
        <v>950</v>
      </c>
      <c r="DM58" s="109">
        <f t="shared" si="22"/>
        <v>4</v>
      </c>
      <c r="DN58" s="109"/>
      <c r="DO58" s="110"/>
      <c r="DP58" s="109">
        <v>1</v>
      </c>
      <c r="DQ58" s="110">
        <v>800</v>
      </c>
      <c r="DR58" s="109">
        <f t="shared" si="23"/>
        <v>3</v>
      </c>
      <c r="DS58" s="109"/>
      <c r="DT58" s="110"/>
      <c r="DU58" s="109"/>
      <c r="DV58" s="110"/>
      <c r="DW58" s="109">
        <f t="shared" si="24"/>
        <v>3</v>
      </c>
      <c r="DX58" s="109"/>
      <c r="DY58" s="110"/>
      <c r="DZ58" s="109"/>
      <c r="EA58" s="110"/>
      <c r="EB58" s="109">
        <f t="shared" si="25"/>
        <v>3</v>
      </c>
      <c r="EC58" s="109"/>
      <c r="ED58" s="110"/>
      <c r="EE58" s="109"/>
      <c r="EF58" s="110"/>
      <c r="EG58" s="109">
        <f t="shared" si="26"/>
        <v>3</v>
      </c>
      <c r="EH58" s="109"/>
      <c r="EI58" s="110"/>
      <c r="EJ58" s="109"/>
      <c r="EK58" s="110"/>
      <c r="EL58" s="109">
        <f t="shared" si="27"/>
        <v>3</v>
      </c>
      <c r="EM58" s="109"/>
      <c r="EN58" s="110"/>
      <c r="EO58" s="109"/>
      <c r="EP58" s="110"/>
      <c r="EQ58" s="111">
        <f t="shared" si="28"/>
        <v>3</v>
      </c>
      <c r="ER58" s="45"/>
      <c r="ES58" s="14" t="s">
        <v>240</v>
      </c>
      <c r="ET58" s="52">
        <f t="shared" si="29"/>
        <v>5</v>
      </c>
      <c r="EU58" s="38">
        <f t="shared" si="30"/>
        <v>4450</v>
      </c>
      <c r="EV58" s="52">
        <f t="shared" si="31"/>
        <v>7</v>
      </c>
      <c r="EW58" s="50">
        <f t="shared" si="32"/>
        <v>5000</v>
      </c>
    </row>
    <row r="59" spans="1:153" x14ac:dyDescent="0.3">
      <c r="A59" s="131" t="s">
        <v>164</v>
      </c>
      <c r="B59" s="103">
        <v>2</v>
      </c>
      <c r="C59" s="103"/>
      <c r="D59" s="104"/>
      <c r="E59" s="103"/>
      <c r="F59" s="104"/>
      <c r="G59" s="103">
        <f t="shared" si="0"/>
        <v>2</v>
      </c>
      <c r="H59" s="103"/>
      <c r="I59" s="104"/>
      <c r="J59" s="103"/>
      <c r="K59" s="104"/>
      <c r="L59" s="103">
        <f t="shared" si="1"/>
        <v>2</v>
      </c>
      <c r="M59" s="103"/>
      <c r="N59" s="104"/>
      <c r="O59" s="103"/>
      <c r="P59" s="104"/>
      <c r="Q59" s="103">
        <f t="shared" si="2"/>
        <v>2</v>
      </c>
      <c r="R59" s="103"/>
      <c r="S59" s="104"/>
      <c r="T59" s="103"/>
      <c r="U59" s="104"/>
      <c r="V59" s="103">
        <f t="shared" si="3"/>
        <v>2</v>
      </c>
      <c r="W59" s="103"/>
      <c r="X59" s="104"/>
      <c r="Y59" s="103"/>
      <c r="Z59" s="104"/>
      <c r="AA59" s="103">
        <f t="shared" si="4"/>
        <v>2</v>
      </c>
      <c r="AB59" s="103"/>
      <c r="AC59" s="104"/>
      <c r="AD59" s="103"/>
      <c r="AE59" s="104"/>
      <c r="AF59" s="103">
        <f t="shared" si="5"/>
        <v>2</v>
      </c>
      <c r="AG59" s="103"/>
      <c r="AH59" s="104"/>
      <c r="AI59" s="103"/>
      <c r="AJ59" s="104"/>
      <c r="AK59" s="103">
        <f t="shared" si="6"/>
        <v>2</v>
      </c>
      <c r="AL59" s="103"/>
      <c r="AM59" s="104"/>
      <c r="AN59" s="103"/>
      <c r="AO59" s="104"/>
      <c r="AP59" s="103">
        <f t="shared" si="7"/>
        <v>2</v>
      </c>
      <c r="AQ59" s="103"/>
      <c r="AR59" s="104"/>
      <c r="AS59" s="103"/>
      <c r="AT59" s="104"/>
      <c r="AU59" s="103">
        <f t="shared" si="8"/>
        <v>2</v>
      </c>
      <c r="AV59" s="103"/>
      <c r="AW59" s="104"/>
      <c r="AX59" s="103"/>
      <c r="AY59" s="104"/>
      <c r="AZ59" s="103">
        <f t="shared" si="9"/>
        <v>2</v>
      </c>
      <c r="BA59" s="103"/>
      <c r="BB59" s="104"/>
      <c r="BC59" s="103"/>
      <c r="BD59" s="104"/>
      <c r="BE59" s="103">
        <f t="shared" si="10"/>
        <v>2</v>
      </c>
      <c r="BF59" s="103"/>
      <c r="BG59" s="104"/>
      <c r="BH59" s="103"/>
      <c r="BI59" s="104"/>
      <c r="BJ59" s="103">
        <f t="shared" si="11"/>
        <v>2</v>
      </c>
      <c r="BK59" s="103"/>
      <c r="BL59" s="104"/>
      <c r="BM59" s="103"/>
      <c r="BN59" s="104"/>
      <c r="BO59" s="103">
        <f t="shared" si="12"/>
        <v>2</v>
      </c>
      <c r="BP59" s="103"/>
      <c r="BQ59" s="104"/>
      <c r="BR59" s="103"/>
      <c r="BS59" s="104"/>
      <c r="BT59" s="103">
        <f t="shared" si="13"/>
        <v>2</v>
      </c>
      <c r="BU59" s="103"/>
      <c r="BV59" s="104"/>
      <c r="BW59" s="103"/>
      <c r="BX59" s="104"/>
      <c r="BY59" s="103">
        <f t="shared" si="14"/>
        <v>2</v>
      </c>
      <c r="BZ59" s="103"/>
      <c r="CA59" s="104"/>
      <c r="CB59" s="103"/>
      <c r="CC59" s="104"/>
      <c r="CD59" s="103">
        <f t="shared" si="15"/>
        <v>2</v>
      </c>
      <c r="CE59" s="103"/>
      <c r="CF59" s="104"/>
      <c r="CG59" s="103"/>
      <c r="CH59" s="104"/>
      <c r="CI59" s="103">
        <f t="shared" si="16"/>
        <v>2</v>
      </c>
      <c r="CJ59" s="103"/>
      <c r="CK59" s="104"/>
      <c r="CL59" s="103"/>
      <c r="CM59" s="104"/>
      <c r="CN59" s="103">
        <f t="shared" si="17"/>
        <v>2</v>
      </c>
      <c r="CO59" s="103"/>
      <c r="CP59" s="104"/>
      <c r="CQ59" s="103"/>
      <c r="CR59" s="104"/>
      <c r="CS59" s="103">
        <f t="shared" si="18"/>
        <v>2</v>
      </c>
      <c r="CT59" s="103"/>
      <c r="CU59" s="104"/>
      <c r="CV59" s="103"/>
      <c r="CW59" s="104"/>
      <c r="CX59" s="103">
        <f t="shared" si="19"/>
        <v>2</v>
      </c>
      <c r="CY59" s="103"/>
      <c r="CZ59" s="104"/>
      <c r="DA59" s="103"/>
      <c r="DB59" s="104"/>
      <c r="DC59" s="103">
        <f t="shared" si="20"/>
        <v>2</v>
      </c>
      <c r="DD59" s="103"/>
      <c r="DE59" s="104"/>
      <c r="DF59" s="103"/>
      <c r="DG59" s="104"/>
      <c r="DH59" s="103">
        <f t="shared" si="21"/>
        <v>2</v>
      </c>
      <c r="DI59" s="103"/>
      <c r="DJ59" s="104"/>
      <c r="DK59" s="103"/>
      <c r="DL59" s="104"/>
      <c r="DM59" s="103">
        <f t="shared" si="22"/>
        <v>2</v>
      </c>
      <c r="DN59" s="103"/>
      <c r="DO59" s="104"/>
      <c r="DP59" s="103"/>
      <c r="DQ59" s="104"/>
      <c r="DR59" s="103">
        <f t="shared" si="23"/>
        <v>2</v>
      </c>
      <c r="DS59" s="103"/>
      <c r="DT59" s="104"/>
      <c r="DU59" s="103"/>
      <c r="DV59" s="104"/>
      <c r="DW59" s="103">
        <f t="shared" si="24"/>
        <v>2</v>
      </c>
      <c r="DX59" s="103"/>
      <c r="DY59" s="104"/>
      <c r="DZ59" s="103"/>
      <c r="EA59" s="104"/>
      <c r="EB59" s="103">
        <f t="shared" si="25"/>
        <v>2</v>
      </c>
      <c r="EC59" s="103"/>
      <c r="ED59" s="104"/>
      <c r="EE59" s="103"/>
      <c r="EF59" s="104"/>
      <c r="EG59" s="103">
        <f t="shared" si="26"/>
        <v>2</v>
      </c>
      <c r="EH59" s="103"/>
      <c r="EI59" s="104"/>
      <c r="EJ59" s="103"/>
      <c r="EK59" s="104"/>
      <c r="EL59" s="103">
        <f t="shared" si="27"/>
        <v>2</v>
      </c>
      <c r="EM59" s="103"/>
      <c r="EN59" s="104"/>
      <c r="EO59" s="103"/>
      <c r="EP59" s="104"/>
      <c r="EQ59" s="105">
        <f t="shared" si="28"/>
        <v>2</v>
      </c>
      <c r="ER59" s="45"/>
      <c r="ES59" s="12" t="s">
        <v>164</v>
      </c>
      <c r="ET59" s="52">
        <f t="shared" si="29"/>
        <v>0</v>
      </c>
      <c r="EU59" s="38">
        <f t="shared" si="30"/>
        <v>0</v>
      </c>
      <c r="EV59" s="52">
        <f t="shared" si="31"/>
        <v>0</v>
      </c>
      <c r="EW59" s="50">
        <f t="shared" si="32"/>
        <v>0</v>
      </c>
    </row>
    <row r="60" spans="1:153" x14ac:dyDescent="0.3">
      <c r="A60" s="132" t="s">
        <v>165</v>
      </c>
      <c r="B60" s="52">
        <v>1</v>
      </c>
      <c r="C60" s="52"/>
      <c r="D60" s="50"/>
      <c r="E60" s="52"/>
      <c r="F60" s="50"/>
      <c r="G60" s="52">
        <f t="shared" si="0"/>
        <v>1</v>
      </c>
      <c r="H60" s="52"/>
      <c r="I60" s="50"/>
      <c r="J60" s="52"/>
      <c r="K60" s="50"/>
      <c r="L60" s="52">
        <f t="shared" si="1"/>
        <v>1</v>
      </c>
      <c r="M60" s="52"/>
      <c r="N60" s="50"/>
      <c r="O60" s="52"/>
      <c r="P60" s="50"/>
      <c r="Q60" s="52">
        <f t="shared" si="2"/>
        <v>1</v>
      </c>
      <c r="R60" s="52"/>
      <c r="S60" s="50"/>
      <c r="T60" s="52"/>
      <c r="U60" s="50"/>
      <c r="V60" s="52">
        <f t="shared" si="3"/>
        <v>1</v>
      </c>
      <c r="W60" s="52"/>
      <c r="X60" s="50"/>
      <c r="Y60" s="52"/>
      <c r="Z60" s="50"/>
      <c r="AA60" s="52">
        <f t="shared" si="4"/>
        <v>1</v>
      </c>
      <c r="AB60" s="52"/>
      <c r="AC60" s="50"/>
      <c r="AD60" s="52"/>
      <c r="AE60" s="50"/>
      <c r="AF60" s="52">
        <f t="shared" si="5"/>
        <v>1</v>
      </c>
      <c r="AG60" s="52"/>
      <c r="AH60" s="50"/>
      <c r="AI60" s="52"/>
      <c r="AJ60" s="50"/>
      <c r="AK60" s="52">
        <f t="shared" si="6"/>
        <v>1</v>
      </c>
      <c r="AL60" s="52"/>
      <c r="AM60" s="50"/>
      <c r="AN60" s="52"/>
      <c r="AO60" s="50"/>
      <c r="AP60" s="52">
        <f t="shared" si="7"/>
        <v>1</v>
      </c>
      <c r="AQ60" s="52"/>
      <c r="AR60" s="50"/>
      <c r="AS60" s="52"/>
      <c r="AT60" s="50"/>
      <c r="AU60" s="52">
        <f t="shared" si="8"/>
        <v>1</v>
      </c>
      <c r="AV60" s="52"/>
      <c r="AW60" s="50"/>
      <c r="AX60" s="52"/>
      <c r="AY60" s="50"/>
      <c r="AZ60" s="52">
        <f t="shared" si="9"/>
        <v>1</v>
      </c>
      <c r="BA60" s="52"/>
      <c r="BB60" s="50"/>
      <c r="BC60" s="52"/>
      <c r="BD60" s="50"/>
      <c r="BE60" s="52">
        <f t="shared" si="10"/>
        <v>1</v>
      </c>
      <c r="BF60" s="52"/>
      <c r="BG60" s="50"/>
      <c r="BH60" s="52"/>
      <c r="BI60" s="50"/>
      <c r="BJ60" s="52">
        <f t="shared" si="11"/>
        <v>1</v>
      </c>
      <c r="BK60" s="52"/>
      <c r="BL60" s="50"/>
      <c r="BM60" s="52"/>
      <c r="BN60" s="50"/>
      <c r="BO60" s="52">
        <f t="shared" si="12"/>
        <v>1</v>
      </c>
      <c r="BP60" s="52"/>
      <c r="BQ60" s="50"/>
      <c r="BR60" s="52"/>
      <c r="BS60" s="50"/>
      <c r="BT60" s="52">
        <f t="shared" si="13"/>
        <v>1</v>
      </c>
      <c r="BU60" s="52"/>
      <c r="BV60" s="50"/>
      <c r="BW60" s="52"/>
      <c r="BX60" s="50"/>
      <c r="BY60" s="52">
        <f t="shared" si="14"/>
        <v>1</v>
      </c>
      <c r="BZ60" s="52"/>
      <c r="CA60" s="50"/>
      <c r="CB60" s="52"/>
      <c r="CC60" s="50"/>
      <c r="CD60" s="52">
        <f t="shared" si="15"/>
        <v>1</v>
      </c>
      <c r="CE60" s="52"/>
      <c r="CF60" s="50"/>
      <c r="CG60" s="52"/>
      <c r="CH60" s="50"/>
      <c r="CI60" s="52">
        <f t="shared" si="16"/>
        <v>1</v>
      </c>
      <c r="CJ60" s="52"/>
      <c r="CK60" s="50"/>
      <c r="CL60" s="52"/>
      <c r="CM60" s="50"/>
      <c r="CN60" s="52">
        <f t="shared" si="17"/>
        <v>1</v>
      </c>
      <c r="CO60" s="52"/>
      <c r="CP60" s="50"/>
      <c r="CQ60" s="52"/>
      <c r="CR60" s="50"/>
      <c r="CS60" s="52">
        <f t="shared" si="18"/>
        <v>1</v>
      </c>
      <c r="CT60" s="52"/>
      <c r="CU60" s="50"/>
      <c r="CV60" s="52"/>
      <c r="CW60" s="50"/>
      <c r="CX60" s="52">
        <f t="shared" si="19"/>
        <v>1</v>
      </c>
      <c r="CY60" s="52"/>
      <c r="CZ60" s="50"/>
      <c r="DA60" s="52"/>
      <c r="DB60" s="50"/>
      <c r="DC60" s="52">
        <f t="shared" si="20"/>
        <v>1</v>
      </c>
      <c r="DD60" s="52"/>
      <c r="DE60" s="50"/>
      <c r="DF60" s="52"/>
      <c r="DG60" s="50"/>
      <c r="DH60" s="52">
        <f t="shared" si="21"/>
        <v>1</v>
      </c>
      <c r="DI60" s="52"/>
      <c r="DJ60" s="50"/>
      <c r="DK60" s="52"/>
      <c r="DL60" s="50"/>
      <c r="DM60" s="52">
        <f t="shared" si="22"/>
        <v>1</v>
      </c>
      <c r="DN60" s="52"/>
      <c r="DO60" s="50"/>
      <c r="DP60" s="52"/>
      <c r="DQ60" s="50"/>
      <c r="DR60" s="52">
        <f t="shared" si="23"/>
        <v>1</v>
      </c>
      <c r="DS60" s="52"/>
      <c r="DT60" s="50"/>
      <c r="DU60" s="52"/>
      <c r="DV60" s="50"/>
      <c r="DW60" s="52">
        <f t="shared" si="24"/>
        <v>1</v>
      </c>
      <c r="DX60" s="52"/>
      <c r="DY60" s="50"/>
      <c r="DZ60" s="52"/>
      <c r="EA60" s="50"/>
      <c r="EB60" s="52">
        <f t="shared" si="25"/>
        <v>1</v>
      </c>
      <c r="EC60" s="52"/>
      <c r="ED60" s="50"/>
      <c r="EE60" s="52"/>
      <c r="EF60" s="50"/>
      <c r="EG60" s="52">
        <f t="shared" si="26"/>
        <v>1</v>
      </c>
      <c r="EH60" s="52"/>
      <c r="EI60" s="50"/>
      <c r="EJ60" s="52"/>
      <c r="EK60" s="50"/>
      <c r="EL60" s="52">
        <f t="shared" si="27"/>
        <v>1</v>
      </c>
      <c r="EM60" s="52"/>
      <c r="EN60" s="50"/>
      <c r="EO60" s="52"/>
      <c r="EP60" s="50"/>
      <c r="EQ60" s="107">
        <f t="shared" si="28"/>
        <v>1</v>
      </c>
      <c r="ER60" s="45"/>
      <c r="ES60" s="12" t="s">
        <v>165</v>
      </c>
      <c r="ET60" s="52">
        <f t="shared" si="29"/>
        <v>0</v>
      </c>
      <c r="EU60" s="38">
        <f t="shared" si="30"/>
        <v>0</v>
      </c>
      <c r="EV60" s="52">
        <f t="shared" si="31"/>
        <v>0</v>
      </c>
      <c r="EW60" s="50">
        <f t="shared" si="32"/>
        <v>0</v>
      </c>
    </row>
    <row r="61" spans="1:153" x14ac:dyDescent="0.3">
      <c r="A61" s="132" t="s">
        <v>166</v>
      </c>
      <c r="B61" s="52">
        <v>2</v>
      </c>
      <c r="C61" s="52"/>
      <c r="D61" s="50"/>
      <c r="E61" s="52"/>
      <c r="F61" s="50"/>
      <c r="G61" s="52">
        <f t="shared" si="0"/>
        <v>2</v>
      </c>
      <c r="H61" s="52"/>
      <c r="I61" s="50"/>
      <c r="J61" s="52"/>
      <c r="K61" s="50"/>
      <c r="L61" s="52">
        <f t="shared" si="1"/>
        <v>2</v>
      </c>
      <c r="M61" s="52"/>
      <c r="N61" s="50"/>
      <c r="O61" s="52"/>
      <c r="P61" s="50"/>
      <c r="Q61" s="52">
        <f t="shared" si="2"/>
        <v>2</v>
      </c>
      <c r="R61" s="52"/>
      <c r="S61" s="50"/>
      <c r="T61" s="52"/>
      <c r="U61" s="50"/>
      <c r="V61" s="52">
        <f t="shared" si="3"/>
        <v>2</v>
      </c>
      <c r="W61" s="52"/>
      <c r="X61" s="50"/>
      <c r="Y61" s="52"/>
      <c r="Z61" s="50"/>
      <c r="AA61" s="52">
        <f t="shared" si="4"/>
        <v>2</v>
      </c>
      <c r="AB61" s="52"/>
      <c r="AC61" s="50"/>
      <c r="AD61" s="52"/>
      <c r="AE61" s="50"/>
      <c r="AF61" s="52">
        <f t="shared" si="5"/>
        <v>2</v>
      </c>
      <c r="AG61" s="52"/>
      <c r="AH61" s="50"/>
      <c r="AI61" s="52"/>
      <c r="AJ61" s="50"/>
      <c r="AK61" s="52">
        <f t="shared" si="6"/>
        <v>2</v>
      </c>
      <c r="AL61" s="52"/>
      <c r="AM61" s="50"/>
      <c r="AN61" s="52"/>
      <c r="AO61" s="50"/>
      <c r="AP61" s="52">
        <f t="shared" si="7"/>
        <v>2</v>
      </c>
      <c r="AQ61" s="52"/>
      <c r="AR61" s="50"/>
      <c r="AS61" s="52"/>
      <c r="AT61" s="50"/>
      <c r="AU61" s="52">
        <f t="shared" si="8"/>
        <v>2</v>
      </c>
      <c r="AV61" s="52"/>
      <c r="AW61" s="50"/>
      <c r="AX61" s="52"/>
      <c r="AY61" s="50"/>
      <c r="AZ61" s="52">
        <f t="shared" si="9"/>
        <v>2</v>
      </c>
      <c r="BA61" s="52"/>
      <c r="BB61" s="50"/>
      <c r="BC61" s="52"/>
      <c r="BD61" s="50"/>
      <c r="BE61" s="52">
        <f t="shared" si="10"/>
        <v>2</v>
      </c>
      <c r="BF61" s="52"/>
      <c r="BG61" s="50"/>
      <c r="BH61" s="52"/>
      <c r="BI61" s="50"/>
      <c r="BJ61" s="52">
        <f t="shared" si="11"/>
        <v>2</v>
      </c>
      <c r="BK61" s="52"/>
      <c r="BL61" s="50"/>
      <c r="BM61" s="52"/>
      <c r="BN61" s="50"/>
      <c r="BO61" s="52">
        <f t="shared" si="12"/>
        <v>2</v>
      </c>
      <c r="BP61" s="52"/>
      <c r="BQ61" s="50"/>
      <c r="BR61" s="52"/>
      <c r="BS61" s="50"/>
      <c r="BT61" s="52">
        <f t="shared" si="13"/>
        <v>2</v>
      </c>
      <c r="BU61" s="52"/>
      <c r="BV61" s="50"/>
      <c r="BW61" s="52"/>
      <c r="BX61" s="50"/>
      <c r="BY61" s="52">
        <f t="shared" si="14"/>
        <v>2</v>
      </c>
      <c r="BZ61" s="52"/>
      <c r="CA61" s="50"/>
      <c r="CB61" s="52"/>
      <c r="CC61" s="50"/>
      <c r="CD61" s="52">
        <f t="shared" si="15"/>
        <v>2</v>
      </c>
      <c r="CE61" s="52"/>
      <c r="CF61" s="50"/>
      <c r="CG61" s="52"/>
      <c r="CH61" s="50"/>
      <c r="CI61" s="52">
        <f t="shared" si="16"/>
        <v>2</v>
      </c>
      <c r="CJ61" s="52"/>
      <c r="CK61" s="50"/>
      <c r="CL61" s="52"/>
      <c r="CM61" s="50"/>
      <c r="CN61" s="52">
        <f t="shared" si="17"/>
        <v>2</v>
      </c>
      <c r="CO61" s="52"/>
      <c r="CP61" s="50"/>
      <c r="CQ61" s="52"/>
      <c r="CR61" s="50"/>
      <c r="CS61" s="52">
        <f t="shared" si="18"/>
        <v>2</v>
      </c>
      <c r="CT61" s="52"/>
      <c r="CU61" s="50"/>
      <c r="CV61" s="52"/>
      <c r="CW61" s="50"/>
      <c r="CX61" s="52">
        <f t="shared" si="19"/>
        <v>2</v>
      </c>
      <c r="CY61" s="52"/>
      <c r="CZ61" s="50"/>
      <c r="DA61" s="52"/>
      <c r="DB61" s="50"/>
      <c r="DC61" s="52">
        <f t="shared" si="20"/>
        <v>2</v>
      </c>
      <c r="DD61" s="52"/>
      <c r="DE61" s="50"/>
      <c r="DF61" s="52"/>
      <c r="DG61" s="50"/>
      <c r="DH61" s="52">
        <f t="shared" si="21"/>
        <v>2</v>
      </c>
      <c r="DI61" s="52"/>
      <c r="DJ61" s="50"/>
      <c r="DK61" s="52"/>
      <c r="DL61" s="50"/>
      <c r="DM61" s="52">
        <f t="shared" si="22"/>
        <v>2</v>
      </c>
      <c r="DN61" s="52"/>
      <c r="DO61" s="50"/>
      <c r="DP61" s="52"/>
      <c r="DQ61" s="50"/>
      <c r="DR61" s="52">
        <f t="shared" si="23"/>
        <v>2</v>
      </c>
      <c r="DS61" s="52"/>
      <c r="DT61" s="50"/>
      <c r="DU61" s="52"/>
      <c r="DV61" s="50"/>
      <c r="DW61" s="52">
        <f t="shared" si="24"/>
        <v>2</v>
      </c>
      <c r="DX61" s="52"/>
      <c r="DY61" s="50"/>
      <c r="DZ61" s="52"/>
      <c r="EA61" s="50"/>
      <c r="EB61" s="52">
        <f t="shared" si="25"/>
        <v>2</v>
      </c>
      <c r="EC61" s="52"/>
      <c r="ED61" s="50"/>
      <c r="EE61" s="52"/>
      <c r="EF61" s="50"/>
      <c r="EG61" s="52">
        <f t="shared" si="26"/>
        <v>2</v>
      </c>
      <c r="EH61" s="52"/>
      <c r="EI61" s="50"/>
      <c r="EJ61" s="52"/>
      <c r="EK61" s="50"/>
      <c r="EL61" s="52">
        <f t="shared" si="27"/>
        <v>2</v>
      </c>
      <c r="EM61" s="52"/>
      <c r="EN61" s="50"/>
      <c r="EO61" s="52"/>
      <c r="EP61" s="50"/>
      <c r="EQ61" s="107">
        <f t="shared" si="28"/>
        <v>2</v>
      </c>
      <c r="ER61" s="45"/>
      <c r="ES61" s="12" t="s">
        <v>166</v>
      </c>
      <c r="ET61" s="52">
        <f t="shared" si="29"/>
        <v>0</v>
      </c>
      <c r="EU61" s="38">
        <f t="shared" si="30"/>
        <v>0</v>
      </c>
      <c r="EV61" s="52">
        <f t="shared" si="31"/>
        <v>0</v>
      </c>
      <c r="EW61" s="50">
        <f t="shared" si="32"/>
        <v>0</v>
      </c>
    </row>
    <row r="62" spans="1:153" x14ac:dyDescent="0.3">
      <c r="A62" s="132" t="s">
        <v>167</v>
      </c>
      <c r="B62" s="52">
        <v>1</v>
      </c>
      <c r="C62" s="52"/>
      <c r="D62" s="50"/>
      <c r="E62" s="52"/>
      <c r="F62" s="50"/>
      <c r="G62" s="52">
        <f t="shared" si="0"/>
        <v>1</v>
      </c>
      <c r="H62" s="52"/>
      <c r="I62" s="50"/>
      <c r="J62" s="52"/>
      <c r="K62" s="50"/>
      <c r="L62" s="52">
        <f t="shared" si="1"/>
        <v>1</v>
      </c>
      <c r="M62" s="52"/>
      <c r="N62" s="50"/>
      <c r="O62" s="52"/>
      <c r="P62" s="50"/>
      <c r="Q62" s="52">
        <f t="shared" si="2"/>
        <v>1</v>
      </c>
      <c r="R62" s="52"/>
      <c r="S62" s="50"/>
      <c r="T62" s="52"/>
      <c r="U62" s="50"/>
      <c r="V62" s="52">
        <f t="shared" si="3"/>
        <v>1</v>
      </c>
      <c r="W62" s="52"/>
      <c r="X62" s="50"/>
      <c r="Y62" s="52"/>
      <c r="Z62" s="50"/>
      <c r="AA62" s="52">
        <f t="shared" si="4"/>
        <v>1</v>
      </c>
      <c r="AB62" s="52"/>
      <c r="AC62" s="50"/>
      <c r="AD62" s="52"/>
      <c r="AE62" s="50"/>
      <c r="AF62" s="52">
        <f t="shared" si="5"/>
        <v>1</v>
      </c>
      <c r="AG62" s="52"/>
      <c r="AH62" s="50"/>
      <c r="AI62" s="52"/>
      <c r="AJ62" s="50"/>
      <c r="AK62" s="52">
        <f t="shared" si="6"/>
        <v>1</v>
      </c>
      <c r="AL62" s="52"/>
      <c r="AM62" s="50"/>
      <c r="AN62" s="52"/>
      <c r="AO62" s="50"/>
      <c r="AP62" s="52">
        <f t="shared" si="7"/>
        <v>1</v>
      </c>
      <c r="AQ62" s="52"/>
      <c r="AR62" s="50"/>
      <c r="AS62" s="52"/>
      <c r="AT62" s="50"/>
      <c r="AU62" s="52">
        <f t="shared" si="8"/>
        <v>1</v>
      </c>
      <c r="AV62" s="52"/>
      <c r="AW62" s="50"/>
      <c r="AX62" s="52"/>
      <c r="AY62" s="50"/>
      <c r="AZ62" s="52">
        <f t="shared" si="9"/>
        <v>1</v>
      </c>
      <c r="BA62" s="52"/>
      <c r="BB62" s="50"/>
      <c r="BC62" s="52"/>
      <c r="BD62" s="50"/>
      <c r="BE62" s="52">
        <f t="shared" si="10"/>
        <v>1</v>
      </c>
      <c r="BF62" s="52"/>
      <c r="BG62" s="50"/>
      <c r="BH62" s="52"/>
      <c r="BI62" s="50"/>
      <c r="BJ62" s="52">
        <f t="shared" si="11"/>
        <v>1</v>
      </c>
      <c r="BK62" s="52"/>
      <c r="BL62" s="50"/>
      <c r="BM62" s="52"/>
      <c r="BN62" s="50"/>
      <c r="BO62" s="52">
        <f t="shared" si="12"/>
        <v>1</v>
      </c>
      <c r="BP62" s="52"/>
      <c r="BQ62" s="50"/>
      <c r="BR62" s="52"/>
      <c r="BS62" s="50"/>
      <c r="BT62" s="52">
        <f t="shared" si="13"/>
        <v>1</v>
      </c>
      <c r="BU62" s="52"/>
      <c r="BV62" s="50"/>
      <c r="BW62" s="52"/>
      <c r="BX62" s="50"/>
      <c r="BY62" s="52">
        <f t="shared" si="14"/>
        <v>1</v>
      </c>
      <c r="BZ62" s="52"/>
      <c r="CA62" s="50"/>
      <c r="CB62" s="52"/>
      <c r="CC62" s="50"/>
      <c r="CD62" s="52">
        <f t="shared" si="15"/>
        <v>1</v>
      </c>
      <c r="CE62" s="52"/>
      <c r="CF62" s="50"/>
      <c r="CG62" s="52"/>
      <c r="CH62" s="50"/>
      <c r="CI62" s="52">
        <f t="shared" si="16"/>
        <v>1</v>
      </c>
      <c r="CJ62" s="52"/>
      <c r="CK62" s="50"/>
      <c r="CL62" s="52"/>
      <c r="CM62" s="50"/>
      <c r="CN62" s="52">
        <f t="shared" si="17"/>
        <v>1</v>
      </c>
      <c r="CO62" s="52"/>
      <c r="CP62" s="50"/>
      <c r="CQ62" s="52"/>
      <c r="CR62" s="50"/>
      <c r="CS62" s="52">
        <f t="shared" si="18"/>
        <v>1</v>
      </c>
      <c r="CT62" s="52"/>
      <c r="CU62" s="50"/>
      <c r="CV62" s="52"/>
      <c r="CW62" s="50"/>
      <c r="CX62" s="52">
        <f t="shared" si="19"/>
        <v>1</v>
      </c>
      <c r="CY62" s="52"/>
      <c r="CZ62" s="50"/>
      <c r="DA62" s="52"/>
      <c r="DB62" s="50"/>
      <c r="DC62" s="52">
        <f t="shared" si="20"/>
        <v>1</v>
      </c>
      <c r="DD62" s="52"/>
      <c r="DE62" s="50"/>
      <c r="DF62" s="52"/>
      <c r="DG62" s="50"/>
      <c r="DH62" s="52">
        <f t="shared" si="21"/>
        <v>1</v>
      </c>
      <c r="DI62" s="52"/>
      <c r="DJ62" s="50"/>
      <c r="DK62" s="52"/>
      <c r="DL62" s="50"/>
      <c r="DM62" s="52">
        <f t="shared" si="22"/>
        <v>1</v>
      </c>
      <c r="DN62" s="52"/>
      <c r="DO62" s="50"/>
      <c r="DP62" s="52"/>
      <c r="DQ62" s="50"/>
      <c r="DR62" s="52">
        <f t="shared" si="23"/>
        <v>1</v>
      </c>
      <c r="DS62" s="52"/>
      <c r="DT62" s="50"/>
      <c r="DU62" s="52"/>
      <c r="DV62" s="50"/>
      <c r="DW62" s="52">
        <f t="shared" si="24"/>
        <v>1</v>
      </c>
      <c r="DX62" s="52"/>
      <c r="DY62" s="50"/>
      <c r="DZ62" s="52"/>
      <c r="EA62" s="50"/>
      <c r="EB62" s="52">
        <f t="shared" si="25"/>
        <v>1</v>
      </c>
      <c r="EC62" s="52"/>
      <c r="ED62" s="50"/>
      <c r="EE62" s="52"/>
      <c r="EF62" s="50"/>
      <c r="EG62" s="52">
        <f t="shared" si="26"/>
        <v>1</v>
      </c>
      <c r="EH62" s="52"/>
      <c r="EI62" s="50"/>
      <c r="EJ62" s="52"/>
      <c r="EK62" s="50"/>
      <c r="EL62" s="52">
        <f t="shared" si="27"/>
        <v>1</v>
      </c>
      <c r="EM62" s="52"/>
      <c r="EN62" s="50"/>
      <c r="EO62" s="52"/>
      <c r="EP62" s="50"/>
      <c r="EQ62" s="107">
        <f t="shared" si="28"/>
        <v>1</v>
      </c>
      <c r="ER62" s="45"/>
      <c r="ES62" s="12" t="s">
        <v>167</v>
      </c>
      <c r="ET62" s="52">
        <f t="shared" si="29"/>
        <v>0</v>
      </c>
      <c r="EU62" s="38">
        <f t="shared" si="30"/>
        <v>0</v>
      </c>
      <c r="EV62" s="52">
        <f t="shared" si="31"/>
        <v>0</v>
      </c>
      <c r="EW62" s="50">
        <f t="shared" si="32"/>
        <v>0</v>
      </c>
    </row>
    <row r="63" spans="1:153" x14ac:dyDescent="0.3">
      <c r="A63" s="132" t="s">
        <v>168</v>
      </c>
      <c r="B63" s="52">
        <v>1</v>
      </c>
      <c r="C63" s="52"/>
      <c r="D63" s="50"/>
      <c r="E63" s="52"/>
      <c r="F63" s="50"/>
      <c r="G63" s="52">
        <f t="shared" si="0"/>
        <v>1</v>
      </c>
      <c r="H63" s="52"/>
      <c r="I63" s="50"/>
      <c r="J63" s="52"/>
      <c r="K63" s="50"/>
      <c r="L63" s="52">
        <f t="shared" si="1"/>
        <v>1</v>
      </c>
      <c r="M63" s="52"/>
      <c r="N63" s="50"/>
      <c r="O63" s="52"/>
      <c r="P63" s="50"/>
      <c r="Q63" s="52">
        <f t="shared" si="2"/>
        <v>1</v>
      </c>
      <c r="R63" s="52"/>
      <c r="S63" s="50"/>
      <c r="T63" s="52"/>
      <c r="U63" s="50"/>
      <c r="V63" s="52">
        <f t="shared" si="3"/>
        <v>1</v>
      </c>
      <c r="W63" s="52"/>
      <c r="X63" s="50"/>
      <c r="Y63" s="52"/>
      <c r="Z63" s="50"/>
      <c r="AA63" s="52">
        <f t="shared" si="4"/>
        <v>1</v>
      </c>
      <c r="AB63" s="52"/>
      <c r="AC63" s="50"/>
      <c r="AD63" s="52"/>
      <c r="AE63" s="50"/>
      <c r="AF63" s="52">
        <f t="shared" si="5"/>
        <v>1</v>
      </c>
      <c r="AG63" s="52"/>
      <c r="AH63" s="50"/>
      <c r="AI63" s="52"/>
      <c r="AJ63" s="50"/>
      <c r="AK63" s="52">
        <f t="shared" si="6"/>
        <v>1</v>
      </c>
      <c r="AL63" s="52"/>
      <c r="AM63" s="50"/>
      <c r="AN63" s="52"/>
      <c r="AO63" s="50"/>
      <c r="AP63" s="52">
        <f t="shared" si="7"/>
        <v>1</v>
      </c>
      <c r="AQ63" s="52"/>
      <c r="AR63" s="50"/>
      <c r="AS63" s="52"/>
      <c r="AT63" s="50"/>
      <c r="AU63" s="52">
        <f t="shared" si="8"/>
        <v>1</v>
      </c>
      <c r="AV63" s="52"/>
      <c r="AW63" s="50"/>
      <c r="AX63" s="52"/>
      <c r="AY63" s="50"/>
      <c r="AZ63" s="52">
        <f t="shared" si="9"/>
        <v>1</v>
      </c>
      <c r="BA63" s="52"/>
      <c r="BB63" s="50"/>
      <c r="BC63" s="52"/>
      <c r="BD63" s="50"/>
      <c r="BE63" s="52">
        <f t="shared" si="10"/>
        <v>1</v>
      </c>
      <c r="BF63" s="52"/>
      <c r="BG63" s="50"/>
      <c r="BH63" s="52"/>
      <c r="BI63" s="50"/>
      <c r="BJ63" s="52">
        <f t="shared" si="11"/>
        <v>1</v>
      </c>
      <c r="BK63" s="52"/>
      <c r="BL63" s="50"/>
      <c r="BM63" s="52"/>
      <c r="BN63" s="50"/>
      <c r="BO63" s="52">
        <f t="shared" si="12"/>
        <v>1</v>
      </c>
      <c r="BP63" s="52"/>
      <c r="BQ63" s="50"/>
      <c r="BR63" s="52"/>
      <c r="BS63" s="50"/>
      <c r="BT63" s="52">
        <f t="shared" si="13"/>
        <v>1</v>
      </c>
      <c r="BU63" s="52"/>
      <c r="BV63" s="50"/>
      <c r="BW63" s="52"/>
      <c r="BX63" s="50"/>
      <c r="BY63" s="52">
        <f t="shared" si="14"/>
        <v>1</v>
      </c>
      <c r="BZ63" s="52"/>
      <c r="CA63" s="50"/>
      <c r="CB63" s="52"/>
      <c r="CC63" s="50"/>
      <c r="CD63" s="52">
        <f t="shared" si="15"/>
        <v>1</v>
      </c>
      <c r="CE63" s="52"/>
      <c r="CF63" s="50"/>
      <c r="CG63" s="52"/>
      <c r="CH63" s="50"/>
      <c r="CI63" s="52">
        <f t="shared" si="16"/>
        <v>1</v>
      </c>
      <c r="CJ63" s="52"/>
      <c r="CK63" s="50"/>
      <c r="CL63" s="52"/>
      <c r="CM63" s="50"/>
      <c r="CN63" s="52">
        <f t="shared" si="17"/>
        <v>1</v>
      </c>
      <c r="CO63" s="52"/>
      <c r="CP63" s="50"/>
      <c r="CQ63" s="52"/>
      <c r="CR63" s="50"/>
      <c r="CS63" s="52">
        <f t="shared" si="18"/>
        <v>1</v>
      </c>
      <c r="CT63" s="52"/>
      <c r="CU63" s="50"/>
      <c r="CV63" s="52"/>
      <c r="CW63" s="50"/>
      <c r="CX63" s="52">
        <f t="shared" si="19"/>
        <v>1</v>
      </c>
      <c r="CY63" s="52"/>
      <c r="CZ63" s="50"/>
      <c r="DA63" s="52"/>
      <c r="DB63" s="50"/>
      <c r="DC63" s="52">
        <f t="shared" si="20"/>
        <v>1</v>
      </c>
      <c r="DD63" s="52"/>
      <c r="DE63" s="50"/>
      <c r="DF63" s="52"/>
      <c r="DG63" s="50"/>
      <c r="DH63" s="52">
        <f t="shared" si="21"/>
        <v>1</v>
      </c>
      <c r="DI63" s="52"/>
      <c r="DJ63" s="50"/>
      <c r="DK63" s="52"/>
      <c r="DL63" s="50"/>
      <c r="DM63" s="52">
        <f t="shared" si="22"/>
        <v>1</v>
      </c>
      <c r="DN63" s="52"/>
      <c r="DO63" s="50"/>
      <c r="DP63" s="52"/>
      <c r="DQ63" s="50"/>
      <c r="DR63" s="52">
        <f t="shared" si="23"/>
        <v>1</v>
      </c>
      <c r="DS63" s="52"/>
      <c r="DT63" s="50"/>
      <c r="DU63" s="52"/>
      <c r="DV63" s="50"/>
      <c r="DW63" s="52">
        <f t="shared" si="24"/>
        <v>1</v>
      </c>
      <c r="DX63" s="52"/>
      <c r="DY63" s="50"/>
      <c r="DZ63" s="52"/>
      <c r="EA63" s="50"/>
      <c r="EB63" s="52">
        <f t="shared" si="25"/>
        <v>1</v>
      </c>
      <c r="EC63" s="52"/>
      <c r="ED63" s="50"/>
      <c r="EE63" s="52"/>
      <c r="EF63" s="50"/>
      <c r="EG63" s="52">
        <f t="shared" si="26"/>
        <v>1</v>
      </c>
      <c r="EH63" s="52"/>
      <c r="EI63" s="50"/>
      <c r="EJ63" s="52"/>
      <c r="EK63" s="50"/>
      <c r="EL63" s="52">
        <f t="shared" si="27"/>
        <v>1</v>
      </c>
      <c r="EM63" s="52"/>
      <c r="EN63" s="50"/>
      <c r="EO63" s="52"/>
      <c r="EP63" s="50"/>
      <c r="EQ63" s="107">
        <f t="shared" si="28"/>
        <v>1</v>
      </c>
      <c r="ER63" s="45"/>
      <c r="ES63" s="12" t="s">
        <v>168</v>
      </c>
      <c r="ET63" s="52">
        <f t="shared" si="29"/>
        <v>0</v>
      </c>
      <c r="EU63" s="38">
        <f t="shared" si="30"/>
        <v>0</v>
      </c>
      <c r="EV63" s="52">
        <f t="shared" si="31"/>
        <v>0</v>
      </c>
      <c r="EW63" s="50">
        <f t="shared" si="32"/>
        <v>0</v>
      </c>
    </row>
    <row r="64" spans="1:153" x14ac:dyDescent="0.3">
      <c r="A64" s="132" t="s">
        <v>169</v>
      </c>
      <c r="B64" s="52">
        <v>2</v>
      </c>
      <c r="C64" s="52"/>
      <c r="D64" s="50"/>
      <c r="E64" s="52">
        <v>1</v>
      </c>
      <c r="F64" s="50">
        <v>1050</v>
      </c>
      <c r="G64" s="52">
        <f t="shared" si="0"/>
        <v>1</v>
      </c>
      <c r="H64" s="52"/>
      <c r="I64" s="50"/>
      <c r="J64" s="52"/>
      <c r="K64" s="50"/>
      <c r="L64" s="52">
        <f t="shared" si="1"/>
        <v>1</v>
      </c>
      <c r="M64" s="52"/>
      <c r="N64" s="50"/>
      <c r="O64" s="52"/>
      <c r="P64" s="50"/>
      <c r="Q64" s="52">
        <f t="shared" si="2"/>
        <v>1</v>
      </c>
      <c r="R64" s="52"/>
      <c r="S64" s="50"/>
      <c r="T64" s="52"/>
      <c r="U64" s="50"/>
      <c r="V64" s="52">
        <f t="shared" si="3"/>
        <v>1</v>
      </c>
      <c r="W64" s="52"/>
      <c r="X64" s="50"/>
      <c r="Y64" s="52"/>
      <c r="Z64" s="50"/>
      <c r="AA64" s="52">
        <f t="shared" si="4"/>
        <v>1</v>
      </c>
      <c r="AB64" s="52"/>
      <c r="AC64" s="50"/>
      <c r="AD64" s="52"/>
      <c r="AE64" s="50"/>
      <c r="AF64" s="52">
        <f t="shared" si="5"/>
        <v>1</v>
      </c>
      <c r="AG64" s="52"/>
      <c r="AH64" s="50"/>
      <c r="AI64" s="52"/>
      <c r="AJ64" s="50"/>
      <c r="AK64" s="52">
        <f t="shared" si="6"/>
        <v>1</v>
      </c>
      <c r="AL64" s="52"/>
      <c r="AM64" s="50"/>
      <c r="AN64" s="52"/>
      <c r="AO64" s="50"/>
      <c r="AP64" s="52">
        <f t="shared" si="7"/>
        <v>1</v>
      </c>
      <c r="AQ64" s="52"/>
      <c r="AR64" s="50"/>
      <c r="AS64" s="52"/>
      <c r="AT64" s="50"/>
      <c r="AU64" s="52">
        <f t="shared" si="8"/>
        <v>1</v>
      </c>
      <c r="AV64" s="52"/>
      <c r="AW64" s="50"/>
      <c r="AX64" s="52"/>
      <c r="AY64" s="50"/>
      <c r="AZ64" s="52">
        <f t="shared" si="9"/>
        <v>1</v>
      </c>
      <c r="BA64" s="52"/>
      <c r="BB64" s="50"/>
      <c r="BC64" s="52"/>
      <c r="BD64" s="50"/>
      <c r="BE64" s="52">
        <f t="shared" si="10"/>
        <v>1</v>
      </c>
      <c r="BF64" s="52"/>
      <c r="BG64" s="50"/>
      <c r="BH64" s="52"/>
      <c r="BI64" s="50"/>
      <c r="BJ64" s="52">
        <f t="shared" si="11"/>
        <v>1</v>
      </c>
      <c r="BK64" s="52"/>
      <c r="BL64" s="50"/>
      <c r="BM64" s="52"/>
      <c r="BN64" s="50"/>
      <c r="BO64" s="52">
        <f t="shared" si="12"/>
        <v>1</v>
      </c>
      <c r="BP64" s="52"/>
      <c r="BQ64" s="50"/>
      <c r="BR64" s="52"/>
      <c r="BS64" s="50"/>
      <c r="BT64" s="52">
        <f t="shared" si="13"/>
        <v>1</v>
      </c>
      <c r="BU64" s="52"/>
      <c r="BV64" s="50"/>
      <c r="BW64" s="52"/>
      <c r="BX64" s="50"/>
      <c r="BY64" s="52">
        <f t="shared" si="14"/>
        <v>1</v>
      </c>
      <c r="BZ64" s="52"/>
      <c r="CA64" s="50"/>
      <c r="CB64" s="52"/>
      <c r="CC64" s="50"/>
      <c r="CD64" s="52">
        <f t="shared" si="15"/>
        <v>1</v>
      </c>
      <c r="CE64" s="52"/>
      <c r="CF64" s="50"/>
      <c r="CG64" s="52"/>
      <c r="CH64" s="50"/>
      <c r="CI64" s="52">
        <f t="shared" si="16"/>
        <v>1</v>
      </c>
      <c r="CJ64" s="52"/>
      <c r="CK64" s="50"/>
      <c r="CL64" s="52"/>
      <c r="CM64" s="50"/>
      <c r="CN64" s="52">
        <f t="shared" si="17"/>
        <v>1</v>
      </c>
      <c r="CO64" s="52"/>
      <c r="CP64" s="50"/>
      <c r="CQ64" s="52"/>
      <c r="CR64" s="50"/>
      <c r="CS64" s="52">
        <f t="shared" si="18"/>
        <v>1</v>
      </c>
      <c r="CT64" s="52"/>
      <c r="CU64" s="50"/>
      <c r="CV64" s="52"/>
      <c r="CW64" s="50"/>
      <c r="CX64" s="52">
        <f t="shared" si="19"/>
        <v>1</v>
      </c>
      <c r="CY64" s="52"/>
      <c r="CZ64" s="50"/>
      <c r="DA64" s="52"/>
      <c r="DB64" s="50"/>
      <c r="DC64" s="52">
        <f t="shared" si="20"/>
        <v>1</v>
      </c>
      <c r="DD64" s="52"/>
      <c r="DE64" s="50"/>
      <c r="DF64" s="52"/>
      <c r="DG64" s="50"/>
      <c r="DH64" s="52">
        <f t="shared" si="21"/>
        <v>1</v>
      </c>
      <c r="DI64" s="52"/>
      <c r="DJ64" s="50"/>
      <c r="DK64" s="52"/>
      <c r="DL64" s="50"/>
      <c r="DM64" s="52">
        <f t="shared" si="22"/>
        <v>1</v>
      </c>
      <c r="DN64" s="52"/>
      <c r="DO64" s="50"/>
      <c r="DP64" s="52"/>
      <c r="DQ64" s="50"/>
      <c r="DR64" s="52">
        <f t="shared" si="23"/>
        <v>1</v>
      </c>
      <c r="DS64" s="52"/>
      <c r="DT64" s="50"/>
      <c r="DU64" s="52"/>
      <c r="DV64" s="50"/>
      <c r="DW64" s="52">
        <f t="shared" si="24"/>
        <v>1</v>
      </c>
      <c r="DX64" s="52"/>
      <c r="DY64" s="50"/>
      <c r="DZ64" s="52"/>
      <c r="EA64" s="50"/>
      <c r="EB64" s="52">
        <f t="shared" si="25"/>
        <v>1</v>
      </c>
      <c r="EC64" s="52"/>
      <c r="ED64" s="50"/>
      <c r="EE64" s="52"/>
      <c r="EF64" s="50"/>
      <c r="EG64" s="52">
        <f t="shared" si="26"/>
        <v>1</v>
      </c>
      <c r="EH64" s="52"/>
      <c r="EI64" s="50"/>
      <c r="EJ64" s="52"/>
      <c r="EK64" s="50"/>
      <c r="EL64" s="52">
        <f t="shared" si="27"/>
        <v>1</v>
      </c>
      <c r="EM64" s="52"/>
      <c r="EN64" s="50"/>
      <c r="EO64" s="52"/>
      <c r="EP64" s="50"/>
      <c r="EQ64" s="107">
        <f t="shared" si="28"/>
        <v>1</v>
      </c>
      <c r="ER64" s="45"/>
      <c r="ES64" s="12" t="s">
        <v>169</v>
      </c>
      <c r="ET64" s="52">
        <f t="shared" si="29"/>
        <v>1</v>
      </c>
      <c r="EU64" s="38">
        <f t="shared" si="30"/>
        <v>1050</v>
      </c>
      <c r="EV64" s="52">
        <f t="shared" si="31"/>
        <v>0</v>
      </c>
      <c r="EW64" s="50">
        <f t="shared" si="32"/>
        <v>0</v>
      </c>
    </row>
    <row r="65" spans="1:153" x14ac:dyDescent="0.3">
      <c r="A65" s="132" t="s">
        <v>170</v>
      </c>
      <c r="B65" s="52">
        <v>1</v>
      </c>
      <c r="C65" s="52"/>
      <c r="D65" s="50"/>
      <c r="E65" s="52"/>
      <c r="F65" s="50"/>
      <c r="G65" s="52">
        <f t="shared" si="0"/>
        <v>1</v>
      </c>
      <c r="H65" s="52"/>
      <c r="I65" s="50"/>
      <c r="J65" s="52"/>
      <c r="K65" s="50"/>
      <c r="L65" s="52">
        <f t="shared" si="1"/>
        <v>1</v>
      </c>
      <c r="M65" s="52"/>
      <c r="N65" s="50"/>
      <c r="O65" s="52"/>
      <c r="P65" s="50"/>
      <c r="Q65" s="52">
        <f t="shared" si="2"/>
        <v>1</v>
      </c>
      <c r="R65" s="52"/>
      <c r="S65" s="50"/>
      <c r="T65" s="52"/>
      <c r="U65" s="50"/>
      <c r="V65" s="52">
        <f t="shared" si="3"/>
        <v>1</v>
      </c>
      <c r="W65" s="52"/>
      <c r="X65" s="50"/>
      <c r="Y65" s="52"/>
      <c r="Z65" s="50"/>
      <c r="AA65" s="52">
        <f t="shared" si="4"/>
        <v>1</v>
      </c>
      <c r="AB65" s="52"/>
      <c r="AC65" s="50"/>
      <c r="AD65" s="52"/>
      <c r="AE65" s="50"/>
      <c r="AF65" s="52">
        <f t="shared" si="5"/>
        <v>1</v>
      </c>
      <c r="AG65" s="52"/>
      <c r="AH65" s="50"/>
      <c r="AI65" s="52"/>
      <c r="AJ65" s="50"/>
      <c r="AK65" s="52">
        <f t="shared" si="6"/>
        <v>1</v>
      </c>
      <c r="AL65" s="52"/>
      <c r="AM65" s="50"/>
      <c r="AN65" s="52"/>
      <c r="AO65" s="50"/>
      <c r="AP65" s="52">
        <f t="shared" si="7"/>
        <v>1</v>
      </c>
      <c r="AQ65" s="52"/>
      <c r="AR65" s="50"/>
      <c r="AS65" s="52"/>
      <c r="AT65" s="50"/>
      <c r="AU65" s="52">
        <f t="shared" si="8"/>
        <v>1</v>
      </c>
      <c r="AV65" s="52"/>
      <c r="AW65" s="50"/>
      <c r="AX65" s="52"/>
      <c r="AY65" s="50"/>
      <c r="AZ65" s="52">
        <f t="shared" si="9"/>
        <v>1</v>
      </c>
      <c r="BA65" s="52"/>
      <c r="BB65" s="50"/>
      <c r="BC65" s="52"/>
      <c r="BD65" s="50"/>
      <c r="BE65" s="52">
        <f t="shared" si="10"/>
        <v>1</v>
      </c>
      <c r="BF65" s="52"/>
      <c r="BG65" s="50"/>
      <c r="BH65" s="52"/>
      <c r="BI65" s="50"/>
      <c r="BJ65" s="52">
        <f t="shared" si="11"/>
        <v>1</v>
      </c>
      <c r="BK65" s="52"/>
      <c r="BL65" s="50"/>
      <c r="BM65" s="52"/>
      <c r="BN65" s="50"/>
      <c r="BO65" s="52">
        <f t="shared" si="12"/>
        <v>1</v>
      </c>
      <c r="BP65" s="52"/>
      <c r="BQ65" s="50"/>
      <c r="BR65" s="52"/>
      <c r="BS65" s="50"/>
      <c r="BT65" s="52">
        <f t="shared" si="13"/>
        <v>1</v>
      </c>
      <c r="BU65" s="52"/>
      <c r="BV65" s="50"/>
      <c r="BW65" s="52"/>
      <c r="BX65" s="50"/>
      <c r="BY65" s="52">
        <f t="shared" si="14"/>
        <v>1</v>
      </c>
      <c r="BZ65" s="52"/>
      <c r="CA65" s="50"/>
      <c r="CB65" s="52"/>
      <c r="CC65" s="50"/>
      <c r="CD65" s="52">
        <f t="shared" si="15"/>
        <v>1</v>
      </c>
      <c r="CE65" s="52"/>
      <c r="CF65" s="50"/>
      <c r="CG65" s="52"/>
      <c r="CH65" s="50"/>
      <c r="CI65" s="52">
        <f t="shared" si="16"/>
        <v>1</v>
      </c>
      <c r="CJ65" s="52"/>
      <c r="CK65" s="50"/>
      <c r="CL65" s="52"/>
      <c r="CM65" s="50"/>
      <c r="CN65" s="52">
        <f t="shared" si="17"/>
        <v>1</v>
      </c>
      <c r="CO65" s="52"/>
      <c r="CP65" s="50"/>
      <c r="CQ65" s="52"/>
      <c r="CR65" s="50"/>
      <c r="CS65" s="52">
        <f t="shared" si="18"/>
        <v>1</v>
      </c>
      <c r="CT65" s="52"/>
      <c r="CU65" s="50"/>
      <c r="CV65" s="52"/>
      <c r="CW65" s="50"/>
      <c r="CX65" s="52">
        <f t="shared" si="19"/>
        <v>1</v>
      </c>
      <c r="CY65" s="52"/>
      <c r="CZ65" s="50"/>
      <c r="DA65" s="52"/>
      <c r="DB65" s="50"/>
      <c r="DC65" s="52">
        <f t="shared" si="20"/>
        <v>1</v>
      </c>
      <c r="DD65" s="52"/>
      <c r="DE65" s="50"/>
      <c r="DF65" s="52"/>
      <c r="DG65" s="50"/>
      <c r="DH65" s="52">
        <f t="shared" si="21"/>
        <v>1</v>
      </c>
      <c r="DI65" s="52"/>
      <c r="DJ65" s="50"/>
      <c r="DK65" s="52"/>
      <c r="DL65" s="50"/>
      <c r="DM65" s="52">
        <f t="shared" si="22"/>
        <v>1</v>
      </c>
      <c r="DN65" s="52"/>
      <c r="DO65" s="50"/>
      <c r="DP65" s="52"/>
      <c r="DQ65" s="50"/>
      <c r="DR65" s="52">
        <f t="shared" si="23"/>
        <v>1</v>
      </c>
      <c r="DS65" s="52"/>
      <c r="DT65" s="50"/>
      <c r="DU65" s="52"/>
      <c r="DV65" s="50"/>
      <c r="DW65" s="52">
        <f t="shared" si="24"/>
        <v>1</v>
      </c>
      <c r="DX65" s="52"/>
      <c r="DY65" s="50"/>
      <c r="DZ65" s="52"/>
      <c r="EA65" s="50"/>
      <c r="EB65" s="52">
        <f t="shared" si="25"/>
        <v>1</v>
      </c>
      <c r="EC65" s="52"/>
      <c r="ED65" s="50"/>
      <c r="EE65" s="52"/>
      <c r="EF65" s="50"/>
      <c r="EG65" s="52">
        <f t="shared" si="26"/>
        <v>1</v>
      </c>
      <c r="EH65" s="52"/>
      <c r="EI65" s="50"/>
      <c r="EJ65" s="52"/>
      <c r="EK65" s="50"/>
      <c r="EL65" s="52">
        <f t="shared" si="27"/>
        <v>1</v>
      </c>
      <c r="EM65" s="52"/>
      <c r="EN65" s="50"/>
      <c r="EO65" s="52"/>
      <c r="EP65" s="50"/>
      <c r="EQ65" s="107">
        <f t="shared" si="28"/>
        <v>1</v>
      </c>
      <c r="ER65" s="45"/>
      <c r="ES65" s="12" t="s">
        <v>170</v>
      </c>
      <c r="ET65" s="52">
        <f t="shared" si="29"/>
        <v>0</v>
      </c>
      <c r="EU65" s="38">
        <f t="shared" si="30"/>
        <v>0</v>
      </c>
      <c r="EV65" s="52">
        <f t="shared" si="31"/>
        <v>0</v>
      </c>
      <c r="EW65" s="50">
        <f t="shared" si="32"/>
        <v>0</v>
      </c>
    </row>
    <row r="66" spans="1:153" x14ac:dyDescent="0.3">
      <c r="A66" s="132" t="s">
        <v>171</v>
      </c>
      <c r="B66" s="52">
        <v>2</v>
      </c>
      <c r="C66" s="52"/>
      <c r="D66" s="50"/>
      <c r="E66" s="52"/>
      <c r="F66" s="50"/>
      <c r="G66" s="52">
        <f t="shared" si="0"/>
        <v>2</v>
      </c>
      <c r="H66" s="52"/>
      <c r="I66" s="50"/>
      <c r="J66" s="52"/>
      <c r="K66" s="50"/>
      <c r="L66" s="52">
        <f t="shared" si="1"/>
        <v>2</v>
      </c>
      <c r="M66" s="52"/>
      <c r="N66" s="50"/>
      <c r="O66" s="52"/>
      <c r="P66" s="50"/>
      <c r="Q66" s="52">
        <f t="shared" si="2"/>
        <v>2</v>
      </c>
      <c r="R66" s="52"/>
      <c r="S66" s="50"/>
      <c r="T66" s="52">
        <v>1</v>
      </c>
      <c r="U66" s="50">
        <v>1800</v>
      </c>
      <c r="V66" s="52">
        <f t="shared" si="3"/>
        <v>1</v>
      </c>
      <c r="W66" s="52"/>
      <c r="X66" s="50"/>
      <c r="Y66" s="52"/>
      <c r="Z66" s="50"/>
      <c r="AA66" s="52">
        <f t="shared" si="4"/>
        <v>1</v>
      </c>
      <c r="AB66" s="52"/>
      <c r="AC66" s="50"/>
      <c r="AD66" s="52"/>
      <c r="AE66" s="50"/>
      <c r="AF66" s="52">
        <f t="shared" si="5"/>
        <v>1</v>
      </c>
      <c r="AG66" s="52"/>
      <c r="AH66" s="50"/>
      <c r="AI66" s="52"/>
      <c r="AJ66" s="50"/>
      <c r="AK66" s="52">
        <f t="shared" si="6"/>
        <v>1</v>
      </c>
      <c r="AL66" s="52"/>
      <c r="AM66" s="50"/>
      <c r="AN66" s="52"/>
      <c r="AO66" s="50"/>
      <c r="AP66" s="52">
        <f t="shared" si="7"/>
        <v>1</v>
      </c>
      <c r="AQ66" s="52"/>
      <c r="AR66" s="50"/>
      <c r="AS66" s="52"/>
      <c r="AT66" s="50"/>
      <c r="AU66" s="52">
        <f t="shared" si="8"/>
        <v>1</v>
      </c>
      <c r="AV66" s="52"/>
      <c r="AW66" s="50"/>
      <c r="AX66" s="52"/>
      <c r="AY66" s="50"/>
      <c r="AZ66" s="52">
        <f t="shared" si="9"/>
        <v>1</v>
      </c>
      <c r="BA66" s="52"/>
      <c r="BB66" s="50"/>
      <c r="BC66" s="52"/>
      <c r="BD66" s="50"/>
      <c r="BE66" s="52">
        <f t="shared" si="10"/>
        <v>1</v>
      </c>
      <c r="BF66" s="52"/>
      <c r="BG66" s="50"/>
      <c r="BH66" s="52"/>
      <c r="BI66" s="50"/>
      <c r="BJ66" s="52">
        <f t="shared" si="11"/>
        <v>1</v>
      </c>
      <c r="BK66" s="52"/>
      <c r="BL66" s="50"/>
      <c r="BM66" s="52"/>
      <c r="BN66" s="50"/>
      <c r="BO66" s="52">
        <f t="shared" si="12"/>
        <v>1</v>
      </c>
      <c r="BP66" s="52"/>
      <c r="BQ66" s="50"/>
      <c r="BR66" s="52"/>
      <c r="BS66" s="50"/>
      <c r="BT66" s="52">
        <f t="shared" si="13"/>
        <v>1</v>
      </c>
      <c r="BU66" s="52"/>
      <c r="BV66" s="50"/>
      <c r="BW66" s="52"/>
      <c r="BX66" s="50"/>
      <c r="BY66" s="52">
        <f t="shared" si="14"/>
        <v>1</v>
      </c>
      <c r="BZ66" s="52"/>
      <c r="CA66" s="50"/>
      <c r="CB66" s="52"/>
      <c r="CC66" s="50"/>
      <c r="CD66" s="52">
        <f t="shared" si="15"/>
        <v>1</v>
      </c>
      <c r="CE66" s="52"/>
      <c r="CF66" s="50"/>
      <c r="CG66" s="52"/>
      <c r="CH66" s="50"/>
      <c r="CI66" s="52">
        <f t="shared" si="16"/>
        <v>1</v>
      </c>
      <c r="CJ66" s="52"/>
      <c r="CK66" s="50"/>
      <c r="CL66" s="52"/>
      <c r="CM66" s="50"/>
      <c r="CN66" s="52">
        <f t="shared" si="17"/>
        <v>1</v>
      </c>
      <c r="CO66" s="52"/>
      <c r="CP66" s="50"/>
      <c r="CQ66" s="52"/>
      <c r="CR66" s="50"/>
      <c r="CS66" s="52">
        <f t="shared" si="18"/>
        <v>1</v>
      </c>
      <c r="CT66" s="52"/>
      <c r="CU66" s="50"/>
      <c r="CV66" s="52"/>
      <c r="CW66" s="50"/>
      <c r="CX66" s="52">
        <f t="shared" si="19"/>
        <v>1</v>
      </c>
      <c r="CY66" s="52"/>
      <c r="CZ66" s="50"/>
      <c r="DA66" s="52"/>
      <c r="DB66" s="50"/>
      <c r="DC66" s="52">
        <f t="shared" si="20"/>
        <v>1</v>
      </c>
      <c r="DD66" s="52"/>
      <c r="DE66" s="50"/>
      <c r="DF66" s="52"/>
      <c r="DG66" s="50"/>
      <c r="DH66" s="52">
        <f t="shared" si="21"/>
        <v>1</v>
      </c>
      <c r="DI66" s="52"/>
      <c r="DJ66" s="50"/>
      <c r="DK66" s="52"/>
      <c r="DL66" s="50"/>
      <c r="DM66" s="52">
        <f t="shared" si="22"/>
        <v>1</v>
      </c>
      <c r="DN66" s="52"/>
      <c r="DO66" s="50"/>
      <c r="DP66" s="52"/>
      <c r="DQ66" s="50"/>
      <c r="DR66" s="52">
        <f t="shared" si="23"/>
        <v>1</v>
      </c>
      <c r="DS66" s="52"/>
      <c r="DT66" s="50"/>
      <c r="DU66" s="52"/>
      <c r="DV66" s="50"/>
      <c r="DW66" s="52">
        <f t="shared" si="24"/>
        <v>1</v>
      </c>
      <c r="DX66" s="52"/>
      <c r="DY66" s="50"/>
      <c r="DZ66" s="52"/>
      <c r="EA66" s="50"/>
      <c r="EB66" s="52">
        <f t="shared" si="25"/>
        <v>1</v>
      </c>
      <c r="EC66" s="52"/>
      <c r="ED66" s="50"/>
      <c r="EE66" s="52"/>
      <c r="EF66" s="50"/>
      <c r="EG66" s="52">
        <f t="shared" si="26"/>
        <v>1</v>
      </c>
      <c r="EH66" s="52"/>
      <c r="EI66" s="50"/>
      <c r="EJ66" s="52"/>
      <c r="EK66" s="50"/>
      <c r="EL66" s="52">
        <f t="shared" si="27"/>
        <v>1</v>
      </c>
      <c r="EM66" s="52"/>
      <c r="EN66" s="50"/>
      <c r="EO66" s="52"/>
      <c r="EP66" s="50"/>
      <c r="EQ66" s="107">
        <f t="shared" si="28"/>
        <v>1</v>
      </c>
      <c r="ER66" s="45"/>
      <c r="ES66" s="12" t="s">
        <v>171</v>
      </c>
      <c r="ET66" s="52">
        <f t="shared" si="29"/>
        <v>1</v>
      </c>
      <c r="EU66" s="38">
        <f t="shared" si="30"/>
        <v>1800</v>
      </c>
      <c r="EV66" s="52">
        <f t="shared" si="31"/>
        <v>0</v>
      </c>
      <c r="EW66" s="50">
        <f t="shared" si="32"/>
        <v>0</v>
      </c>
    </row>
    <row r="67" spans="1:153" x14ac:dyDescent="0.3">
      <c r="A67" s="132" t="s">
        <v>172</v>
      </c>
      <c r="B67" s="52">
        <v>2</v>
      </c>
      <c r="C67" s="52"/>
      <c r="D67" s="50"/>
      <c r="E67" s="52"/>
      <c r="F67" s="50"/>
      <c r="G67" s="52">
        <f t="shared" si="0"/>
        <v>2</v>
      </c>
      <c r="H67" s="52"/>
      <c r="I67" s="50"/>
      <c r="J67" s="52"/>
      <c r="K67" s="50"/>
      <c r="L67" s="52">
        <f t="shared" si="1"/>
        <v>2</v>
      </c>
      <c r="M67" s="52"/>
      <c r="N67" s="50"/>
      <c r="O67" s="52"/>
      <c r="P67" s="50"/>
      <c r="Q67" s="52">
        <f t="shared" si="2"/>
        <v>2</v>
      </c>
      <c r="R67" s="52"/>
      <c r="S67" s="50"/>
      <c r="T67" s="52"/>
      <c r="U67" s="50"/>
      <c r="V67" s="52">
        <f t="shared" si="3"/>
        <v>2</v>
      </c>
      <c r="W67" s="52"/>
      <c r="X67" s="50"/>
      <c r="Y67" s="52"/>
      <c r="Z67" s="50"/>
      <c r="AA67" s="52">
        <f t="shared" si="4"/>
        <v>2</v>
      </c>
      <c r="AB67" s="52"/>
      <c r="AC67" s="50"/>
      <c r="AD67" s="52"/>
      <c r="AE67" s="50"/>
      <c r="AF67" s="52">
        <f t="shared" si="5"/>
        <v>2</v>
      </c>
      <c r="AG67" s="52"/>
      <c r="AH67" s="50"/>
      <c r="AI67" s="52"/>
      <c r="AJ67" s="50"/>
      <c r="AK67" s="52">
        <f t="shared" si="6"/>
        <v>2</v>
      </c>
      <c r="AL67" s="52"/>
      <c r="AM67" s="50"/>
      <c r="AN67" s="52"/>
      <c r="AO67" s="50"/>
      <c r="AP67" s="52">
        <f t="shared" si="7"/>
        <v>2</v>
      </c>
      <c r="AQ67" s="52"/>
      <c r="AR67" s="50"/>
      <c r="AS67" s="52"/>
      <c r="AT67" s="50"/>
      <c r="AU67" s="52">
        <f t="shared" si="8"/>
        <v>2</v>
      </c>
      <c r="AV67" s="52"/>
      <c r="AW67" s="50"/>
      <c r="AX67" s="52"/>
      <c r="AY67" s="50"/>
      <c r="AZ67" s="52">
        <f t="shared" si="9"/>
        <v>2</v>
      </c>
      <c r="BA67" s="52"/>
      <c r="BB67" s="50"/>
      <c r="BC67" s="52"/>
      <c r="BD67" s="50"/>
      <c r="BE67" s="52">
        <f t="shared" si="10"/>
        <v>2</v>
      </c>
      <c r="BF67" s="52"/>
      <c r="BG67" s="50"/>
      <c r="BH67" s="52"/>
      <c r="BI67" s="50"/>
      <c r="BJ67" s="52">
        <f t="shared" si="11"/>
        <v>2</v>
      </c>
      <c r="BK67" s="52"/>
      <c r="BL67" s="50"/>
      <c r="BM67" s="52"/>
      <c r="BN67" s="50"/>
      <c r="BO67" s="52">
        <f t="shared" si="12"/>
        <v>2</v>
      </c>
      <c r="BP67" s="52"/>
      <c r="BQ67" s="50"/>
      <c r="BR67" s="52"/>
      <c r="BS67" s="50"/>
      <c r="BT67" s="52">
        <f t="shared" si="13"/>
        <v>2</v>
      </c>
      <c r="BU67" s="52"/>
      <c r="BV67" s="50"/>
      <c r="BW67" s="52"/>
      <c r="BX67" s="50"/>
      <c r="BY67" s="52">
        <f t="shared" si="14"/>
        <v>2</v>
      </c>
      <c r="BZ67" s="52"/>
      <c r="CA67" s="50"/>
      <c r="CB67" s="52"/>
      <c r="CC67" s="50"/>
      <c r="CD67" s="52">
        <f t="shared" si="15"/>
        <v>2</v>
      </c>
      <c r="CE67" s="52"/>
      <c r="CF67" s="50"/>
      <c r="CG67" s="52"/>
      <c r="CH67" s="50"/>
      <c r="CI67" s="52">
        <f t="shared" si="16"/>
        <v>2</v>
      </c>
      <c r="CJ67" s="52"/>
      <c r="CK67" s="50"/>
      <c r="CL67" s="52"/>
      <c r="CM67" s="50"/>
      <c r="CN67" s="52">
        <f t="shared" si="17"/>
        <v>2</v>
      </c>
      <c r="CO67" s="52"/>
      <c r="CP67" s="50"/>
      <c r="CQ67" s="52"/>
      <c r="CR67" s="50"/>
      <c r="CS67" s="52">
        <f t="shared" si="18"/>
        <v>2</v>
      </c>
      <c r="CT67" s="52"/>
      <c r="CU67" s="50"/>
      <c r="CV67" s="52"/>
      <c r="CW67" s="50"/>
      <c r="CX67" s="52">
        <f t="shared" si="19"/>
        <v>2</v>
      </c>
      <c r="CY67" s="52"/>
      <c r="CZ67" s="50"/>
      <c r="DA67" s="52"/>
      <c r="DB67" s="50"/>
      <c r="DC67" s="52">
        <f t="shared" si="20"/>
        <v>2</v>
      </c>
      <c r="DD67" s="52"/>
      <c r="DE67" s="50"/>
      <c r="DF67" s="52"/>
      <c r="DG67" s="50"/>
      <c r="DH67" s="52">
        <f t="shared" si="21"/>
        <v>2</v>
      </c>
      <c r="DI67" s="52"/>
      <c r="DJ67" s="50"/>
      <c r="DK67" s="52"/>
      <c r="DL67" s="50"/>
      <c r="DM67" s="52">
        <f t="shared" si="22"/>
        <v>2</v>
      </c>
      <c r="DN67" s="52"/>
      <c r="DO67" s="50"/>
      <c r="DP67" s="52"/>
      <c r="DQ67" s="50"/>
      <c r="DR67" s="52">
        <f t="shared" si="23"/>
        <v>2</v>
      </c>
      <c r="DS67" s="52"/>
      <c r="DT67" s="50"/>
      <c r="DU67" s="52"/>
      <c r="DV67" s="50"/>
      <c r="DW67" s="52">
        <f t="shared" si="24"/>
        <v>2</v>
      </c>
      <c r="DX67" s="52"/>
      <c r="DY67" s="50"/>
      <c r="DZ67" s="52"/>
      <c r="EA67" s="50"/>
      <c r="EB67" s="52">
        <f t="shared" si="25"/>
        <v>2</v>
      </c>
      <c r="EC67" s="52"/>
      <c r="ED67" s="50"/>
      <c r="EE67" s="52"/>
      <c r="EF67" s="50"/>
      <c r="EG67" s="52">
        <f t="shared" si="26"/>
        <v>2</v>
      </c>
      <c r="EH67" s="52"/>
      <c r="EI67" s="50"/>
      <c r="EJ67" s="52"/>
      <c r="EK67" s="50"/>
      <c r="EL67" s="52">
        <f t="shared" si="27"/>
        <v>2</v>
      </c>
      <c r="EM67" s="52"/>
      <c r="EN67" s="50"/>
      <c r="EO67" s="52"/>
      <c r="EP67" s="50"/>
      <c r="EQ67" s="107">
        <f t="shared" si="28"/>
        <v>2</v>
      </c>
      <c r="ER67" s="45"/>
      <c r="ES67" s="12" t="s">
        <v>172</v>
      </c>
      <c r="ET67" s="52">
        <f t="shared" si="29"/>
        <v>0</v>
      </c>
      <c r="EU67" s="38">
        <f t="shared" si="30"/>
        <v>0</v>
      </c>
      <c r="EV67" s="52">
        <f t="shared" si="31"/>
        <v>0</v>
      </c>
      <c r="EW67" s="50">
        <f t="shared" si="32"/>
        <v>0</v>
      </c>
    </row>
    <row r="68" spans="1:153" x14ac:dyDescent="0.3">
      <c r="A68" s="132" t="s">
        <v>173</v>
      </c>
      <c r="B68" s="52">
        <v>2</v>
      </c>
      <c r="C68" s="52"/>
      <c r="D68" s="50"/>
      <c r="E68" s="52">
        <v>1</v>
      </c>
      <c r="F68" s="50">
        <v>1100</v>
      </c>
      <c r="G68" s="52">
        <f t="shared" ref="G68:G80" si="33">B68+C68-E68</f>
        <v>1</v>
      </c>
      <c r="H68" s="52"/>
      <c r="I68" s="50"/>
      <c r="J68" s="52"/>
      <c r="K68" s="50"/>
      <c r="L68" s="52">
        <f t="shared" ref="L68:L80" si="34">G68+H68-J68</f>
        <v>1</v>
      </c>
      <c r="M68" s="52"/>
      <c r="N68" s="50"/>
      <c r="O68" s="52"/>
      <c r="P68" s="50"/>
      <c r="Q68" s="52">
        <f t="shared" ref="Q68:Q80" si="35">L68+M68-O68</f>
        <v>1</v>
      </c>
      <c r="R68" s="52"/>
      <c r="S68" s="50"/>
      <c r="T68" s="52"/>
      <c r="U68" s="50"/>
      <c r="V68" s="52">
        <f t="shared" ref="V68:V80" si="36">Q68+R68-T68</f>
        <v>1</v>
      </c>
      <c r="W68" s="52"/>
      <c r="X68" s="50"/>
      <c r="Y68" s="52"/>
      <c r="Z68" s="50"/>
      <c r="AA68" s="52">
        <f t="shared" ref="AA68:AA80" si="37">V68+W68-Y68</f>
        <v>1</v>
      </c>
      <c r="AB68" s="52"/>
      <c r="AC68" s="50"/>
      <c r="AD68" s="52"/>
      <c r="AE68" s="50"/>
      <c r="AF68" s="52">
        <f t="shared" ref="AF68:AF80" si="38">AA68+AB68-AD68</f>
        <v>1</v>
      </c>
      <c r="AG68" s="52"/>
      <c r="AH68" s="50"/>
      <c r="AI68" s="52"/>
      <c r="AJ68" s="50"/>
      <c r="AK68" s="52">
        <f t="shared" ref="AK68:AK80" si="39">AF68+AG68-AI68</f>
        <v>1</v>
      </c>
      <c r="AL68" s="52"/>
      <c r="AM68" s="50"/>
      <c r="AN68" s="52"/>
      <c r="AO68" s="50"/>
      <c r="AP68" s="52">
        <f t="shared" ref="AP68:AP80" si="40">AK68+AL68-AN68</f>
        <v>1</v>
      </c>
      <c r="AQ68" s="52"/>
      <c r="AR68" s="50"/>
      <c r="AS68" s="52"/>
      <c r="AT68" s="50"/>
      <c r="AU68" s="52">
        <f t="shared" ref="AU68:AU80" si="41">AP68+AQ68-AS68</f>
        <v>1</v>
      </c>
      <c r="AV68" s="52"/>
      <c r="AW68" s="50"/>
      <c r="AX68" s="52"/>
      <c r="AY68" s="50"/>
      <c r="AZ68" s="52">
        <f t="shared" ref="AZ68:AZ80" si="42">AU68+AV68-AX68</f>
        <v>1</v>
      </c>
      <c r="BA68" s="52"/>
      <c r="BB68" s="50"/>
      <c r="BC68" s="52"/>
      <c r="BD68" s="50"/>
      <c r="BE68" s="52">
        <f t="shared" ref="BE68:BE80" si="43">AZ68+BA68-BC68</f>
        <v>1</v>
      </c>
      <c r="BF68" s="52"/>
      <c r="BG68" s="50"/>
      <c r="BH68" s="52"/>
      <c r="BI68" s="50"/>
      <c r="BJ68" s="52">
        <f t="shared" ref="BJ68:BJ80" si="44">BE68+BF68-BH68</f>
        <v>1</v>
      </c>
      <c r="BK68" s="52"/>
      <c r="BL68" s="50"/>
      <c r="BM68" s="52"/>
      <c r="BN68" s="50"/>
      <c r="BO68" s="52">
        <f t="shared" ref="BO68:BO80" si="45">BJ68+BK68-BM68</f>
        <v>1</v>
      </c>
      <c r="BP68" s="52"/>
      <c r="BQ68" s="50"/>
      <c r="BR68" s="52"/>
      <c r="BS68" s="50"/>
      <c r="BT68" s="52">
        <f t="shared" ref="BT68:BT80" si="46">BO68+BP68-BR68</f>
        <v>1</v>
      </c>
      <c r="BU68" s="52"/>
      <c r="BV68" s="50"/>
      <c r="BW68" s="52"/>
      <c r="BX68" s="50"/>
      <c r="BY68" s="52">
        <f t="shared" ref="BY68:BY80" si="47">BT68+BU68-BW68</f>
        <v>1</v>
      </c>
      <c r="BZ68" s="52"/>
      <c r="CA68" s="50"/>
      <c r="CB68" s="52"/>
      <c r="CC68" s="50"/>
      <c r="CD68" s="52">
        <f t="shared" ref="CD68:CD80" si="48">BY68+BZ68-CB68</f>
        <v>1</v>
      </c>
      <c r="CE68" s="52"/>
      <c r="CF68" s="50"/>
      <c r="CG68" s="52"/>
      <c r="CH68" s="50"/>
      <c r="CI68" s="52">
        <f t="shared" ref="CI68:CI80" si="49">CD68+CE68-CG68</f>
        <v>1</v>
      </c>
      <c r="CJ68" s="52"/>
      <c r="CK68" s="50"/>
      <c r="CL68" s="52"/>
      <c r="CM68" s="50"/>
      <c r="CN68" s="52">
        <f t="shared" ref="CN68:CN80" si="50">CI68+CJ68-CL68</f>
        <v>1</v>
      </c>
      <c r="CO68" s="52"/>
      <c r="CP68" s="50"/>
      <c r="CQ68" s="52"/>
      <c r="CR68" s="50"/>
      <c r="CS68" s="52">
        <f t="shared" ref="CS68:CS80" si="51">CN68+CO68-CQ68</f>
        <v>1</v>
      </c>
      <c r="CT68" s="52"/>
      <c r="CU68" s="50"/>
      <c r="CV68" s="52"/>
      <c r="CW68" s="50"/>
      <c r="CX68" s="52">
        <f t="shared" ref="CX68:CX80" si="52">CS68+CT68-CV68</f>
        <v>1</v>
      </c>
      <c r="CY68" s="52"/>
      <c r="CZ68" s="50"/>
      <c r="DA68" s="52"/>
      <c r="DB68" s="50"/>
      <c r="DC68" s="52">
        <f t="shared" ref="DC68:DC80" si="53">CX68+CY68-DA68</f>
        <v>1</v>
      </c>
      <c r="DD68" s="52"/>
      <c r="DE68" s="50"/>
      <c r="DF68" s="52"/>
      <c r="DG68" s="50"/>
      <c r="DH68" s="52">
        <f t="shared" ref="DH68:DH80" si="54">DC68+DD68-DF68</f>
        <v>1</v>
      </c>
      <c r="DI68" s="52"/>
      <c r="DJ68" s="50"/>
      <c r="DK68" s="52"/>
      <c r="DL68" s="50"/>
      <c r="DM68" s="52">
        <f t="shared" ref="DM68:DM80" si="55">DH68+DI68-DK68</f>
        <v>1</v>
      </c>
      <c r="DN68" s="52"/>
      <c r="DO68" s="50"/>
      <c r="DP68" s="52"/>
      <c r="DQ68" s="50"/>
      <c r="DR68" s="52">
        <f t="shared" ref="DR68:DR80" si="56">DM68+DN68-DP68</f>
        <v>1</v>
      </c>
      <c r="DS68" s="52"/>
      <c r="DT68" s="50"/>
      <c r="DU68" s="52"/>
      <c r="DV68" s="50"/>
      <c r="DW68" s="52">
        <f t="shared" ref="DW68:DW80" si="57">DR68+DS68-DU68</f>
        <v>1</v>
      </c>
      <c r="DX68" s="52"/>
      <c r="DY68" s="50"/>
      <c r="DZ68" s="52"/>
      <c r="EA68" s="50"/>
      <c r="EB68" s="52">
        <f t="shared" ref="EB68:EB80" si="58">DW68+DX68-DZ68</f>
        <v>1</v>
      </c>
      <c r="EC68" s="52"/>
      <c r="ED68" s="50"/>
      <c r="EE68" s="52"/>
      <c r="EF68" s="50"/>
      <c r="EG68" s="52">
        <f t="shared" ref="EG68:EG80" si="59">EB68+EC68-EE68</f>
        <v>1</v>
      </c>
      <c r="EH68" s="52"/>
      <c r="EI68" s="50"/>
      <c r="EJ68" s="52"/>
      <c r="EK68" s="50"/>
      <c r="EL68" s="52">
        <f t="shared" ref="EL68:EL80" si="60">EG68+EH68-EJ68</f>
        <v>1</v>
      </c>
      <c r="EM68" s="52"/>
      <c r="EN68" s="50"/>
      <c r="EO68" s="52"/>
      <c r="EP68" s="50"/>
      <c r="EQ68" s="107">
        <f t="shared" ref="EQ68:EQ80" si="61">EL68+EM68-EO68</f>
        <v>1</v>
      </c>
      <c r="ER68" s="45"/>
      <c r="ES68" s="12" t="s">
        <v>173</v>
      </c>
      <c r="ET68" s="52">
        <f t="shared" ref="ET68:ET80" si="62">EO68+EJ68+EE68+DZ68+DU68+DP68+DK68+DF68+DA68+CV68+CQ68+CL68+CG68+CB68+BW68+BR68+BM68+BH68+BC68+AX68+AS68+AN68+AI68+AD68+Y68+T68+O68+J68+E68</f>
        <v>1</v>
      </c>
      <c r="EU68" s="38">
        <f t="shared" ref="EU68:EU80" si="63">EP68+EK68+EF68+EA68+DV68+DQ68+DL68+DG68+DB68+CW68+CR68+CM68+CH68+CC68+BX68+BS68+BN68+BI68+BD68+AY68+AT68+AO68+AJ68+AE68+Z68+U68+P68+K68+F68</f>
        <v>1100</v>
      </c>
      <c r="EV68" s="52">
        <f t="shared" ref="EV68:EV80" si="64">EM68+EH68+EC68+DX68+DS68+DN68+DI68+DD68+CY68+CT68+CO68+CJ68+CE68+BZ68+BU68+BP68+BK68+BF68+BA68+AV68+AQ68+AL68+AG68+AB68+W68+R68+M68+H68+C68</f>
        <v>0</v>
      </c>
      <c r="EW68" s="50">
        <f t="shared" ref="EW68:EW80" si="65">EN68+EI68++ED68+DY68+DO68+DJ68+DT68+DE68+CZ68+CU68+CP68+CK68+CF68+CA68+BV68+BQ68+BL68+BG68+BB68+AW68+AR68+AM68+AH68+AC68+X68+S68+N68+I68+D68</f>
        <v>0</v>
      </c>
    </row>
    <row r="69" spans="1:153" x14ac:dyDescent="0.3">
      <c r="A69" s="132" t="s">
        <v>174</v>
      </c>
      <c r="B69" s="52">
        <v>1</v>
      </c>
      <c r="C69" s="52"/>
      <c r="D69" s="50"/>
      <c r="E69" s="52"/>
      <c r="F69" s="50"/>
      <c r="G69" s="52">
        <f t="shared" si="33"/>
        <v>1</v>
      </c>
      <c r="H69" s="52"/>
      <c r="I69" s="50"/>
      <c r="J69" s="52"/>
      <c r="K69" s="50"/>
      <c r="L69" s="52">
        <f t="shared" si="34"/>
        <v>1</v>
      </c>
      <c r="M69" s="52"/>
      <c r="N69" s="50"/>
      <c r="O69" s="52"/>
      <c r="P69" s="50"/>
      <c r="Q69" s="52">
        <f t="shared" si="35"/>
        <v>1</v>
      </c>
      <c r="R69" s="52"/>
      <c r="S69" s="50"/>
      <c r="T69" s="52"/>
      <c r="U69" s="50"/>
      <c r="V69" s="52">
        <f t="shared" si="36"/>
        <v>1</v>
      </c>
      <c r="W69" s="52"/>
      <c r="X69" s="50"/>
      <c r="Y69" s="52"/>
      <c r="Z69" s="50"/>
      <c r="AA69" s="52">
        <f t="shared" si="37"/>
        <v>1</v>
      </c>
      <c r="AB69" s="52"/>
      <c r="AC69" s="50"/>
      <c r="AD69" s="52"/>
      <c r="AE69" s="50"/>
      <c r="AF69" s="52">
        <f t="shared" si="38"/>
        <v>1</v>
      </c>
      <c r="AG69" s="52"/>
      <c r="AH69" s="50"/>
      <c r="AI69" s="52"/>
      <c r="AJ69" s="50"/>
      <c r="AK69" s="52">
        <f t="shared" si="39"/>
        <v>1</v>
      </c>
      <c r="AL69" s="52"/>
      <c r="AM69" s="50"/>
      <c r="AN69" s="52"/>
      <c r="AO69" s="50"/>
      <c r="AP69" s="52">
        <f t="shared" si="40"/>
        <v>1</v>
      </c>
      <c r="AQ69" s="52"/>
      <c r="AR69" s="50"/>
      <c r="AS69" s="52"/>
      <c r="AT69" s="50"/>
      <c r="AU69" s="52">
        <f t="shared" si="41"/>
        <v>1</v>
      </c>
      <c r="AV69" s="52"/>
      <c r="AW69" s="50"/>
      <c r="AX69" s="52"/>
      <c r="AY69" s="50"/>
      <c r="AZ69" s="52">
        <f t="shared" si="42"/>
        <v>1</v>
      </c>
      <c r="BA69" s="52"/>
      <c r="BB69" s="50"/>
      <c r="BC69" s="52"/>
      <c r="BD69" s="50"/>
      <c r="BE69" s="52">
        <f t="shared" si="43"/>
        <v>1</v>
      </c>
      <c r="BF69" s="52"/>
      <c r="BG69" s="50"/>
      <c r="BH69" s="52"/>
      <c r="BI69" s="50"/>
      <c r="BJ69" s="52">
        <f t="shared" si="44"/>
        <v>1</v>
      </c>
      <c r="BK69" s="52"/>
      <c r="BL69" s="50"/>
      <c r="BM69" s="52"/>
      <c r="BN69" s="50"/>
      <c r="BO69" s="52">
        <f t="shared" si="45"/>
        <v>1</v>
      </c>
      <c r="BP69" s="52"/>
      <c r="BQ69" s="50"/>
      <c r="BR69" s="52"/>
      <c r="BS69" s="50"/>
      <c r="BT69" s="52">
        <f t="shared" si="46"/>
        <v>1</v>
      </c>
      <c r="BU69" s="52"/>
      <c r="BV69" s="50"/>
      <c r="BW69" s="52"/>
      <c r="BX69" s="50"/>
      <c r="BY69" s="52">
        <f t="shared" si="47"/>
        <v>1</v>
      </c>
      <c r="BZ69" s="52"/>
      <c r="CA69" s="50"/>
      <c r="CB69" s="52"/>
      <c r="CC69" s="50"/>
      <c r="CD69" s="52">
        <f t="shared" si="48"/>
        <v>1</v>
      </c>
      <c r="CE69" s="52"/>
      <c r="CF69" s="50"/>
      <c r="CG69" s="52"/>
      <c r="CH69" s="50"/>
      <c r="CI69" s="52">
        <f t="shared" si="49"/>
        <v>1</v>
      </c>
      <c r="CJ69" s="52"/>
      <c r="CK69" s="50"/>
      <c r="CL69" s="52"/>
      <c r="CM69" s="50"/>
      <c r="CN69" s="52">
        <f t="shared" si="50"/>
        <v>1</v>
      </c>
      <c r="CO69" s="52"/>
      <c r="CP69" s="50"/>
      <c r="CQ69" s="52"/>
      <c r="CR69" s="50"/>
      <c r="CS69" s="52">
        <f t="shared" si="51"/>
        <v>1</v>
      </c>
      <c r="CT69" s="52"/>
      <c r="CU69" s="50"/>
      <c r="CV69" s="52"/>
      <c r="CW69" s="50"/>
      <c r="CX69" s="52">
        <f t="shared" si="52"/>
        <v>1</v>
      </c>
      <c r="CY69" s="52"/>
      <c r="CZ69" s="50"/>
      <c r="DA69" s="52"/>
      <c r="DB69" s="50"/>
      <c r="DC69" s="52">
        <f t="shared" si="53"/>
        <v>1</v>
      </c>
      <c r="DD69" s="52"/>
      <c r="DE69" s="50"/>
      <c r="DF69" s="52"/>
      <c r="DG69" s="50"/>
      <c r="DH69" s="52">
        <f t="shared" si="54"/>
        <v>1</v>
      </c>
      <c r="DI69" s="52"/>
      <c r="DJ69" s="50"/>
      <c r="DK69" s="52"/>
      <c r="DL69" s="50"/>
      <c r="DM69" s="52">
        <f t="shared" si="55"/>
        <v>1</v>
      </c>
      <c r="DN69" s="52"/>
      <c r="DO69" s="50"/>
      <c r="DP69" s="52"/>
      <c r="DQ69" s="50"/>
      <c r="DR69" s="52">
        <f t="shared" si="56"/>
        <v>1</v>
      </c>
      <c r="DS69" s="52"/>
      <c r="DT69" s="50"/>
      <c r="DU69" s="52"/>
      <c r="DV69" s="50"/>
      <c r="DW69" s="52">
        <f t="shared" si="57"/>
        <v>1</v>
      </c>
      <c r="DX69" s="52"/>
      <c r="DY69" s="50"/>
      <c r="DZ69" s="52"/>
      <c r="EA69" s="50"/>
      <c r="EB69" s="52">
        <f t="shared" si="58"/>
        <v>1</v>
      </c>
      <c r="EC69" s="52"/>
      <c r="ED69" s="50"/>
      <c r="EE69" s="52"/>
      <c r="EF69" s="50"/>
      <c r="EG69" s="52">
        <f t="shared" si="59"/>
        <v>1</v>
      </c>
      <c r="EH69" s="52"/>
      <c r="EI69" s="50"/>
      <c r="EJ69" s="52"/>
      <c r="EK69" s="50"/>
      <c r="EL69" s="52">
        <f t="shared" si="60"/>
        <v>1</v>
      </c>
      <c r="EM69" s="52"/>
      <c r="EN69" s="50"/>
      <c r="EO69" s="52"/>
      <c r="EP69" s="50"/>
      <c r="EQ69" s="107">
        <f t="shared" si="61"/>
        <v>1</v>
      </c>
      <c r="ER69" s="45"/>
      <c r="ES69" s="12" t="s">
        <v>174</v>
      </c>
      <c r="ET69" s="52">
        <f t="shared" si="62"/>
        <v>0</v>
      </c>
      <c r="EU69" s="38">
        <f t="shared" si="63"/>
        <v>0</v>
      </c>
      <c r="EV69" s="52">
        <f t="shared" si="64"/>
        <v>0</v>
      </c>
      <c r="EW69" s="50">
        <f t="shared" si="65"/>
        <v>0</v>
      </c>
    </row>
    <row r="70" spans="1:153" x14ac:dyDescent="0.3">
      <c r="A70" s="132" t="s">
        <v>175</v>
      </c>
      <c r="B70" s="52">
        <v>1</v>
      </c>
      <c r="C70" s="52"/>
      <c r="D70" s="50"/>
      <c r="E70" s="52">
        <v>1</v>
      </c>
      <c r="F70" s="50">
        <v>1500</v>
      </c>
      <c r="G70" s="52">
        <f t="shared" si="33"/>
        <v>0</v>
      </c>
      <c r="H70" s="52"/>
      <c r="I70" s="50"/>
      <c r="J70" s="52"/>
      <c r="K70" s="50"/>
      <c r="L70" s="52">
        <f t="shared" si="34"/>
        <v>0</v>
      </c>
      <c r="M70" s="52"/>
      <c r="N70" s="50"/>
      <c r="O70" s="52"/>
      <c r="P70" s="50"/>
      <c r="Q70" s="52">
        <f t="shared" si="35"/>
        <v>0</v>
      </c>
      <c r="R70" s="52"/>
      <c r="S70" s="50"/>
      <c r="T70" s="52"/>
      <c r="U70" s="50"/>
      <c r="V70" s="52">
        <f t="shared" si="36"/>
        <v>0</v>
      </c>
      <c r="W70" s="52"/>
      <c r="X70" s="50"/>
      <c r="Y70" s="52"/>
      <c r="Z70" s="50"/>
      <c r="AA70" s="52">
        <f t="shared" si="37"/>
        <v>0</v>
      </c>
      <c r="AB70" s="52"/>
      <c r="AC70" s="50"/>
      <c r="AD70" s="52"/>
      <c r="AE70" s="50"/>
      <c r="AF70" s="52">
        <f t="shared" si="38"/>
        <v>0</v>
      </c>
      <c r="AG70" s="52"/>
      <c r="AH70" s="50"/>
      <c r="AI70" s="52"/>
      <c r="AJ70" s="50"/>
      <c r="AK70" s="52">
        <f t="shared" si="39"/>
        <v>0</v>
      </c>
      <c r="AL70" s="52"/>
      <c r="AM70" s="50"/>
      <c r="AN70" s="52"/>
      <c r="AO70" s="50"/>
      <c r="AP70" s="52">
        <f t="shared" si="40"/>
        <v>0</v>
      </c>
      <c r="AQ70" s="52"/>
      <c r="AR70" s="50"/>
      <c r="AS70" s="52"/>
      <c r="AT70" s="50"/>
      <c r="AU70" s="52">
        <f t="shared" si="41"/>
        <v>0</v>
      </c>
      <c r="AV70" s="52"/>
      <c r="AW70" s="50"/>
      <c r="AX70" s="52"/>
      <c r="AY70" s="50"/>
      <c r="AZ70" s="52">
        <f t="shared" si="42"/>
        <v>0</v>
      </c>
      <c r="BA70" s="52"/>
      <c r="BB70" s="50"/>
      <c r="BC70" s="52"/>
      <c r="BD70" s="50"/>
      <c r="BE70" s="52">
        <f t="shared" si="43"/>
        <v>0</v>
      </c>
      <c r="BF70" s="52"/>
      <c r="BG70" s="50"/>
      <c r="BH70" s="52"/>
      <c r="BI70" s="50"/>
      <c r="BJ70" s="52">
        <f t="shared" si="44"/>
        <v>0</v>
      </c>
      <c r="BK70" s="52"/>
      <c r="BL70" s="50"/>
      <c r="BM70" s="52"/>
      <c r="BN70" s="50"/>
      <c r="BO70" s="52">
        <f t="shared" si="45"/>
        <v>0</v>
      </c>
      <c r="BP70" s="52"/>
      <c r="BQ70" s="50"/>
      <c r="BR70" s="52"/>
      <c r="BS70" s="50"/>
      <c r="BT70" s="52">
        <f t="shared" si="46"/>
        <v>0</v>
      </c>
      <c r="BU70" s="52"/>
      <c r="BV70" s="50"/>
      <c r="BW70" s="52"/>
      <c r="BX70" s="50"/>
      <c r="BY70" s="52">
        <f t="shared" si="47"/>
        <v>0</v>
      </c>
      <c r="BZ70" s="52"/>
      <c r="CA70" s="50"/>
      <c r="CB70" s="52"/>
      <c r="CC70" s="50"/>
      <c r="CD70" s="52">
        <f t="shared" si="48"/>
        <v>0</v>
      </c>
      <c r="CE70" s="52"/>
      <c r="CF70" s="50"/>
      <c r="CG70" s="52"/>
      <c r="CH70" s="50"/>
      <c r="CI70" s="52">
        <f t="shared" si="49"/>
        <v>0</v>
      </c>
      <c r="CJ70" s="52"/>
      <c r="CK70" s="50"/>
      <c r="CL70" s="52"/>
      <c r="CM70" s="50"/>
      <c r="CN70" s="52">
        <f t="shared" si="50"/>
        <v>0</v>
      </c>
      <c r="CO70" s="52"/>
      <c r="CP70" s="50"/>
      <c r="CQ70" s="52"/>
      <c r="CR70" s="50"/>
      <c r="CS70" s="52">
        <f t="shared" si="51"/>
        <v>0</v>
      </c>
      <c r="CT70" s="52"/>
      <c r="CU70" s="50"/>
      <c r="CV70" s="52"/>
      <c r="CW70" s="50"/>
      <c r="CX70" s="52">
        <f t="shared" si="52"/>
        <v>0</v>
      </c>
      <c r="CY70" s="52"/>
      <c r="CZ70" s="50"/>
      <c r="DA70" s="52"/>
      <c r="DB70" s="50"/>
      <c r="DC70" s="52">
        <f t="shared" si="53"/>
        <v>0</v>
      </c>
      <c r="DD70" s="52"/>
      <c r="DE70" s="50"/>
      <c r="DF70" s="52"/>
      <c r="DG70" s="50"/>
      <c r="DH70" s="52">
        <f t="shared" si="54"/>
        <v>0</v>
      </c>
      <c r="DI70" s="52"/>
      <c r="DJ70" s="50"/>
      <c r="DK70" s="52"/>
      <c r="DL70" s="50"/>
      <c r="DM70" s="52">
        <f t="shared" si="55"/>
        <v>0</v>
      </c>
      <c r="DN70" s="52"/>
      <c r="DO70" s="50"/>
      <c r="DP70" s="52"/>
      <c r="DQ70" s="50"/>
      <c r="DR70" s="52">
        <f t="shared" si="56"/>
        <v>0</v>
      </c>
      <c r="DS70" s="52"/>
      <c r="DT70" s="50"/>
      <c r="DU70" s="52"/>
      <c r="DV70" s="50"/>
      <c r="DW70" s="52">
        <f t="shared" si="57"/>
        <v>0</v>
      </c>
      <c r="DX70" s="52"/>
      <c r="DY70" s="50"/>
      <c r="DZ70" s="52"/>
      <c r="EA70" s="50"/>
      <c r="EB70" s="52">
        <f t="shared" si="58"/>
        <v>0</v>
      </c>
      <c r="EC70" s="52"/>
      <c r="ED70" s="50"/>
      <c r="EE70" s="52"/>
      <c r="EF70" s="50"/>
      <c r="EG70" s="52">
        <f t="shared" si="59"/>
        <v>0</v>
      </c>
      <c r="EH70" s="52"/>
      <c r="EI70" s="50"/>
      <c r="EJ70" s="52"/>
      <c r="EK70" s="50"/>
      <c r="EL70" s="52">
        <f t="shared" si="60"/>
        <v>0</v>
      </c>
      <c r="EM70" s="52"/>
      <c r="EN70" s="50"/>
      <c r="EO70" s="52"/>
      <c r="EP70" s="50"/>
      <c r="EQ70" s="107">
        <f t="shared" si="61"/>
        <v>0</v>
      </c>
      <c r="ER70" s="45"/>
      <c r="ES70" s="12" t="s">
        <v>175</v>
      </c>
      <c r="ET70" s="52">
        <f t="shared" si="62"/>
        <v>1</v>
      </c>
      <c r="EU70" s="38">
        <f t="shared" si="63"/>
        <v>1500</v>
      </c>
      <c r="EV70" s="52">
        <f t="shared" si="64"/>
        <v>0</v>
      </c>
      <c r="EW70" s="50">
        <f t="shared" si="65"/>
        <v>0</v>
      </c>
    </row>
    <row r="71" spans="1:153" x14ac:dyDescent="0.3">
      <c r="A71" s="132" t="s">
        <v>207</v>
      </c>
      <c r="B71" s="52">
        <v>2</v>
      </c>
      <c r="C71" s="52"/>
      <c r="D71" s="50"/>
      <c r="E71" s="52"/>
      <c r="F71" s="50"/>
      <c r="G71" s="52">
        <f t="shared" si="33"/>
        <v>2</v>
      </c>
      <c r="H71" s="52"/>
      <c r="I71" s="50"/>
      <c r="J71" s="52"/>
      <c r="K71" s="50"/>
      <c r="L71" s="52">
        <f t="shared" si="34"/>
        <v>2</v>
      </c>
      <c r="M71" s="52"/>
      <c r="N71" s="50"/>
      <c r="O71" s="52"/>
      <c r="P71" s="50"/>
      <c r="Q71" s="52">
        <f t="shared" si="35"/>
        <v>2</v>
      </c>
      <c r="R71" s="52"/>
      <c r="S71" s="50"/>
      <c r="T71" s="52"/>
      <c r="U71" s="50"/>
      <c r="V71" s="52">
        <f t="shared" si="36"/>
        <v>2</v>
      </c>
      <c r="W71" s="52"/>
      <c r="X71" s="50"/>
      <c r="Y71" s="52"/>
      <c r="Z71" s="50"/>
      <c r="AA71" s="52">
        <f t="shared" si="37"/>
        <v>2</v>
      </c>
      <c r="AB71" s="52"/>
      <c r="AC71" s="50"/>
      <c r="AD71" s="52"/>
      <c r="AE71" s="50"/>
      <c r="AF71" s="52">
        <f t="shared" si="38"/>
        <v>2</v>
      </c>
      <c r="AG71" s="52"/>
      <c r="AH71" s="50"/>
      <c r="AI71" s="52"/>
      <c r="AJ71" s="50"/>
      <c r="AK71" s="52">
        <f t="shared" si="39"/>
        <v>2</v>
      </c>
      <c r="AL71" s="52"/>
      <c r="AM71" s="50"/>
      <c r="AN71" s="52"/>
      <c r="AO71" s="50"/>
      <c r="AP71" s="52">
        <f t="shared" si="40"/>
        <v>2</v>
      </c>
      <c r="AQ71" s="52"/>
      <c r="AR71" s="50"/>
      <c r="AS71" s="52">
        <v>1</v>
      </c>
      <c r="AT71" s="50">
        <v>950</v>
      </c>
      <c r="AU71" s="52">
        <f t="shared" si="41"/>
        <v>1</v>
      </c>
      <c r="AV71" s="52"/>
      <c r="AW71" s="50"/>
      <c r="AX71" s="52"/>
      <c r="AY71" s="50"/>
      <c r="AZ71" s="52">
        <f t="shared" si="42"/>
        <v>1</v>
      </c>
      <c r="BA71" s="52"/>
      <c r="BB71" s="50"/>
      <c r="BC71" s="52"/>
      <c r="BD71" s="50"/>
      <c r="BE71" s="52">
        <f t="shared" si="43"/>
        <v>1</v>
      </c>
      <c r="BF71" s="52"/>
      <c r="BG71" s="50"/>
      <c r="BH71" s="52"/>
      <c r="BI71" s="50"/>
      <c r="BJ71" s="52">
        <f t="shared" si="44"/>
        <v>1</v>
      </c>
      <c r="BK71" s="52"/>
      <c r="BL71" s="50"/>
      <c r="BM71" s="52"/>
      <c r="BN71" s="50"/>
      <c r="BO71" s="52">
        <f t="shared" si="45"/>
        <v>1</v>
      </c>
      <c r="BP71" s="52"/>
      <c r="BQ71" s="50"/>
      <c r="BR71" s="52"/>
      <c r="BS71" s="50"/>
      <c r="BT71" s="52">
        <f t="shared" si="46"/>
        <v>1</v>
      </c>
      <c r="BU71" s="52"/>
      <c r="BV71" s="50"/>
      <c r="BW71" s="52"/>
      <c r="BX71" s="50"/>
      <c r="BY71" s="52">
        <f t="shared" si="47"/>
        <v>1</v>
      </c>
      <c r="BZ71" s="52"/>
      <c r="CA71" s="50"/>
      <c r="CB71" s="52"/>
      <c r="CC71" s="50"/>
      <c r="CD71" s="52">
        <f t="shared" si="48"/>
        <v>1</v>
      </c>
      <c r="CE71" s="52"/>
      <c r="CF71" s="50"/>
      <c r="CG71" s="52"/>
      <c r="CH71" s="50"/>
      <c r="CI71" s="52">
        <f t="shared" si="49"/>
        <v>1</v>
      </c>
      <c r="CJ71" s="52"/>
      <c r="CK71" s="50"/>
      <c r="CL71" s="52"/>
      <c r="CM71" s="50"/>
      <c r="CN71" s="52">
        <f t="shared" si="50"/>
        <v>1</v>
      </c>
      <c r="CO71" s="52"/>
      <c r="CP71" s="50"/>
      <c r="CQ71" s="52"/>
      <c r="CR71" s="50"/>
      <c r="CS71" s="52">
        <f t="shared" si="51"/>
        <v>1</v>
      </c>
      <c r="CT71" s="52"/>
      <c r="CU71" s="50"/>
      <c r="CV71" s="52"/>
      <c r="CW71" s="50"/>
      <c r="CX71" s="52">
        <f t="shared" si="52"/>
        <v>1</v>
      </c>
      <c r="CY71" s="52"/>
      <c r="CZ71" s="50"/>
      <c r="DA71" s="52"/>
      <c r="DB71" s="50"/>
      <c r="DC71" s="52">
        <f t="shared" si="53"/>
        <v>1</v>
      </c>
      <c r="DD71" s="52"/>
      <c r="DE71" s="50"/>
      <c r="DF71" s="52"/>
      <c r="DG71" s="50"/>
      <c r="DH71" s="52">
        <f t="shared" si="54"/>
        <v>1</v>
      </c>
      <c r="DI71" s="52"/>
      <c r="DJ71" s="50"/>
      <c r="DK71" s="52"/>
      <c r="DL71" s="50"/>
      <c r="DM71" s="52">
        <f t="shared" si="55"/>
        <v>1</v>
      </c>
      <c r="DN71" s="52"/>
      <c r="DO71" s="50"/>
      <c r="DP71" s="52"/>
      <c r="DQ71" s="50"/>
      <c r="DR71" s="52">
        <f t="shared" si="56"/>
        <v>1</v>
      </c>
      <c r="DS71" s="52"/>
      <c r="DT71" s="50"/>
      <c r="DU71" s="52"/>
      <c r="DV71" s="50"/>
      <c r="DW71" s="52">
        <f t="shared" si="57"/>
        <v>1</v>
      </c>
      <c r="DX71" s="52"/>
      <c r="DY71" s="50"/>
      <c r="DZ71" s="52"/>
      <c r="EA71" s="50"/>
      <c r="EB71" s="52">
        <f t="shared" si="58"/>
        <v>1</v>
      </c>
      <c r="EC71" s="52"/>
      <c r="ED71" s="50"/>
      <c r="EE71" s="52"/>
      <c r="EF71" s="50"/>
      <c r="EG71" s="52">
        <f t="shared" si="59"/>
        <v>1</v>
      </c>
      <c r="EH71" s="52"/>
      <c r="EI71" s="50"/>
      <c r="EJ71" s="52"/>
      <c r="EK71" s="50"/>
      <c r="EL71" s="52">
        <f t="shared" si="60"/>
        <v>1</v>
      </c>
      <c r="EM71" s="52"/>
      <c r="EN71" s="50"/>
      <c r="EO71" s="52"/>
      <c r="EP71" s="50"/>
      <c r="EQ71" s="107">
        <f t="shared" si="61"/>
        <v>1</v>
      </c>
      <c r="ER71" s="45"/>
      <c r="ES71" s="12" t="s">
        <v>207</v>
      </c>
      <c r="ET71" s="52">
        <f t="shared" si="62"/>
        <v>1</v>
      </c>
      <c r="EU71" s="38">
        <f t="shared" si="63"/>
        <v>950</v>
      </c>
      <c r="EV71" s="52">
        <f t="shared" si="64"/>
        <v>0</v>
      </c>
      <c r="EW71" s="50">
        <f t="shared" si="65"/>
        <v>0</v>
      </c>
    </row>
    <row r="72" spans="1:153" x14ac:dyDescent="0.3">
      <c r="A72" s="132" t="s">
        <v>208</v>
      </c>
      <c r="B72" s="52">
        <v>0</v>
      </c>
      <c r="C72" s="52"/>
      <c r="D72" s="50"/>
      <c r="E72" s="52"/>
      <c r="F72" s="50"/>
      <c r="G72" s="52">
        <f t="shared" si="33"/>
        <v>0</v>
      </c>
      <c r="H72" s="52"/>
      <c r="I72" s="50"/>
      <c r="J72" s="52"/>
      <c r="K72" s="50"/>
      <c r="L72" s="52">
        <f t="shared" si="34"/>
        <v>0</v>
      </c>
      <c r="M72" s="52"/>
      <c r="N72" s="50"/>
      <c r="O72" s="52"/>
      <c r="P72" s="50"/>
      <c r="Q72" s="52">
        <f t="shared" si="35"/>
        <v>0</v>
      </c>
      <c r="R72" s="52"/>
      <c r="S72" s="50"/>
      <c r="T72" s="52"/>
      <c r="U72" s="50"/>
      <c r="V72" s="52">
        <f t="shared" si="36"/>
        <v>0</v>
      </c>
      <c r="W72" s="52"/>
      <c r="X72" s="50"/>
      <c r="Y72" s="52"/>
      <c r="Z72" s="50"/>
      <c r="AA72" s="52">
        <f t="shared" si="37"/>
        <v>0</v>
      </c>
      <c r="AB72" s="52"/>
      <c r="AC72" s="50"/>
      <c r="AD72" s="52"/>
      <c r="AE72" s="50"/>
      <c r="AF72" s="52">
        <f t="shared" si="38"/>
        <v>0</v>
      </c>
      <c r="AG72" s="52"/>
      <c r="AH72" s="50"/>
      <c r="AI72" s="52"/>
      <c r="AJ72" s="50"/>
      <c r="AK72" s="52">
        <f t="shared" si="39"/>
        <v>0</v>
      </c>
      <c r="AL72" s="52"/>
      <c r="AM72" s="50"/>
      <c r="AN72" s="52"/>
      <c r="AO72" s="50"/>
      <c r="AP72" s="52">
        <f t="shared" si="40"/>
        <v>0</v>
      </c>
      <c r="AQ72" s="52"/>
      <c r="AR72" s="50"/>
      <c r="AS72" s="52"/>
      <c r="AT72" s="50"/>
      <c r="AU72" s="52">
        <f t="shared" si="41"/>
        <v>0</v>
      </c>
      <c r="AV72" s="52"/>
      <c r="AW72" s="50"/>
      <c r="AX72" s="52"/>
      <c r="AY72" s="50"/>
      <c r="AZ72" s="52">
        <f t="shared" si="42"/>
        <v>0</v>
      </c>
      <c r="BA72" s="52"/>
      <c r="BB72" s="50"/>
      <c r="BC72" s="52"/>
      <c r="BD72" s="50"/>
      <c r="BE72" s="52">
        <f t="shared" si="43"/>
        <v>0</v>
      </c>
      <c r="BF72" s="52">
        <v>35</v>
      </c>
      <c r="BG72" s="50">
        <v>2500</v>
      </c>
      <c r="BH72" s="52"/>
      <c r="BI72" s="50"/>
      <c r="BJ72" s="52">
        <f t="shared" si="44"/>
        <v>35</v>
      </c>
      <c r="BK72" s="52"/>
      <c r="BL72" s="50"/>
      <c r="BM72" s="52"/>
      <c r="BN72" s="50"/>
      <c r="BO72" s="52">
        <f t="shared" si="45"/>
        <v>35</v>
      </c>
      <c r="BP72" s="52"/>
      <c r="BQ72" s="50"/>
      <c r="BR72" s="52"/>
      <c r="BS72" s="50"/>
      <c r="BT72" s="52">
        <f t="shared" si="46"/>
        <v>35</v>
      </c>
      <c r="BU72" s="52"/>
      <c r="BV72" s="50"/>
      <c r="BW72" s="52"/>
      <c r="BX72" s="50"/>
      <c r="BY72" s="52">
        <f t="shared" si="47"/>
        <v>35</v>
      </c>
      <c r="BZ72" s="52"/>
      <c r="CA72" s="50"/>
      <c r="CB72" s="52"/>
      <c r="CC72" s="50"/>
      <c r="CD72" s="52">
        <f t="shared" si="48"/>
        <v>35</v>
      </c>
      <c r="CE72" s="52"/>
      <c r="CF72" s="50"/>
      <c r="CG72" s="52"/>
      <c r="CH72" s="50"/>
      <c r="CI72" s="52">
        <f t="shared" si="49"/>
        <v>35</v>
      </c>
      <c r="CJ72" s="52"/>
      <c r="CK72" s="50"/>
      <c r="CL72" s="52"/>
      <c r="CM72" s="50"/>
      <c r="CN72" s="52">
        <f t="shared" si="50"/>
        <v>35</v>
      </c>
      <c r="CO72" s="52"/>
      <c r="CP72" s="50"/>
      <c r="CQ72" s="52"/>
      <c r="CR72" s="50"/>
      <c r="CS72" s="52">
        <f t="shared" si="51"/>
        <v>35</v>
      </c>
      <c r="CT72" s="52"/>
      <c r="CU72" s="50"/>
      <c r="CV72" s="52"/>
      <c r="CW72" s="50"/>
      <c r="CX72" s="52">
        <f t="shared" si="52"/>
        <v>35</v>
      </c>
      <c r="CY72" s="52"/>
      <c r="CZ72" s="50"/>
      <c r="DA72" s="52"/>
      <c r="DB72" s="50"/>
      <c r="DC72" s="52">
        <f t="shared" si="53"/>
        <v>35</v>
      </c>
      <c r="DD72" s="52"/>
      <c r="DE72" s="50"/>
      <c r="DF72" s="52"/>
      <c r="DG72" s="50"/>
      <c r="DH72" s="52">
        <f t="shared" si="54"/>
        <v>35</v>
      </c>
      <c r="DI72" s="52"/>
      <c r="DJ72" s="50"/>
      <c r="DK72" s="52"/>
      <c r="DL72" s="50"/>
      <c r="DM72" s="52">
        <f t="shared" si="55"/>
        <v>35</v>
      </c>
      <c r="DN72" s="52"/>
      <c r="DO72" s="50"/>
      <c r="DP72" s="52"/>
      <c r="DQ72" s="50"/>
      <c r="DR72" s="52">
        <f t="shared" si="56"/>
        <v>35</v>
      </c>
      <c r="DS72" s="52"/>
      <c r="DT72" s="50"/>
      <c r="DU72" s="52"/>
      <c r="DV72" s="50"/>
      <c r="DW72" s="52">
        <f t="shared" si="57"/>
        <v>35</v>
      </c>
      <c r="DX72" s="52"/>
      <c r="DY72" s="50"/>
      <c r="DZ72" s="52"/>
      <c r="EA72" s="50"/>
      <c r="EB72" s="52">
        <f t="shared" si="58"/>
        <v>35</v>
      </c>
      <c r="EC72" s="52"/>
      <c r="ED72" s="50"/>
      <c r="EE72" s="52"/>
      <c r="EF72" s="50"/>
      <c r="EG72" s="52">
        <f t="shared" si="59"/>
        <v>35</v>
      </c>
      <c r="EH72" s="52"/>
      <c r="EI72" s="50"/>
      <c r="EJ72" s="52"/>
      <c r="EK72" s="50"/>
      <c r="EL72" s="52">
        <f t="shared" si="60"/>
        <v>35</v>
      </c>
      <c r="EM72" s="52"/>
      <c r="EN72" s="50"/>
      <c r="EO72" s="52"/>
      <c r="EP72" s="50"/>
      <c r="EQ72" s="107">
        <f t="shared" si="61"/>
        <v>35</v>
      </c>
      <c r="ER72" s="45"/>
      <c r="ES72" s="12" t="s">
        <v>208</v>
      </c>
      <c r="ET72" s="52">
        <f t="shared" si="62"/>
        <v>0</v>
      </c>
      <c r="EU72" s="38">
        <f t="shared" si="63"/>
        <v>0</v>
      </c>
      <c r="EV72" s="52">
        <f t="shared" si="64"/>
        <v>35</v>
      </c>
      <c r="EW72" s="50">
        <f t="shared" si="65"/>
        <v>2500</v>
      </c>
    </row>
    <row r="73" spans="1:153" x14ac:dyDescent="0.3">
      <c r="A73" s="132" t="s">
        <v>209</v>
      </c>
      <c r="B73" s="52">
        <v>1</v>
      </c>
      <c r="C73" s="52"/>
      <c r="D73" s="50"/>
      <c r="E73" s="52"/>
      <c r="F73" s="50"/>
      <c r="G73" s="52">
        <f t="shared" si="33"/>
        <v>1</v>
      </c>
      <c r="H73" s="52"/>
      <c r="I73" s="50"/>
      <c r="J73" s="52"/>
      <c r="K73" s="50"/>
      <c r="L73" s="52">
        <f t="shared" si="34"/>
        <v>1</v>
      </c>
      <c r="M73" s="52">
        <v>2</v>
      </c>
      <c r="N73" s="50">
        <f>435*2</f>
        <v>870</v>
      </c>
      <c r="O73" s="52">
        <v>2</v>
      </c>
      <c r="P73" s="50">
        <f>450*2</f>
        <v>900</v>
      </c>
      <c r="Q73" s="52">
        <f t="shared" si="35"/>
        <v>1</v>
      </c>
      <c r="R73" s="52"/>
      <c r="S73" s="50"/>
      <c r="T73" s="52"/>
      <c r="U73" s="50"/>
      <c r="V73" s="52">
        <f t="shared" si="36"/>
        <v>1</v>
      </c>
      <c r="W73" s="52"/>
      <c r="X73" s="50"/>
      <c r="Y73" s="52"/>
      <c r="Z73" s="50"/>
      <c r="AA73" s="52">
        <f t="shared" si="37"/>
        <v>1</v>
      </c>
      <c r="AB73" s="52"/>
      <c r="AC73" s="50"/>
      <c r="AD73" s="52"/>
      <c r="AE73" s="50"/>
      <c r="AF73" s="52">
        <f t="shared" si="38"/>
        <v>1</v>
      </c>
      <c r="AG73" s="52"/>
      <c r="AH73" s="50"/>
      <c r="AI73" s="52"/>
      <c r="AJ73" s="50"/>
      <c r="AK73" s="52">
        <f t="shared" si="39"/>
        <v>1</v>
      </c>
      <c r="AL73" s="52"/>
      <c r="AM73" s="50"/>
      <c r="AN73" s="52">
        <v>1</v>
      </c>
      <c r="AO73" s="50">
        <v>600</v>
      </c>
      <c r="AP73" s="52">
        <f t="shared" si="40"/>
        <v>0</v>
      </c>
      <c r="AQ73" s="52">
        <v>1</v>
      </c>
      <c r="AR73" s="50">
        <v>500</v>
      </c>
      <c r="AS73" s="52">
        <v>1</v>
      </c>
      <c r="AT73" s="50">
        <v>550</v>
      </c>
      <c r="AU73" s="52">
        <f t="shared" si="41"/>
        <v>0</v>
      </c>
      <c r="AV73" s="52"/>
      <c r="AW73" s="50"/>
      <c r="AX73" s="52"/>
      <c r="AY73" s="50"/>
      <c r="AZ73" s="52">
        <f t="shared" si="42"/>
        <v>0</v>
      </c>
      <c r="BA73" s="52"/>
      <c r="BB73" s="50"/>
      <c r="BC73" s="52"/>
      <c r="BD73" s="50"/>
      <c r="BE73" s="52">
        <f t="shared" si="43"/>
        <v>0</v>
      </c>
      <c r="BF73" s="52"/>
      <c r="BG73" s="50"/>
      <c r="BH73" s="52"/>
      <c r="BI73" s="50"/>
      <c r="BJ73" s="52">
        <f t="shared" si="44"/>
        <v>0</v>
      </c>
      <c r="BK73" s="52">
        <v>4</v>
      </c>
      <c r="BL73" s="50">
        <v>2200</v>
      </c>
      <c r="BM73" s="52"/>
      <c r="BN73" s="50"/>
      <c r="BO73" s="52">
        <f t="shared" si="45"/>
        <v>4</v>
      </c>
      <c r="BP73" s="52"/>
      <c r="BQ73" s="50"/>
      <c r="BR73" s="52"/>
      <c r="BS73" s="50"/>
      <c r="BT73" s="52">
        <f t="shared" si="46"/>
        <v>4</v>
      </c>
      <c r="BU73" s="52"/>
      <c r="BV73" s="50"/>
      <c r="BW73" s="52"/>
      <c r="BX73" s="50"/>
      <c r="BY73" s="52">
        <f t="shared" si="47"/>
        <v>4</v>
      </c>
      <c r="BZ73" s="52"/>
      <c r="CA73" s="50"/>
      <c r="CB73" s="52"/>
      <c r="CC73" s="50"/>
      <c r="CD73" s="52">
        <f t="shared" si="48"/>
        <v>4</v>
      </c>
      <c r="CE73" s="52"/>
      <c r="CF73" s="50"/>
      <c r="CG73" s="52"/>
      <c r="CH73" s="50"/>
      <c r="CI73" s="52">
        <f t="shared" si="49"/>
        <v>4</v>
      </c>
      <c r="CJ73" s="52"/>
      <c r="CK73" s="50"/>
      <c r="CL73" s="52">
        <v>4</v>
      </c>
      <c r="CM73" s="50">
        <v>1800</v>
      </c>
      <c r="CN73" s="52">
        <f t="shared" si="50"/>
        <v>0</v>
      </c>
      <c r="CO73" s="52"/>
      <c r="CP73" s="50"/>
      <c r="CQ73" s="52"/>
      <c r="CR73" s="50"/>
      <c r="CS73" s="52">
        <f t="shared" si="51"/>
        <v>0</v>
      </c>
      <c r="CT73" s="52"/>
      <c r="CU73" s="50"/>
      <c r="CV73" s="52"/>
      <c r="CW73" s="50"/>
      <c r="CX73" s="52">
        <f t="shared" si="52"/>
        <v>0</v>
      </c>
      <c r="CY73" s="52"/>
      <c r="CZ73" s="50"/>
      <c r="DA73" s="52"/>
      <c r="DB73" s="50"/>
      <c r="DC73" s="52">
        <f t="shared" si="53"/>
        <v>0</v>
      </c>
      <c r="DD73" s="52">
        <v>5</v>
      </c>
      <c r="DE73" s="50">
        <v>2000</v>
      </c>
      <c r="DF73" s="52"/>
      <c r="DG73" s="50"/>
      <c r="DH73" s="52">
        <f t="shared" si="54"/>
        <v>5</v>
      </c>
      <c r="DI73" s="52"/>
      <c r="DJ73" s="50"/>
      <c r="DK73" s="52"/>
      <c r="DL73" s="50"/>
      <c r="DM73" s="52">
        <f t="shared" si="55"/>
        <v>5</v>
      </c>
      <c r="DN73" s="52"/>
      <c r="DO73" s="50"/>
      <c r="DP73" s="52"/>
      <c r="DQ73" s="50"/>
      <c r="DR73" s="52">
        <f t="shared" si="56"/>
        <v>5</v>
      </c>
      <c r="DS73" s="52"/>
      <c r="DT73" s="50"/>
      <c r="DU73" s="52"/>
      <c r="DV73" s="50"/>
      <c r="DW73" s="52">
        <f t="shared" si="57"/>
        <v>5</v>
      </c>
      <c r="DX73" s="52"/>
      <c r="DY73" s="50"/>
      <c r="DZ73" s="52"/>
      <c r="EA73" s="50"/>
      <c r="EB73" s="52">
        <f t="shared" si="58"/>
        <v>5</v>
      </c>
      <c r="EC73" s="52"/>
      <c r="ED73" s="50"/>
      <c r="EE73" s="52"/>
      <c r="EF73" s="50"/>
      <c r="EG73" s="52">
        <f t="shared" si="59"/>
        <v>5</v>
      </c>
      <c r="EH73" s="52"/>
      <c r="EI73" s="50"/>
      <c r="EJ73" s="52"/>
      <c r="EK73" s="50"/>
      <c r="EL73" s="52">
        <f t="shared" si="60"/>
        <v>5</v>
      </c>
      <c r="EM73" s="52"/>
      <c r="EN73" s="50"/>
      <c r="EO73" s="52"/>
      <c r="EP73" s="50"/>
      <c r="EQ73" s="107">
        <f t="shared" si="61"/>
        <v>5</v>
      </c>
      <c r="ER73" s="45"/>
      <c r="ES73" s="12" t="s">
        <v>209</v>
      </c>
      <c r="ET73" s="52">
        <f t="shared" si="62"/>
        <v>8</v>
      </c>
      <c r="EU73" s="38">
        <f t="shared" si="63"/>
        <v>3850</v>
      </c>
      <c r="EV73" s="52">
        <f t="shared" si="64"/>
        <v>12</v>
      </c>
      <c r="EW73" s="50">
        <f t="shared" si="65"/>
        <v>5570</v>
      </c>
    </row>
    <row r="74" spans="1:153" x14ac:dyDescent="0.3">
      <c r="A74" s="132" t="s">
        <v>210</v>
      </c>
      <c r="B74" s="52">
        <v>1</v>
      </c>
      <c r="C74" s="52"/>
      <c r="D74" s="50"/>
      <c r="E74" s="52"/>
      <c r="F74" s="50"/>
      <c r="G74" s="52">
        <f t="shared" si="33"/>
        <v>1</v>
      </c>
      <c r="H74" s="52"/>
      <c r="I74" s="50"/>
      <c r="J74" s="52"/>
      <c r="K74" s="50"/>
      <c r="L74" s="52">
        <f t="shared" si="34"/>
        <v>1</v>
      </c>
      <c r="M74" s="52"/>
      <c r="N74" s="50"/>
      <c r="O74" s="52"/>
      <c r="P74" s="50"/>
      <c r="Q74" s="52">
        <f t="shared" si="35"/>
        <v>1</v>
      </c>
      <c r="R74" s="52"/>
      <c r="S74" s="50"/>
      <c r="T74" s="52"/>
      <c r="U74" s="50"/>
      <c r="V74" s="52">
        <f t="shared" si="36"/>
        <v>1</v>
      </c>
      <c r="W74" s="52"/>
      <c r="X74" s="50"/>
      <c r="Y74" s="52"/>
      <c r="Z74" s="50"/>
      <c r="AA74" s="52">
        <f t="shared" si="37"/>
        <v>1</v>
      </c>
      <c r="AB74" s="52"/>
      <c r="AC74" s="50"/>
      <c r="AD74" s="52"/>
      <c r="AE74" s="50"/>
      <c r="AF74" s="52">
        <f t="shared" si="38"/>
        <v>1</v>
      </c>
      <c r="AG74" s="52"/>
      <c r="AH74" s="50"/>
      <c r="AI74" s="52"/>
      <c r="AJ74" s="50"/>
      <c r="AK74" s="52">
        <f t="shared" si="39"/>
        <v>1</v>
      </c>
      <c r="AL74" s="52"/>
      <c r="AM74" s="50"/>
      <c r="AN74" s="52"/>
      <c r="AO74" s="50"/>
      <c r="AP74" s="52">
        <f t="shared" si="40"/>
        <v>1</v>
      </c>
      <c r="AQ74" s="52"/>
      <c r="AR74" s="50"/>
      <c r="AS74" s="52"/>
      <c r="AT74" s="50"/>
      <c r="AU74" s="52">
        <f t="shared" si="41"/>
        <v>1</v>
      </c>
      <c r="AV74" s="52"/>
      <c r="AW74" s="50"/>
      <c r="AX74" s="52"/>
      <c r="AY74" s="50"/>
      <c r="AZ74" s="52">
        <f t="shared" si="42"/>
        <v>1</v>
      </c>
      <c r="BA74" s="52"/>
      <c r="BB74" s="50"/>
      <c r="BC74" s="52"/>
      <c r="BD74" s="50"/>
      <c r="BE74" s="52">
        <f t="shared" si="43"/>
        <v>1</v>
      </c>
      <c r="BF74" s="52"/>
      <c r="BG74" s="50"/>
      <c r="BH74" s="52"/>
      <c r="BI74" s="50"/>
      <c r="BJ74" s="52">
        <f t="shared" si="44"/>
        <v>1</v>
      </c>
      <c r="BK74" s="52"/>
      <c r="BL74" s="50"/>
      <c r="BM74" s="52"/>
      <c r="BN74" s="50"/>
      <c r="BO74" s="52">
        <f t="shared" si="45"/>
        <v>1</v>
      </c>
      <c r="BP74" s="52"/>
      <c r="BQ74" s="50"/>
      <c r="BR74" s="52"/>
      <c r="BS74" s="50"/>
      <c r="BT74" s="52">
        <f t="shared" si="46"/>
        <v>1</v>
      </c>
      <c r="BU74" s="52"/>
      <c r="BV74" s="50"/>
      <c r="BW74" s="52"/>
      <c r="BX74" s="50"/>
      <c r="BY74" s="52">
        <f t="shared" si="47"/>
        <v>1</v>
      </c>
      <c r="BZ74" s="52"/>
      <c r="CA74" s="50"/>
      <c r="CB74" s="52"/>
      <c r="CC74" s="50"/>
      <c r="CD74" s="52">
        <f t="shared" si="48"/>
        <v>1</v>
      </c>
      <c r="CE74" s="52"/>
      <c r="CF74" s="50"/>
      <c r="CG74" s="52"/>
      <c r="CH74" s="50"/>
      <c r="CI74" s="52">
        <f t="shared" si="49"/>
        <v>1</v>
      </c>
      <c r="CJ74" s="52"/>
      <c r="CK74" s="50"/>
      <c r="CL74" s="52"/>
      <c r="CM74" s="50"/>
      <c r="CN74" s="52">
        <f t="shared" si="50"/>
        <v>1</v>
      </c>
      <c r="CO74" s="52"/>
      <c r="CP74" s="50"/>
      <c r="CQ74" s="52"/>
      <c r="CR74" s="50"/>
      <c r="CS74" s="52">
        <f t="shared" si="51"/>
        <v>1</v>
      </c>
      <c r="CT74" s="52"/>
      <c r="CU74" s="50"/>
      <c r="CV74" s="52">
        <v>1</v>
      </c>
      <c r="CW74" s="50">
        <v>750</v>
      </c>
      <c r="CX74" s="52">
        <f t="shared" si="52"/>
        <v>0</v>
      </c>
      <c r="CY74" s="52"/>
      <c r="CZ74" s="50"/>
      <c r="DA74" s="52"/>
      <c r="DB74" s="50"/>
      <c r="DC74" s="52">
        <f t="shared" si="53"/>
        <v>0</v>
      </c>
      <c r="DD74" s="52"/>
      <c r="DE74" s="50"/>
      <c r="DF74" s="52"/>
      <c r="DG74" s="50"/>
      <c r="DH74" s="52">
        <f t="shared" si="54"/>
        <v>0</v>
      </c>
      <c r="DI74" s="52"/>
      <c r="DJ74" s="50"/>
      <c r="DK74" s="52"/>
      <c r="DL74" s="50"/>
      <c r="DM74" s="52">
        <f t="shared" si="55"/>
        <v>0</v>
      </c>
      <c r="DN74" s="52"/>
      <c r="DO74" s="50"/>
      <c r="DP74" s="52"/>
      <c r="DQ74" s="50"/>
      <c r="DR74" s="52">
        <f t="shared" si="56"/>
        <v>0</v>
      </c>
      <c r="DS74" s="52"/>
      <c r="DT74" s="50"/>
      <c r="DU74" s="52"/>
      <c r="DV74" s="50"/>
      <c r="DW74" s="52">
        <f t="shared" si="57"/>
        <v>0</v>
      </c>
      <c r="DX74" s="52"/>
      <c r="DY74" s="50"/>
      <c r="DZ74" s="52"/>
      <c r="EA74" s="50"/>
      <c r="EB74" s="52">
        <f t="shared" si="58"/>
        <v>0</v>
      </c>
      <c r="EC74" s="52"/>
      <c r="ED74" s="50"/>
      <c r="EE74" s="52"/>
      <c r="EF74" s="50"/>
      <c r="EG74" s="52">
        <f t="shared" si="59"/>
        <v>0</v>
      </c>
      <c r="EH74" s="52"/>
      <c r="EI74" s="50"/>
      <c r="EJ74" s="52"/>
      <c r="EK74" s="50"/>
      <c r="EL74" s="52">
        <f t="shared" si="60"/>
        <v>0</v>
      </c>
      <c r="EM74" s="52"/>
      <c r="EN74" s="50"/>
      <c r="EO74" s="52"/>
      <c r="EP74" s="50"/>
      <c r="EQ74" s="107">
        <f t="shared" si="61"/>
        <v>0</v>
      </c>
      <c r="ER74" s="45"/>
      <c r="ES74" s="12" t="s">
        <v>210</v>
      </c>
      <c r="ET74" s="52">
        <f t="shared" si="62"/>
        <v>1</v>
      </c>
      <c r="EU74" s="38">
        <f t="shared" si="63"/>
        <v>750</v>
      </c>
      <c r="EV74" s="52">
        <f t="shared" si="64"/>
        <v>0</v>
      </c>
      <c r="EW74" s="50">
        <f t="shared" si="65"/>
        <v>0</v>
      </c>
    </row>
    <row r="75" spans="1:153" x14ac:dyDescent="0.3">
      <c r="A75" s="132" t="s">
        <v>211</v>
      </c>
      <c r="B75" s="52">
        <v>1</v>
      </c>
      <c r="C75" s="52"/>
      <c r="D75" s="50"/>
      <c r="E75" s="52"/>
      <c r="F75" s="50"/>
      <c r="G75" s="52">
        <f t="shared" si="33"/>
        <v>1</v>
      </c>
      <c r="H75" s="52"/>
      <c r="I75" s="50"/>
      <c r="J75" s="52"/>
      <c r="K75" s="50"/>
      <c r="L75" s="52">
        <f t="shared" si="34"/>
        <v>1</v>
      </c>
      <c r="M75" s="52"/>
      <c r="N75" s="50"/>
      <c r="O75" s="52"/>
      <c r="P75" s="50"/>
      <c r="Q75" s="52">
        <f t="shared" si="35"/>
        <v>1</v>
      </c>
      <c r="R75" s="52"/>
      <c r="S75" s="50"/>
      <c r="T75" s="52"/>
      <c r="U75" s="50"/>
      <c r="V75" s="52">
        <f t="shared" si="36"/>
        <v>1</v>
      </c>
      <c r="W75" s="52"/>
      <c r="X75" s="50"/>
      <c r="Y75" s="52"/>
      <c r="Z75" s="50"/>
      <c r="AA75" s="52">
        <f t="shared" si="37"/>
        <v>1</v>
      </c>
      <c r="AB75" s="52"/>
      <c r="AC75" s="50"/>
      <c r="AD75" s="52"/>
      <c r="AE75" s="50"/>
      <c r="AF75" s="52">
        <f t="shared" si="38"/>
        <v>1</v>
      </c>
      <c r="AG75" s="52"/>
      <c r="AH75" s="50"/>
      <c r="AI75" s="52"/>
      <c r="AJ75" s="50"/>
      <c r="AK75" s="52">
        <f t="shared" si="39"/>
        <v>1</v>
      </c>
      <c r="AL75" s="52"/>
      <c r="AM75" s="50"/>
      <c r="AN75" s="52"/>
      <c r="AO75" s="50"/>
      <c r="AP75" s="52">
        <f t="shared" si="40"/>
        <v>1</v>
      </c>
      <c r="AQ75" s="52"/>
      <c r="AR75" s="50"/>
      <c r="AS75" s="52"/>
      <c r="AT75" s="50"/>
      <c r="AU75" s="52">
        <f t="shared" si="41"/>
        <v>1</v>
      </c>
      <c r="AV75" s="52"/>
      <c r="AW75" s="50"/>
      <c r="AX75" s="52"/>
      <c r="AY75" s="50"/>
      <c r="AZ75" s="52">
        <f t="shared" si="42"/>
        <v>1</v>
      </c>
      <c r="BA75" s="52"/>
      <c r="BB75" s="50"/>
      <c r="BC75" s="52"/>
      <c r="BD75" s="50"/>
      <c r="BE75" s="52">
        <f t="shared" si="43"/>
        <v>1</v>
      </c>
      <c r="BF75" s="52"/>
      <c r="BG75" s="50"/>
      <c r="BH75" s="52"/>
      <c r="BI75" s="50"/>
      <c r="BJ75" s="52">
        <f t="shared" si="44"/>
        <v>1</v>
      </c>
      <c r="BK75" s="52"/>
      <c r="BL75" s="50"/>
      <c r="BM75" s="52"/>
      <c r="BN75" s="50"/>
      <c r="BO75" s="52">
        <f t="shared" si="45"/>
        <v>1</v>
      </c>
      <c r="BP75" s="52"/>
      <c r="BQ75" s="50"/>
      <c r="BR75" s="52"/>
      <c r="BS75" s="50"/>
      <c r="BT75" s="52">
        <f t="shared" si="46"/>
        <v>1</v>
      </c>
      <c r="BU75" s="52"/>
      <c r="BV75" s="50"/>
      <c r="BW75" s="52"/>
      <c r="BX75" s="50"/>
      <c r="BY75" s="52">
        <f t="shared" si="47"/>
        <v>1</v>
      </c>
      <c r="BZ75" s="52"/>
      <c r="CA75" s="50"/>
      <c r="CB75" s="52"/>
      <c r="CC75" s="50"/>
      <c r="CD75" s="52">
        <f t="shared" si="48"/>
        <v>1</v>
      </c>
      <c r="CE75" s="52"/>
      <c r="CF75" s="50"/>
      <c r="CG75" s="52"/>
      <c r="CH75" s="50"/>
      <c r="CI75" s="52">
        <f t="shared" si="49"/>
        <v>1</v>
      </c>
      <c r="CJ75" s="52"/>
      <c r="CK75" s="50"/>
      <c r="CL75" s="52"/>
      <c r="CM75" s="50"/>
      <c r="CN75" s="52">
        <f t="shared" si="50"/>
        <v>1</v>
      </c>
      <c r="CO75" s="52"/>
      <c r="CP75" s="50"/>
      <c r="CQ75" s="52"/>
      <c r="CR75" s="50"/>
      <c r="CS75" s="52">
        <f t="shared" si="51"/>
        <v>1</v>
      </c>
      <c r="CT75" s="52"/>
      <c r="CU75" s="50"/>
      <c r="CV75" s="52"/>
      <c r="CW75" s="50"/>
      <c r="CX75" s="52">
        <f t="shared" si="52"/>
        <v>1</v>
      </c>
      <c r="CY75" s="52"/>
      <c r="CZ75" s="50"/>
      <c r="DA75" s="52"/>
      <c r="DB75" s="50"/>
      <c r="DC75" s="52">
        <f t="shared" si="53"/>
        <v>1</v>
      </c>
      <c r="DD75" s="52"/>
      <c r="DE75" s="50"/>
      <c r="DF75" s="52"/>
      <c r="DG75" s="50"/>
      <c r="DH75" s="52">
        <f t="shared" si="54"/>
        <v>1</v>
      </c>
      <c r="DI75" s="52"/>
      <c r="DJ75" s="50"/>
      <c r="DK75" s="52"/>
      <c r="DL75" s="50"/>
      <c r="DM75" s="52">
        <f t="shared" si="55"/>
        <v>1</v>
      </c>
      <c r="DN75" s="52"/>
      <c r="DO75" s="50"/>
      <c r="DP75" s="52">
        <v>1</v>
      </c>
      <c r="DQ75" s="50">
        <v>450</v>
      </c>
      <c r="DR75" s="52">
        <f t="shared" si="56"/>
        <v>0</v>
      </c>
      <c r="DS75" s="52"/>
      <c r="DT75" s="50"/>
      <c r="DU75" s="52"/>
      <c r="DV75" s="50"/>
      <c r="DW75" s="52">
        <f t="shared" si="57"/>
        <v>0</v>
      </c>
      <c r="DX75" s="52"/>
      <c r="DY75" s="50"/>
      <c r="DZ75" s="52"/>
      <c r="EA75" s="50"/>
      <c r="EB75" s="52">
        <f t="shared" si="58"/>
        <v>0</v>
      </c>
      <c r="EC75" s="52"/>
      <c r="ED75" s="50"/>
      <c r="EE75" s="52"/>
      <c r="EF75" s="50"/>
      <c r="EG75" s="52">
        <f t="shared" si="59"/>
        <v>0</v>
      </c>
      <c r="EH75" s="52"/>
      <c r="EI75" s="50"/>
      <c r="EJ75" s="52"/>
      <c r="EK75" s="50"/>
      <c r="EL75" s="52">
        <f t="shared" si="60"/>
        <v>0</v>
      </c>
      <c r="EM75" s="52"/>
      <c r="EN75" s="50"/>
      <c r="EO75" s="52"/>
      <c r="EP75" s="50"/>
      <c r="EQ75" s="107">
        <f t="shared" si="61"/>
        <v>0</v>
      </c>
      <c r="ER75" s="45"/>
      <c r="ES75" s="12" t="s">
        <v>211</v>
      </c>
      <c r="ET75" s="52">
        <f t="shared" si="62"/>
        <v>1</v>
      </c>
      <c r="EU75" s="38">
        <f t="shared" si="63"/>
        <v>450</v>
      </c>
      <c r="EV75" s="52">
        <f t="shared" si="64"/>
        <v>0</v>
      </c>
      <c r="EW75" s="50">
        <f t="shared" si="65"/>
        <v>0</v>
      </c>
    </row>
    <row r="76" spans="1:153" x14ac:dyDescent="0.3">
      <c r="A76" s="132" t="s">
        <v>212</v>
      </c>
      <c r="B76" s="52">
        <v>0</v>
      </c>
      <c r="C76" s="52"/>
      <c r="D76" s="50"/>
      <c r="E76" s="52"/>
      <c r="F76" s="50"/>
      <c r="G76" s="52">
        <f t="shared" si="33"/>
        <v>0</v>
      </c>
      <c r="H76" s="52"/>
      <c r="I76" s="50"/>
      <c r="J76" s="52"/>
      <c r="K76" s="50"/>
      <c r="L76" s="52">
        <f t="shared" si="34"/>
        <v>0</v>
      </c>
      <c r="M76" s="52"/>
      <c r="N76" s="50"/>
      <c r="O76" s="52"/>
      <c r="P76" s="50"/>
      <c r="Q76" s="52">
        <f t="shared" si="35"/>
        <v>0</v>
      </c>
      <c r="R76" s="52"/>
      <c r="S76" s="50"/>
      <c r="T76" s="52"/>
      <c r="U76" s="50"/>
      <c r="V76" s="52">
        <f t="shared" si="36"/>
        <v>0</v>
      </c>
      <c r="W76" s="52"/>
      <c r="X76" s="50"/>
      <c r="Y76" s="52"/>
      <c r="Z76" s="50"/>
      <c r="AA76" s="52">
        <f t="shared" si="37"/>
        <v>0</v>
      </c>
      <c r="AB76" s="52"/>
      <c r="AC76" s="50"/>
      <c r="AD76" s="52"/>
      <c r="AE76" s="50"/>
      <c r="AF76" s="52">
        <f t="shared" si="38"/>
        <v>0</v>
      </c>
      <c r="AG76" s="52"/>
      <c r="AH76" s="50"/>
      <c r="AI76" s="52"/>
      <c r="AJ76" s="50"/>
      <c r="AK76" s="52">
        <f t="shared" si="39"/>
        <v>0</v>
      </c>
      <c r="AL76" s="52"/>
      <c r="AM76" s="50"/>
      <c r="AN76" s="52"/>
      <c r="AO76" s="50"/>
      <c r="AP76" s="52">
        <f t="shared" si="40"/>
        <v>0</v>
      </c>
      <c r="AQ76" s="52"/>
      <c r="AR76" s="50"/>
      <c r="AS76" s="52"/>
      <c r="AT76" s="50"/>
      <c r="AU76" s="52">
        <f t="shared" si="41"/>
        <v>0</v>
      </c>
      <c r="AV76" s="52"/>
      <c r="AW76" s="50"/>
      <c r="AX76" s="52"/>
      <c r="AY76" s="50"/>
      <c r="AZ76" s="52">
        <f t="shared" si="42"/>
        <v>0</v>
      </c>
      <c r="BA76" s="52"/>
      <c r="BB76" s="50"/>
      <c r="BC76" s="52"/>
      <c r="BD76" s="50"/>
      <c r="BE76" s="52">
        <f t="shared" si="43"/>
        <v>0</v>
      </c>
      <c r="BF76" s="52"/>
      <c r="BG76" s="50"/>
      <c r="BH76" s="52"/>
      <c r="BI76" s="50"/>
      <c r="BJ76" s="52">
        <f t="shared" si="44"/>
        <v>0</v>
      </c>
      <c r="BK76" s="52"/>
      <c r="BL76" s="50"/>
      <c r="BM76" s="52"/>
      <c r="BN76" s="50"/>
      <c r="BO76" s="52">
        <f t="shared" si="45"/>
        <v>0</v>
      </c>
      <c r="BP76" s="52"/>
      <c r="BQ76" s="50"/>
      <c r="BR76" s="52"/>
      <c r="BS76" s="50"/>
      <c r="BT76" s="52">
        <f t="shared" si="46"/>
        <v>0</v>
      </c>
      <c r="BU76" s="52"/>
      <c r="BV76" s="50"/>
      <c r="BW76" s="52"/>
      <c r="BX76" s="50"/>
      <c r="BY76" s="52">
        <f t="shared" si="47"/>
        <v>0</v>
      </c>
      <c r="BZ76" s="52"/>
      <c r="CA76" s="50"/>
      <c r="CB76" s="52"/>
      <c r="CC76" s="50"/>
      <c r="CD76" s="52">
        <f t="shared" si="48"/>
        <v>0</v>
      </c>
      <c r="CE76" s="52"/>
      <c r="CF76" s="50"/>
      <c r="CG76" s="52"/>
      <c r="CH76" s="50"/>
      <c r="CI76" s="52">
        <f t="shared" si="49"/>
        <v>0</v>
      </c>
      <c r="CJ76" s="52"/>
      <c r="CK76" s="50"/>
      <c r="CL76" s="52"/>
      <c r="CM76" s="50"/>
      <c r="CN76" s="52">
        <f t="shared" si="50"/>
        <v>0</v>
      </c>
      <c r="CO76" s="52"/>
      <c r="CP76" s="50"/>
      <c r="CQ76" s="52"/>
      <c r="CR76" s="50"/>
      <c r="CS76" s="52">
        <f t="shared" si="51"/>
        <v>0</v>
      </c>
      <c r="CT76" s="52"/>
      <c r="CU76" s="50"/>
      <c r="CV76" s="52"/>
      <c r="CW76" s="50"/>
      <c r="CX76" s="52">
        <f t="shared" si="52"/>
        <v>0</v>
      </c>
      <c r="CY76" s="52"/>
      <c r="CZ76" s="50"/>
      <c r="DA76" s="52"/>
      <c r="DB76" s="50"/>
      <c r="DC76" s="52">
        <f t="shared" si="53"/>
        <v>0</v>
      </c>
      <c r="DD76" s="52"/>
      <c r="DE76" s="50"/>
      <c r="DF76" s="52"/>
      <c r="DG76" s="50"/>
      <c r="DH76" s="52">
        <f t="shared" si="54"/>
        <v>0</v>
      </c>
      <c r="DI76" s="52"/>
      <c r="DJ76" s="50"/>
      <c r="DK76" s="52"/>
      <c r="DL76" s="50"/>
      <c r="DM76" s="52">
        <f t="shared" si="55"/>
        <v>0</v>
      </c>
      <c r="DN76" s="52"/>
      <c r="DO76" s="50"/>
      <c r="DP76" s="52"/>
      <c r="DQ76" s="50"/>
      <c r="DR76" s="52">
        <f t="shared" si="56"/>
        <v>0</v>
      </c>
      <c r="DS76" s="52"/>
      <c r="DT76" s="50"/>
      <c r="DU76" s="52"/>
      <c r="DV76" s="50"/>
      <c r="DW76" s="52">
        <f t="shared" si="57"/>
        <v>0</v>
      </c>
      <c r="DX76" s="52">
        <v>16</v>
      </c>
      <c r="DY76" s="50">
        <v>1280</v>
      </c>
      <c r="DZ76" s="52"/>
      <c r="EA76" s="50"/>
      <c r="EB76" s="52">
        <f t="shared" si="58"/>
        <v>16</v>
      </c>
      <c r="EC76" s="52"/>
      <c r="ED76" s="50"/>
      <c r="EE76" s="52"/>
      <c r="EF76" s="50"/>
      <c r="EG76" s="52">
        <f t="shared" si="59"/>
        <v>16</v>
      </c>
      <c r="EH76" s="52"/>
      <c r="EI76" s="50"/>
      <c r="EJ76" s="52"/>
      <c r="EK76" s="50"/>
      <c r="EL76" s="52">
        <f t="shared" si="60"/>
        <v>16</v>
      </c>
      <c r="EM76" s="52"/>
      <c r="EN76" s="50"/>
      <c r="EO76" s="52"/>
      <c r="EP76" s="50"/>
      <c r="EQ76" s="107">
        <f t="shared" si="61"/>
        <v>16</v>
      </c>
      <c r="ER76" s="45"/>
      <c r="ES76" s="12" t="s">
        <v>212</v>
      </c>
      <c r="ET76" s="52">
        <f t="shared" si="62"/>
        <v>0</v>
      </c>
      <c r="EU76" s="38">
        <f t="shared" si="63"/>
        <v>0</v>
      </c>
      <c r="EV76" s="52">
        <f t="shared" si="64"/>
        <v>16</v>
      </c>
      <c r="EW76" s="50">
        <f t="shared" si="65"/>
        <v>1280</v>
      </c>
    </row>
    <row r="77" spans="1:153" x14ac:dyDescent="0.3">
      <c r="A77" s="132" t="s">
        <v>213</v>
      </c>
      <c r="B77" s="52">
        <v>0</v>
      </c>
      <c r="C77" s="52"/>
      <c r="D77" s="50"/>
      <c r="E77" s="52"/>
      <c r="F77" s="50"/>
      <c r="G77" s="52">
        <f t="shared" si="33"/>
        <v>0</v>
      </c>
      <c r="H77" s="52"/>
      <c r="I77" s="50"/>
      <c r="J77" s="52"/>
      <c r="K77" s="50"/>
      <c r="L77" s="52">
        <f t="shared" si="34"/>
        <v>0</v>
      </c>
      <c r="M77" s="52"/>
      <c r="N77" s="50"/>
      <c r="O77" s="52"/>
      <c r="P77" s="50"/>
      <c r="Q77" s="52">
        <f t="shared" si="35"/>
        <v>0</v>
      </c>
      <c r="R77" s="52"/>
      <c r="S77" s="50"/>
      <c r="T77" s="52"/>
      <c r="U77" s="50"/>
      <c r="V77" s="52">
        <f t="shared" si="36"/>
        <v>0</v>
      </c>
      <c r="W77" s="52"/>
      <c r="X77" s="50"/>
      <c r="Y77" s="52"/>
      <c r="Z77" s="50"/>
      <c r="AA77" s="52">
        <f t="shared" si="37"/>
        <v>0</v>
      </c>
      <c r="AB77" s="52"/>
      <c r="AC77" s="50"/>
      <c r="AD77" s="52"/>
      <c r="AE77" s="50"/>
      <c r="AF77" s="52">
        <f t="shared" si="38"/>
        <v>0</v>
      </c>
      <c r="AG77" s="52"/>
      <c r="AH77" s="50"/>
      <c r="AI77" s="52"/>
      <c r="AJ77" s="50"/>
      <c r="AK77" s="52">
        <f t="shared" si="39"/>
        <v>0</v>
      </c>
      <c r="AL77" s="52"/>
      <c r="AM77" s="50"/>
      <c r="AN77" s="52"/>
      <c r="AO77" s="50"/>
      <c r="AP77" s="52">
        <f t="shared" si="40"/>
        <v>0</v>
      </c>
      <c r="AQ77" s="52"/>
      <c r="AR77" s="50"/>
      <c r="AS77" s="52"/>
      <c r="AT77" s="50"/>
      <c r="AU77" s="52">
        <f t="shared" si="41"/>
        <v>0</v>
      </c>
      <c r="AV77" s="52"/>
      <c r="AW77" s="50"/>
      <c r="AX77" s="52"/>
      <c r="AY77" s="50"/>
      <c r="AZ77" s="52">
        <f t="shared" si="42"/>
        <v>0</v>
      </c>
      <c r="BA77" s="52"/>
      <c r="BB77" s="50"/>
      <c r="BC77" s="52"/>
      <c r="BD77" s="50"/>
      <c r="BE77" s="52">
        <f t="shared" si="43"/>
        <v>0</v>
      </c>
      <c r="BF77" s="52"/>
      <c r="BG77" s="50"/>
      <c r="BH77" s="52"/>
      <c r="BI77" s="50"/>
      <c r="BJ77" s="52">
        <f t="shared" si="44"/>
        <v>0</v>
      </c>
      <c r="BK77" s="52"/>
      <c r="BL77" s="50"/>
      <c r="BM77" s="52"/>
      <c r="BN77" s="50"/>
      <c r="BO77" s="52">
        <f t="shared" si="45"/>
        <v>0</v>
      </c>
      <c r="BP77" s="52"/>
      <c r="BQ77" s="50"/>
      <c r="BR77" s="52"/>
      <c r="BS77" s="50"/>
      <c r="BT77" s="52">
        <f t="shared" si="46"/>
        <v>0</v>
      </c>
      <c r="BU77" s="52"/>
      <c r="BV77" s="50"/>
      <c r="BW77" s="52"/>
      <c r="BX77" s="50"/>
      <c r="BY77" s="52">
        <f t="shared" si="47"/>
        <v>0</v>
      </c>
      <c r="BZ77" s="52"/>
      <c r="CA77" s="50"/>
      <c r="CB77" s="52"/>
      <c r="CC77" s="50"/>
      <c r="CD77" s="52">
        <f t="shared" si="48"/>
        <v>0</v>
      </c>
      <c r="CE77" s="52"/>
      <c r="CF77" s="50"/>
      <c r="CG77" s="52"/>
      <c r="CH77" s="50"/>
      <c r="CI77" s="52">
        <f t="shared" si="49"/>
        <v>0</v>
      </c>
      <c r="CJ77" s="52"/>
      <c r="CK77" s="50"/>
      <c r="CL77" s="52"/>
      <c r="CM77" s="50"/>
      <c r="CN77" s="52">
        <f t="shared" si="50"/>
        <v>0</v>
      </c>
      <c r="CO77" s="52"/>
      <c r="CP77" s="50"/>
      <c r="CQ77" s="52"/>
      <c r="CR77" s="50"/>
      <c r="CS77" s="52">
        <f t="shared" si="51"/>
        <v>0</v>
      </c>
      <c r="CT77" s="52"/>
      <c r="CU77" s="50"/>
      <c r="CV77" s="52"/>
      <c r="CW77" s="50"/>
      <c r="CX77" s="52">
        <f t="shared" si="52"/>
        <v>0</v>
      </c>
      <c r="CY77" s="52"/>
      <c r="CZ77" s="50"/>
      <c r="DA77" s="52"/>
      <c r="DB77" s="50"/>
      <c r="DC77" s="52">
        <f t="shared" si="53"/>
        <v>0</v>
      </c>
      <c r="DD77" s="52"/>
      <c r="DE77" s="50"/>
      <c r="DF77" s="52"/>
      <c r="DG77" s="50"/>
      <c r="DH77" s="52">
        <f t="shared" si="54"/>
        <v>0</v>
      </c>
      <c r="DI77" s="52"/>
      <c r="DJ77" s="50"/>
      <c r="DK77" s="52"/>
      <c r="DL77" s="50"/>
      <c r="DM77" s="52">
        <f t="shared" si="55"/>
        <v>0</v>
      </c>
      <c r="DN77" s="52"/>
      <c r="DO77" s="50"/>
      <c r="DP77" s="52"/>
      <c r="DQ77" s="50"/>
      <c r="DR77" s="52">
        <f t="shared" si="56"/>
        <v>0</v>
      </c>
      <c r="DS77" s="52"/>
      <c r="DT77" s="50"/>
      <c r="DU77" s="52"/>
      <c r="DV77" s="50"/>
      <c r="DW77" s="52">
        <f t="shared" si="57"/>
        <v>0</v>
      </c>
      <c r="DX77" s="52"/>
      <c r="DY77" s="50"/>
      <c r="DZ77" s="52"/>
      <c r="EA77" s="50"/>
      <c r="EB77" s="52">
        <f t="shared" si="58"/>
        <v>0</v>
      </c>
      <c r="EC77" s="52"/>
      <c r="ED77" s="50"/>
      <c r="EE77" s="52"/>
      <c r="EF77" s="50"/>
      <c r="EG77" s="52">
        <f t="shared" si="59"/>
        <v>0</v>
      </c>
      <c r="EH77" s="52">
        <v>1</v>
      </c>
      <c r="EI77" s="50">
        <v>1950</v>
      </c>
      <c r="EJ77" s="52">
        <v>1</v>
      </c>
      <c r="EK77" s="50">
        <v>2200</v>
      </c>
      <c r="EL77" s="52">
        <f t="shared" si="60"/>
        <v>0</v>
      </c>
      <c r="EM77" s="52"/>
      <c r="EN77" s="50"/>
      <c r="EO77" s="52"/>
      <c r="EP77" s="50"/>
      <c r="EQ77" s="107">
        <f t="shared" si="61"/>
        <v>0</v>
      </c>
      <c r="ER77" s="45"/>
      <c r="ES77" s="12" t="s">
        <v>213</v>
      </c>
      <c r="ET77" s="52">
        <f t="shared" si="62"/>
        <v>1</v>
      </c>
      <c r="EU77" s="38">
        <f t="shared" si="63"/>
        <v>2200</v>
      </c>
      <c r="EV77" s="52">
        <f t="shared" si="64"/>
        <v>1</v>
      </c>
      <c r="EW77" s="50">
        <f t="shared" si="65"/>
        <v>1950</v>
      </c>
    </row>
    <row r="78" spans="1:153" x14ac:dyDescent="0.3">
      <c r="A78" s="132" t="s">
        <v>214</v>
      </c>
      <c r="B78" s="52">
        <v>0</v>
      </c>
      <c r="C78" s="52"/>
      <c r="D78" s="50"/>
      <c r="E78" s="52"/>
      <c r="F78" s="50"/>
      <c r="G78" s="52">
        <f t="shared" si="33"/>
        <v>0</v>
      </c>
      <c r="H78" s="52"/>
      <c r="I78" s="50"/>
      <c r="J78" s="52"/>
      <c r="K78" s="50"/>
      <c r="L78" s="52">
        <f t="shared" si="34"/>
        <v>0</v>
      </c>
      <c r="M78" s="52"/>
      <c r="N78" s="50"/>
      <c r="O78" s="52"/>
      <c r="P78" s="50"/>
      <c r="Q78" s="52">
        <f t="shared" si="35"/>
        <v>0</v>
      </c>
      <c r="R78" s="52"/>
      <c r="S78" s="50"/>
      <c r="T78" s="52"/>
      <c r="U78" s="50"/>
      <c r="V78" s="52">
        <f t="shared" si="36"/>
        <v>0</v>
      </c>
      <c r="W78" s="52"/>
      <c r="X78" s="50"/>
      <c r="Y78" s="52"/>
      <c r="Z78" s="50"/>
      <c r="AA78" s="52">
        <f t="shared" si="37"/>
        <v>0</v>
      </c>
      <c r="AB78" s="52"/>
      <c r="AC78" s="50"/>
      <c r="AD78" s="52"/>
      <c r="AE78" s="50"/>
      <c r="AF78" s="52">
        <f t="shared" si="38"/>
        <v>0</v>
      </c>
      <c r="AG78" s="52"/>
      <c r="AH78" s="50"/>
      <c r="AI78" s="52"/>
      <c r="AJ78" s="50"/>
      <c r="AK78" s="52">
        <f t="shared" si="39"/>
        <v>0</v>
      </c>
      <c r="AL78" s="52"/>
      <c r="AM78" s="50"/>
      <c r="AN78" s="52"/>
      <c r="AO78" s="50"/>
      <c r="AP78" s="52">
        <f t="shared" si="40"/>
        <v>0</v>
      </c>
      <c r="AQ78" s="52"/>
      <c r="AR78" s="50"/>
      <c r="AS78" s="52"/>
      <c r="AT78" s="50"/>
      <c r="AU78" s="52">
        <f t="shared" si="41"/>
        <v>0</v>
      </c>
      <c r="AV78" s="52"/>
      <c r="AW78" s="50"/>
      <c r="AX78" s="52"/>
      <c r="AY78" s="50"/>
      <c r="AZ78" s="52">
        <f t="shared" si="42"/>
        <v>0</v>
      </c>
      <c r="BA78" s="52"/>
      <c r="BB78" s="50"/>
      <c r="BC78" s="52"/>
      <c r="BD78" s="50"/>
      <c r="BE78" s="52">
        <f t="shared" si="43"/>
        <v>0</v>
      </c>
      <c r="BF78" s="52"/>
      <c r="BG78" s="50"/>
      <c r="BH78" s="52"/>
      <c r="BI78" s="50"/>
      <c r="BJ78" s="52">
        <f t="shared" si="44"/>
        <v>0</v>
      </c>
      <c r="BK78" s="52"/>
      <c r="BL78" s="50"/>
      <c r="BM78" s="52"/>
      <c r="BN78" s="50"/>
      <c r="BO78" s="52">
        <f t="shared" si="45"/>
        <v>0</v>
      </c>
      <c r="BP78" s="52"/>
      <c r="BQ78" s="50"/>
      <c r="BR78" s="52"/>
      <c r="BS78" s="50"/>
      <c r="BT78" s="52">
        <f t="shared" si="46"/>
        <v>0</v>
      </c>
      <c r="BU78" s="52">
        <v>3</v>
      </c>
      <c r="BV78" s="50">
        <f>3*850</f>
        <v>2550</v>
      </c>
      <c r="BW78" s="52">
        <v>1</v>
      </c>
      <c r="BX78" s="50">
        <v>1000</v>
      </c>
      <c r="BY78" s="52">
        <f t="shared" si="47"/>
        <v>2</v>
      </c>
      <c r="BZ78" s="52"/>
      <c r="CA78" s="50"/>
      <c r="CB78" s="52"/>
      <c r="CC78" s="50"/>
      <c r="CD78" s="52">
        <f t="shared" si="48"/>
        <v>2</v>
      </c>
      <c r="CE78" s="52"/>
      <c r="CF78" s="50"/>
      <c r="CG78" s="52"/>
      <c r="CH78" s="50"/>
      <c r="CI78" s="52">
        <f t="shared" si="49"/>
        <v>2</v>
      </c>
      <c r="CJ78" s="52"/>
      <c r="CK78" s="50"/>
      <c r="CL78" s="52"/>
      <c r="CM78" s="50"/>
      <c r="CN78" s="52">
        <f t="shared" si="50"/>
        <v>2</v>
      </c>
      <c r="CO78" s="52"/>
      <c r="CP78" s="50"/>
      <c r="CQ78" s="52"/>
      <c r="CR78" s="50"/>
      <c r="CS78" s="52">
        <f t="shared" si="51"/>
        <v>2</v>
      </c>
      <c r="CT78" s="52"/>
      <c r="CU78" s="50"/>
      <c r="CV78" s="52"/>
      <c r="CW78" s="50"/>
      <c r="CX78" s="52">
        <f t="shared" si="52"/>
        <v>2</v>
      </c>
      <c r="CY78" s="52"/>
      <c r="CZ78" s="50"/>
      <c r="DA78" s="52"/>
      <c r="DB78" s="50"/>
      <c r="DC78" s="52">
        <f t="shared" si="53"/>
        <v>2</v>
      </c>
      <c r="DD78" s="52"/>
      <c r="DE78" s="50"/>
      <c r="DF78" s="52"/>
      <c r="DG78" s="50"/>
      <c r="DH78" s="52">
        <f t="shared" si="54"/>
        <v>2</v>
      </c>
      <c r="DI78" s="52"/>
      <c r="DJ78" s="50"/>
      <c r="DK78" s="52"/>
      <c r="DL78" s="50"/>
      <c r="DM78" s="52">
        <f t="shared" si="55"/>
        <v>2</v>
      </c>
      <c r="DN78" s="52"/>
      <c r="DO78" s="50"/>
      <c r="DP78" s="52"/>
      <c r="DQ78" s="50"/>
      <c r="DR78" s="52">
        <f t="shared" si="56"/>
        <v>2</v>
      </c>
      <c r="DS78" s="52"/>
      <c r="DT78" s="50"/>
      <c r="DU78" s="52"/>
      <c r="DV78" s="50"/>
      <c r="DW78" s="52">
        <f t="shared" si="57"/>
        <v>2</v>
      </c>
      <c r="DX78" s="52"/>
      <c r="DY78" s="50"/>
      <c r="DZ78" s="52"/>
      <c r="EA78" s="50"/>
      <c r="EB78" s="52">
        <f t="shared" si="58"/>
        <v>2</v>
      </c>
      <c r="EC78" s="52"/>
      <c r="ED78" s="50"/>
      <c r="EE78" s="52"/>
      <c r="EF78" s="50"/>
      <c r="EG78" s="52">
        <f t="shared" si="59"/>
        <v>2</v>
      </c>
      <c r="EH78" s="52"/>
      <c r="EI78" s="50"/>
      <c r="EJ78" s="52"/>
      <c r="EK78" s="50"/>
      <c r="EL78" s="52">
        <f t="shared" si="60"/>
        <v>2</v>
      </c>
      <c r="EM78" s="52"/>
      <c r="EN78" s="50"/>
      <c r="EO78" s="52"/>
      <c r="EP78" s="50"/>
      <c r="EQ78" s="107">
        <f t="shared" si="61"/>
        <v>2</v>
      </c>
      <c r="ER78" s="45"/>
      <c r="ES78" s="12" t="s">
        <v>214</v>
      </c>
      <c r="ET78" s="52">
        <f t="shared" si="62"/>
        <v>1</v>
      </c>
      <c r="EU78" s="38">
        <f t="shared" si="63"/>
        <v>1000</v>
      </c>
      <c r="EV78" s="52">
        <f t="shared" si="64"/>
        <v>3</v>
      </c>
      <c r="EW78" s="50">
        <f t="shared" si="65"/>
        <v>2550</v>
      </c>
    </row>
    <row r="79" spans="1:153" x14ac:dyDescent="0.3">
      <c r="A79" s="132" t="s">
        <v>215</v>
      </c>
      <c r="B79" s="52">
        <v>0</v>
      </c>
      <c r="C79" s="52"/>
      <c r="D79" s="50"/>
      <c r="E79" s="52"/>
      <c r="F79" s="50"/>
      <c r="G79" s="52">
        <f t="shared" si="33"/>
        <v>0</v>
      </c>
      <c r="H79" s="52"/>
      <c r="I79" s="50"/>
      <c r="J79" s="52"/>
      <c r="K79" s="50"/>
      <c r="L79" s="52">
        <f t="shared" si="34"/>
        <v>0</v>
      </c>
      <c r="M79" s="52"/>
      <c r="N79" s="50"/>
      <c r="O79" s="52"/>
      <c r="P79" s="50"/>
      <c r="Q79" s="52">
        <f t="shared" si="35"/>
        <v>0</v>
      </c>
      <c r="R79" s="52"/>
      <c r="S79" s="50"/>
      <c r="T79" s="52"/>
      <c r="U79" s="50"/>
      <c r="V79" s="52">
        <f t="shared" si="36"/>
        <v>0</v>
      </c>
      <c r="W79" s="52"/>
      <c r="X79" s="50"/>
      <c r="Y79" s="52"/>
      <c r="Z79" s="50"/>
      <c r="AA79" s="52">
        <f t="shared" si="37"/>
        <v>0</v>
      </c>
      <c r="AB79" s="52"/>
      <c r="AC79" s="50"/>
      <c r="AD79" s="52"/>
      <c r="AE79" s="50"/>
      <c r="AF79" s="52">
        <f t="shared" si="38"/>
        <v>0</v>
      </c>
      <c r="AG79" s="52"/>
      <c r="AH79" s="50"/>
      <c r="AI79" s="52"/>
      <c r="AJ79" s="50"/>
      <c r="AK79" s="52">
        <f t="shared" si="39"/>
        <v>0</v>
      </c>
      <c r="AL79" s="52"/>
      <c r="AM79" s="50"/>
      <c r="AN79" s="52"/>
      <c r="AO79" s="50"/>
      <c r="AP79" s="52">
        <f t="shared" si="40"/>
        <v>0</v>
      </c>
      <c r="AQ79" s="52"/>
      <c r="AR79" s="50"/>
      <c r="AS79" s="52"/>
      <c r="AT79" s="50"/>
      <c r="AU79" s="52">
        <f t="shared" si="41"/>
        <v>0</v>
      </c>
      <c r="AV79" s="52"/>
      <c r="AW79" s="50"/>
      <c r="AX79" s="52"/>
      <c r="AY79" s="50"/>
      <c r="AZ79" s="52">
        <f t="shared" si="42"/>
        <v>0</v>
      </c>
      <c r="BA79" s="52"/>
      <c r="BB79" s="50"/>
      <c r="BC79" s="52"/>
      <c r="BD79" s="50"/>
      <c r="BE79" s="52">
        <f t="shared" si="43"/>
        <v>0</v>
      </c>
      <c r="BF79" s="52"/>
      <c r="BG79" s="50"/>
      <c r="BH79" s="52"/>
      <c r="BI79" s="50"/>
      <c r="BJ79" s="52">
        <f t="shared" si="44"/>
        <v>0</v>
      </c>
      <c r="BK79" s="52"/>
      <c r="BL79" s="50"/>
      <c r="BM79" s="52"/>
      <c r="BN79" s="50"/>
      <c r="BO79" s="52">
        <f t="shared" si="45"/>
        <v>0</v>
      </c>
      <c r="BP79" s="52"/>
      <c r="BQ79" s="50"/>
      <c r="BR79" s="52"/>
      <c r="BS79" s="50"/>
      <c r="BT79" s="52">
        <f t="shared" si="46"/>
        <v>0</v>
      </c>
      <c r="BU79" s="52"/>
      <c r="BV79" s="50"/>
      <c r="BW79" s="52"/>
      <c r="BX79" s="50"/>
      <c r="BY79" s="52">
        <f t="shared" si="47"/>
        <v>0</v>
      </c>
      <c r="BZ79" s="52"/>
      <c r="CA79" s="50"/>
      <c r="CB79" s="52"/>
      <c r="CC79" s="50"/>
      <c r="CD79" s="52">
        <f t="shared" si="48"/>
        <v>0</v>
      </c>
      <c r="CE79" s="52">
        <v>47</v>
      </c>
      <c r="CF79" s="50">
        <v>2900</v>
      </c>
      <c r="CG79" s="52"/>
      <c r="CH79" s="50"/>
      <c r="CI79" s="52">
        <f t="shared" si="49"/>
        <v>47</v>
      </c>
      <c r="CJ79" s="52">
        <v>40</v>
      </c>
      <c r="CK79" s="50">
        <v>2400</v>
      </c>
      <c r="CL79" s="52">
        <v>28</v>
      </c>
      <c r="CM79" s="50">
        <v>2100</v>
      </c>
      <c r="CN79" s="52">
        <f t="shared" si="50"/>
        <v>59</v>
      </c>
      <c r="CO79" s="52"/>
      <c r="CP79" s="50"/>
      <c r="CQ79" s="52"/>
      <c r="CR79" s="50"/>
      <c r="CS79" s="52">
        <f t="shared" si="51"/>
        <v>59</v>
      </c>
      <c r="CT79" s="52"/>
      <c r="CU79" s="50"/>
      <c r="CV79" s="52">
        <v>4</v>
      </c>
      <c r="CW79" s="50">
        <v>300</v>
      </c>
      <c r="CX79" s="52">
        <f t="shared" si="52"/>
        <v>55</v>
      </c>
      <c r="CY79" s="52"/>
      <c r="CZ79" s="50"/>
      <c r="DA79" s="52"/>
      <c r="DB79" s="50"/>
      <c r="DC79" s="52">
        <f t="shared" si="53"/>
        <v>55</v>
      </c>
      <c r="DD79" s="52"/>
      <c r="DE79" s="50"/>
      <c r="DF79" s="52"/>
      <c r="DG79" s="50"/>
      <c r="DH79" s="52">
        <f t="shared" si="54"/>
        <v>55</v>
      </c>
      <c r="DI79" s="52"/>
      <c r="DJ79" s="50"/>
      <c r="DK79" s="52"/>
      <c r="DL79" s="50"/>
      <c r="DM79" s="52">
        <f t="shared" si="55"/>
        <v>55</v>
      </c>
      <c r="DN79" s="52"/>
      <c r="DO79" s="50"/>
      <c r="DP79" s="52"/>
      <c r="DQ79" s="50"/>
      <c r="DR79" s="52">
        <f t="shared" si="56"/>
        <v>55</v>
      </c>
      <c r="DS79" s="52"/>
      <c r="DT79" s="50"/>
      <c r="DU79" s="52"/>
      <c r="DV79" s="50"/>
      <c r="DW79" s="52">
        <f t="shared" si="57"/>
        <v>55</v>
      </c>
      <c r="DX79" s="52"/>
      <c r="DY79" s="50"/>
      <c r="DZ79" s="52"/>
      <c r="EA79" s="50"/>
      <c r="EB79" s="52">
        <f t="shared" si="58"/>
        <v>55</v>
      </c>
      <c r="EC79" s="52"/>
      <c r="ED79" s="50"/>
      <c r="EE79" s="52"/>
      <c r="EF79" s="50"/>
      <c r="EG79" s="52">
        <f t="shared" si="59"/>
        <v>55</v>
      </c>
      <c r="EH79" s="52"/>
      <c r="EI79" s="50"/>
      <c r="EJ79" s="52"/>
      <c r="EK79" s="50"/>
      <c r="EL79" s="52">
        <f t="shared" si="60"/>
        <v>55</v>
      </c>
      <c r="EM79" s="52"/>
      <c r="EN79" s="50"/>
      <c r="EO79" s="52"/>
      <c r="EP79" s="50"/>
      <c r="EQ79" s="107">
        <f t="shared" si="61"/>
        <v>55</v>
      </c>
      <c r="ER79" s="45"/>
      <c r="ES79" s="12" t="s">
        <v>215</v>
      </c>
      <c r="ET79" s="52">
        <f t="shared" si="62"/>
        <v>32</v>
      </c>
      <c r="EU79" s="38">
        <f t="shared" si="63"/>
        <v>2400</v>
      </c>
      <c r="EV79" s="52">
        <f t="shared" si="64"/>
        <v>87</v>
      </c>
      <c r="EW79" s="50">
        <f t="shared" si="65"/>
        <v>5300</v>
      </c>
    </row>
    <row r="80" spans="1:153" ht="15" thickBot="1" x14ac:dyDescent="0.35">
      <c r="A80" s="133" t="s">
        <v>216</v>
      </c>
      <c r="B80" s="109">
        <v>9</v>
      </c>
      <c r="C80" s="109"/>
      <c r="D80" s="110"/>
      <c r="E80" s="109"/>
      <c r="F80" s="110"/>
      <c r="G80" s="109">
        <f t="shared" si="33"/>
        <v>9</v>
      </c>
      <c r="H80" s="109"/>
      <c r="I80" s="110"/>
      <c r="J80" s="109"/>
      <c r="K80" s="110"/>
      <c r="L80" s="109">
        <f t="shared" si="34"/>
        <v>9</v>
      </c>
      <c r="M80" s="109"/>
      <c r="N80" s="110"/>
      <c r="O80" s="109"/>
      <c r="P80" s="110"/>
      <c r="Q80" s="109">
        <f t="shared" si="35"/>
        <v>9</v>
      </c>
      <c r="R80" s="109"/>
      <c r="S80" s="110"/>
      <c r="T80" s="109"/>
      <c r="U80" s="110"/>
      <c r="V80" s="109">
        <f t="shared" si="36"/>
        <v>9</v>
      </c>
      <c r="W80" s="109"/>
      <c r="X80" s="110"/>
      <c r="Y80" s="109"/>
      <c r="Z80" s="110"/>
      <c r="AA80" s="109">
        <f t="shared" si="37"/>
        <v>9</v>
      </c>
      <c r="AB80" s="109">
        <v>3</v>
      </c>
      <c r="AC80" s="110">
        <f>375*3</f>
        <v>1125</v>
      </c>
      <c r="AD80" s="109">
        <v>1</v>
      </c>
      <c r="AE80" s="110">
        <v>400</v>
      </c>
      <c r="AF80" s="109">
        <f t="shared" si="38"/>
        <v>11</v>
      </c>
      <c r="AG80" s="109"/>
      <c r="AH80" s="110"/>
      <c r="AI80" s="109"/>
      <c r="AJ80" s="110"/>
      <c r="AK80" s="109">
        <f t="shared" si="39"/>
        <v>11</v>
      </c>
      <c r="AL80" s="109"/>
      <c r="AM80" s="110"/>
      <c r="AN80" s="109"/>
      <c r="AO80" s="110"/>
      <c r="AP80" s="109">
        <f t="shared" si="40"/>
        <v>11</v>
      </c>
      <c r="AQ80" s="109"/>
      <c r="AR80" s="110"/>
      <c r="AS80" s="109"/>
      <c r="AT80" s="110"/>
      <c r="AU80" s="109">
        <f t="shared" si="41"/>
        <v>11</v>
      </c>
      <c r="AV80" s="109"/>
      <c r="AW80" s="110"/>
      <c r="AX80" s="109"/>
      <c r="AY80" s="110"/>
      <c r="AZ80" s="109">
        <f t="shared" si="42"/>
        <v>11</v>
      </c>
      <c r="BA80" s="109"/>
      <c r="BB80" s="110"/>
      <c r="BC80" s="109"/>
      <c r="BD80" s="110"/>
      <c r="BE80" s="109">
        <f t="shared" si="43"/>
        <v>11</v>
      </c>
      <c r="BF80" s="109"/>
      <c r="BG80" s="110"/>
      <c r="BH80" s="109"/>
      <c r="BI80" s="110"/>
      <c r="BJ80" s="109">
        <f t="shared" si="44"/>
        <v>11</v>
      </c>
      <c r="BK80" s="109"/>
      <c r="BL80" s="110"/>
      <c r="BM80" s="109"/>
      <c r="BN80" s="110"/>
      <c r="BO80" s="109">
        <f t="shared" si="45"/>
        <v>11</v>
      </c>
      <c r="BP80" s="109"/>
      <c r="BQ80" s="110"/>
      <c r="BR80" s="109">
        <v>2</v>
      </c>
      <c r="BS80" s="110">
        <v>1000</v>
      </c>
      <c r="BT80" s="109">
        <f t="shared" si="46"/>
        <v>9</v>
      </c>
      <c r="BU80" s="109"/>
      <c r="BV80" s="110"/>
      <c r="BW80" s="109"/>
      <c r="BX80" s="110"/>
      <c r="BY80" s="109">
        <f t="shared" si="47"/>
        <v>9</v>
      </c>
      <c r="BZ80" s="109">
        <v>2</v>
      </c>
      <c r="CA80" s="110">
        <v>800</v>
      </c>
      <c r="CB80" s="109">
        <v>2</v>
      </c>
      <c r="CC80" s="110">
        <v>980</v>
      </c>
      <c r="CD80" s="109">
        <f t="shared" si="48"/>
        <v>9</v>
      </c>
      <c r="CE80" s="109"/>
      <c r="CF80" s="110"/>
      <c r="CG80" s="109"/>
      <c r="CH80" s="110"/>
      <c r="CI80" s="109">
        <f t="shared" si="49"/>
        <v>9</v>
      </c>
      <c r="CJ80" s="109"/>
      <c r="CK80" s="110"/>
      <c r="CL80" s="109"/>
      <c r="CM80" s="110"/>
      <c r="CN80" s="109">
        <f t="shared" si="50"/>
        <v>9</v>
      </c>
      <c r="CO80" s="109"/>
      <c r="CP80" s="110"/>
      <c r="CQ80" s="109"/>
      <c r="CR80" s="110"/>
      <c r="CS80" s="109">
        <f t="shared" si="51"/>
        <v>9</v>
      </c>
      <c r="CT80" s="109"/>
      <c r="CU80" s="110"/>
      <c r="CV80" s="109">
        <v>1</v>
      </c>
      <c r="CW80" s="110">
        <v>450</v>
      </c>
      <c r="CX80" s="109">
        <f t="shared" si="52"/>
        <v>8</v>
      </c>
      <c r="CY80" s="109"/>
      <c r="CZ80" s="110"/>
      <c r="DA80" s="109"/>
      <c r="DB80" s="110"/>
      <c r="DC80" s="109">
        <f t="shared" si="53"/>
        <v>8</v>
      </c>
      <c r="DD80" s="109"/>
      <c r="DE80" s="110"/>
      <c r="DF80" s="109">
        <v>1</v>
      </c>
      <c r="DG80" s="110">
        <v>500</v>
      </c>
      <c r="DH80" s="109">
        <f t="shared" si="54"/>
        <v>7</v>
      </c>
      <c r="DI80" s="109"/>
      <c r="DJ80" s="110"/>
      <c r="DK80" s="109"/>
      <c r="DL80" s="110"/>
      <c r="DM80" s="109">
        <f t="shared" si="55"/>
        <v>7</v>
      </c>
      <c r="DN80" s="109"/>
      <c r="DO80" s="110"/>
      <c r="DP80" s="109"/>
      <c r="DQ80" s="110"/>
      <c r="DR80" s="109">
        <f t="shared" si="56"/>
        <v>7</v>
      </c>
      <c r="DS80" s="109"/>
      <c r="DT80" s="110"/>
      <c r="DU80" s="109"/>
      <c r="DV80" s="110"/>
      <c r="DW80" s="109">
        <f t="shared" si="57"/>
        <v>7</v>
      </c>
      <c r="DX80" s="109"/>
      <c r="DY80" s="110"/>
      <c r="DZ80" s="109"/>
      <c r="EA80" s="110"/>
      <c r="EB80" s="109">
        <f t="shared" si="58"/>
        <v>7</v>
      </c>
      <c r="EC80" s="109"/>
      <c r="ED80" s="110"/>
      <c r="EE80" s="109"/>
      <c r="EF80" s="110"/>
      <c r="EG80" s="109">
        <f t="shared" si="59"/>
        <v>7</v>
      </c>
      <c r="EH80" s="109"/>
      <c r="EI80" s="110"/>
      <c r="EJ80" s="109"/>
      <c r="EK80" s="110"/>
      <c r="EL80" s="109">
        <f t="shared" si="60"/>
        <v>7</v>
      </c>
      <c r="EM80" s="109"/>
      <c r="EN80" s="110"/>
      <c r="EO80" s="109"/>
      <c r="EP80" s="110"/>
      <c r="EQ80" s="111">
        <f t="shared" si="61"/>
        <v>7</v>
      </c>
      <c r="ER80" s="45"/>
      <c r="ES80" s="12" t="s">
        <v>216</v>
      </c>
      <c r="ET80" s="52">
        <f t="shared" si="62"/>
        <v>7</v>
      </c>
      <c r="EU80" s="38">
        <f t="shared" si="63"/>
        <v>3330</v>
      </c>
      <c r="EV80" s="52">
        <f t="shared" si="64"/>
        <v>5</v>
      </c>
      <c r="EW80" s="50">
        <f t="shared" si="65"/>
        <v>1925</v>
      </c>
    </row>
    <row r="81" spans="1:147" x14ac:dyDescent="0.3">
      <c r="A81" s="126"/>
      <c r="B81" s="127" t="s">
        <v>244</v>
      </c>
      <c r="C81" s="128"/>
      <c r="D81" s="129">
        <f>SUM(D3:D80)</f>
        <v>5600</v>
      </c>
      <c r="E81" s="128">
        <f>SUM(E3:E80)</f>
        <v>6</v>
      </c>
      <c r="F81" s="129">
        <f>SUM(F3:F80)</f>
        <v>15950</v>
      </c>
      <c r="G81" s="128"/>
      <c r="H81" s="128"/>
      <c r="I81" s="129">
        <f>SUM(I3:I80)</f>
        <v>10750</v>
      </c>
      <c r="J81" s="128">
        <f>SUM(J3:J80)</f>
        <v>3</v>
      </c>
      <c r="K81" s="129">
        <f>SUM(K3:K80)</f>
        <v>5300</v>
      </c>
      <c r="L81" s="128"/>
      <c r="M81" s="128"/>
      <c r="N81" s="129">
        <f>SUM(N3:N80)</f>
        <v>870</v>
      </c>
      <c r="O81" s="128">
        <f>SUM(O3:O80)</f>
        <v>5</v>
      </c>
      <c r="P81" s="129">
        <f>SUM(P3:P80)</f>
        <v>8400</v>
      </c>
      <c r="Q81" s="128"/>
      <c r="R81" s="128"/>
      <c r="S81" s="129">
        <f>SUM(S3:S80)</f>
        <v>700</v>
      </c>
      <c r="T81" s="128">
        <f>SUM(T3:T80)</f>
        <v>1</v>
      </c>
      <c r="U81" s="129">
        <f>SUM(U3:U80)</f>
        <v>1800</v>
      </c>
      <c r="V81" s="128"/>
      <c r="W81" s="128"/>
      <c r="X81" s="129">
        <f>SUM(X3:X80)</f>
        <v>20600</v>
      </c>
      <c r="Y81" s="128">
        <f>SUM(Y3:Y80)</f>
        <v>2</v>
      </c>
      <c r="Z81" s="129">
        <f>SUM(Z3:Z80)</f>
        <v>19350</v>
      </c>
      <c r="AA81" s="128"/>
      <c r="AB81" s="128"/>
      <c r="AC81" s="129">
        <f>SUM(AC3:AC80)</f>
        <v>1125</v>
      </c>
      <c r="AD81" s="128">
        <f>SUM(AD3:AD80)</f>
        <v>1</v>
      </c>
      <c r="AE81" s="129">
        <f>SUM(AE3:AE80)</f>
        <v>400</v>
      </c>
      <c r="AF81" s="128"/>
      <c r="AG81" s="128"/>
      <c r="AH81" s="129">
        <f>SUM(AH3:AH80)</f>
        <v>1000</v>
      </c>
      <c r="AI81" s="128">
        <f>SUM(AI3:AI80)</f>
        <v>1</v>
      </c>
      <c r="AJ81" s="129">
        <f>SUM(AJ3:AJ80)</f>
        <v>500</v>
      </c>
      <c r="AK81" s="128"/>
      <c r="AL81" s="128"/>
      <c r="AM81" s="129">
        <f>SUM(AM3:AM80)</f>
        <v>13000</v>
      </c>
      <c r="AN81" s="128">
        <f>SUM(AN3:AN80)</f>
        <v>4</v>
      </c>
      <c r="AO81" s="129">
        <f>SUM(AO3:AO80)</f>
        <v>14600</v>
      </c>
      <c r="AP81" s="128"/>
      <c r="AQ81" s="128"/>
      <c r="AR81" s="129">
        <f>SUM(AR3:AR80)</f>
        <v>500</v>
      </c>
      <c r="AS81" s="128">
        <f>SUM(AS3:AS80)</f>
        <v>2</v>
      </c>
      <c r="AT81" s="129">
        <f>SUM(AT3:AT80)</f>
        <v>1500</v>
      </c>
      <c r="AU81" s="128"/>
      <c r="AV81" s="128"/>
      <c r="AW81" s="129">
        <f>SUM(AW3:AW80)</f>
        <v>19700</v>
      </c>
      <c r="AX81" s="128">
        <f>SUM(AX3:AX80)</f>
        <v>1</v>
      </c>
      <c r="AY81" s="129">
        <f>SUM(AY3:AY80)</f>
        <v>13500</v>
      </c>
      <c r="AZ81" s="128"/>
      <c r="BA81" s="128"/>
      <c r="BB81" s="129">
        <f>SUM(BB3:BB80)</f>
        <v>10000</v>
      </c>
      <c r="BC81" s="128">
        <f>SUM(BC3:BC80)</f>
        <v>2</v>
      </c>
      <c r="BD81" s="129">
        <f>SUM(BD3:BD80)</f>
        <v>2700</v>
      </c>
      <c r="BE81" s="128"/>
      <c r="BF81" s="128"/>
      <c r="BG81" s="129">
        <f>SUM(BG3:BG80)</f>
        <v>2500</v>
      </c>
      <c r="BH81" s="128">
        <f>SUM(BH3:BH80)</f>
        <v>1</v>
      </c>
      <c r="BI81" s="129">
        <f>SUM(BI3:BI80)</f>
        <v>4500</v>
      </c>
      <c r="BJ81" s="128"/>
      <c r="BK81" s="128"/>
      <c r="BL81" s="129">
        <f>SUM(BL3:BL80)</f>
        <v>5450</v>
      </c>
      <c r="BM81" s="128">
        <f>SUM(BM3:BM80)</f>
        <v>1</v>
      </c>
      <c r="BN81" s="129">
        <f>SUM(BN3:BN80)</f>
        <v>290</v>
      </c>
      <c r="BO81" s="128"/>
      <c r="BP81" s="128"/>
      <c r="BQ81" s="129">
        <f>SUM(BQ3:BQ80)</f>
        <v>6000</v>
      </c>
      <c r="BR81" s="128">
        <f>SUM(BR3:BR80)</f>
        <v>2</v>
      </c>
      <c r="BS81" s="129">
        <f>SUM(BS3:BS80)</f>
        <v>1000</v>
      </c>
      <c r="BT81" s="128"/>
      <c r="BU81" s="128"/>
      <c r="BV81" s="129">
        <f>SUM(BV3:BV80)</f>
        <v>3000</v>
      </c>
      <c r="BW81" s="128">
        <f>SUM(BW3:BW80)</f>
        <v>2</v>
      </c>
      <c r="BX81" s="129">
        <f>SUM(BX3:BX80)</f>
        <v>4500</v>
      </c>
      <c r="BY81" s="128"/>
      <c r="BZ81" s="128"/>
      <c r="CA81" s="129">
        <f>SUM(CA3:CA80)</f>
        <v>1050</v>
      </c>
      <c r="CB81" s="128">
        <f>SUM(CB3:CB80)</f>
        <v>2</v>
      </c>
      <c r="CC81" s="129">
        <f>SUM(CC3:CC80)</f>
        <v>980</v>
      </c>
      <c r="CD81" s="128"/>
      <c r="CE81" s="128"/>
      <c r="CF81" s="129">
        <f>SUM(CF3:CF80)</f>
        <v>2900</v>
      </c>
      <c r="CG81" s="128">
        <f>SUM(CG3:CG80)</f>
        <v>3</v>
      </c>
      <c r="CH81" s="129">
        <f>SUM(CH3:CH80)</f>
        <v>1200</v>
      </c>
      <c r="CI81" s="128"/>
      <c r="CJ81" s="128"/>
      <c r="CK81" s="129">
        <f>SUM(CK3:CK80)</f>
        <v>2400</v>
      </c>
      <c r="CL81" s="128">
        <f>SUM(CL3:CL80)</f>
        <v>37</v>
      </c>
      <c r="CM81" s="129">
        <f>SUM(CM3:CM80)</f>
        <v>12150</v>
      </c>
      <c r="CN81" s="128"/>
      <c r="CO81" s="128"/>
      <c r="CP81" s="129">
        <f>SUM(CP3:CP80)</f>
        <v>3500</v>
      </c>
      <c r="CQ81" s="128">
        <f>SUM(CQ3:CQ80)</f>
        <v>2</v>
      </c>
      <c r="CR81" s="129">
        <f>SUM(CR3:CR80)</f>
        <v>6500</v>
      </c>
      <c r="CS81" s="128"/>
      <c r="CT81" s="128"/>
      <c r="CU81" s="129">
        <f>SUM(CU3:CU80)</f>
        <v>5400</v>
      </c>
      <c r="CV81" s="128">
        <f>SUM(CV3:CV80)</f>
        <v>6</v>
      </c>
      <c r="CW81" s="129">
        <f>SUM(CW3:CW80)</f>
        <v>1500</v>
      </c>
      <c r="CX81" s="128"/>
      <c r="CY81" s="128"/>
      <c r="CZ81" s="129">
        <f>SUM(CZ3:CZ80)</f>
        <v>2000</v>
      </c>
      <c r="DA81" s="128">
        <f>SUM(DA3:DA80)</f>
        <v>3</v>
      </c>
      <c r="DB81" s="129">
        <f>SUM(DB3:DB80)</f>
        <v>5650</v>
      </c>
      <c r="DC81" s="128"/>
      <c r="DD81" s="128"/>
      <c r="DE81" s="129">
        <f>SUM(DE3:DE80)</f>
        <v>7150</v>
      </c>
      <c r="DF81" s="128">
        <f>SUM(DF3:DF80)</f>
        <v>2</v>
      </c>
      <c r="DG81" s="129">
        <f>SUM(DG3:DG80)</f>
        <v>2400</v>
      </c>
      <c r="DH81" s="128"/>
      <c r="DI81" s="128"/>
      <c r="DJ81" s="129">
        <f>SUM(DJ3:DJ80)</f>
        <v>1100</v>
      </c>
      <c r="DK81" s="128">
        <f>SUM(DK3:DK80)</f>
        <v>4</v>
      </c>
      <c r="DL81" s="129">
        <f>SUM(DL3:DL80)</f>
        <v>4400</v>
      </c>
      <c r="DM81" s="128"/>
      <c r="DN81" s="128"/>
      <c r="DO81" s="129">
        <f>SUM(DO3:DO80)</f>
        <v>0</v>
      </c>
      <c r="DP81" s="128">
        <f>SUM(DP3:DP80)</f>
        <v>2</v>
      </c>
      <c r="DQ81" s="129">
        <f>SUM(DQ3:DQ80)</f>
        <v>1250</v>
      </c>
      <c r="DR81" s="128"/>
      <c r="DS81" s="128"/>
      <c r="DT81" s="129">
        <f>SUM(DT3:DT80)</f>
        <v>2330</v>
      </c>
      <c r="DU81" s="128">
        <f>SUM(DU3:DU80)</f>
        <v>2</v>
      </c>
      <c r="DV81" s="129">
        <f>SUM(DV3:DV80)</f>
        <v>1100</v>
      </c>
      <c r="DW81" s="128"/>
      <c r="DX81" s="128"/>
      <c r="DY81" s="129">
        <f>SUM(DY3:DY80)</f>
        <v>4580</v>
      </c>
      <c r="DZ81" s="128">
        <f>SUM(DZ3:DZ80)</f>
        <v>1</v>
      </c>
      <c r="EA81" s="129">
        <f>SUM(EA3:EA80)</f>
        <v>7700</v>
      </c>
      <c r="EB81" s="128"/>
      <c r="EC81" s="128"/>
      <c r="ED81" s="129">
        <f>SUM(ED3:ED80)</f>
        <v>6400</v>
      </c>
      <c r="EE81" s="128">
        <f>SUM(EE3:EE80)</f>
        <v>1</v>
      </c>
      <c r="EF81" s="129">
        <f>SUM(EF3:EF80)</f>
        <v>3400</v>
      </c>
      <c r="EG81" s="128"/>
      <c r="EH81" s="128"/>
      <c r="EI81" s="129">
        <f>SUM(EI3:EI80)</f>
        <v>5750</v>
      </c>
      <c r="EJ81" s="128">
        <f>SUM(EJ3:EJ80)</f>
        <v>3</v>
      </c>
      <c r="EK81" s="129">
        <f>SUM(EK3:EK80)</f>
        <v>6900</v>
      </c>
      <c r="EL81" s="128"/>
      <c r="EM81" s="128"/>
      <c r="EN81" s="129">
        <f>SUM(EN3:EN80)</f>
        <v>2200</v>
      </c>
      <c r="EO81" s="128">
        <f>SUM(EO3:EO80)</f>
        <v>1</v>
      </c>
      <c r="EP81" s="129">
        <f>SUM(EP3:EP80)</f>
        <v>2550</v>
      </c>
      <c r="EQ81" s="130"/>
    </row>
    <row r="82" spans="1:147" x14ac:dyDescent="0.3">
      <c r="C82" s="33"/>
      <c r="D82" s="34"/>
      <c r="E82" s="33"/>
      <c r="F82" s="34"/>
      <c r="G82" s="33"/>
      <c r="H82" s="33"/>
      <c r="I82" s="34"/>
      <c r="J82" s="33"/>
      <c r="K82" s="34"/>
      <c r="L82" s="33"/>
      <c r="M82" s="33"/>
      <c r="N82" s="34"/>
      <c r="O82" s="33"/>
      <c r="P82" s="34"/>
      <c r="Q82" s="33"/>
      <c r="R82" s="33"/>
      <c r="S82" s="34"/>
      <c r="T82" s="33"/>
      <c r="U82" s="34"/>
      <c r="V82" s="33"/>
      <c r="W82" s="33"/>
      <c r="X82" s="34"/>
      <c r="Y82" s="33"/>
      <c r="Z82" s="34"/>
      <c r="AA82" s="33"/>
      <c r="AB82" s="33"/>
      <c r="AC82" s="34"/>
      <c r="AD82" s="33"/>
      <c r="AE82" s="34"/>
      <c r="AF82" s="33"/>
      <c r="AG82" s="33"/>
      <c r="AH82" s="34"/>
      <c r="AI82" s="33"/>
      <c r="AJ82" s="34"/>
      <c r="AK82" s="33"/>
      <c r="AL82" s="33"/>
      <c r="AM82" s="34"/>
      <c r="AN82" s="33"/>
      <c r="AO82" s="34"/>
      <c r="AP82" s="33"/>
      <c r="AQ82" s="33"/>
      <c r="AR82" s="34"/>
      <c r="AS82" s="33"/>
      <c r="AT82" s="34"/>
      <c r="AU82" s="33"/>
      <c r="AV82" s="33"/>
      <c r="AW82" s="34"/>
      <c r="AX82" s="33"/>
      <c r="AY82" s="34"/>
      <c r="AZ82" s="33"/>
      <c r="BA82" s="33"/>
      <c r="BB82" s="34"/>
      <c r="BC82" s="33"/>
      <c r="BD82" s="34"/>
      <c r="BE82" s="33"/>
      <c r="BF82" s="33"/>
      <c r="BG82" s="34"/>
      <c r="BH82" s="33"/>
      <c r="BI82" s="34"/>
      <c r="BJ82" s="33"/>
      <c r="BK82" s="33"/>
      <c r="BL82" s="34"/>
      <c r="BM82" s="33"/>
      <c r="BN82" s="34"/>
      <c r="BO82" s="33"/>
      <c r="BP82" s="33"/>
      <c r="BQ82" s="34"/>
      <c r="BR82" s="33"/>
      <c r="BS82" s="34"/>
      <c r="BT82" s="33"/>
      <c r="BU82" s="33"/>
      <c r="BV82" s="34"/>
      <c r="BW82" s="33"/>
      <c r="BX82" s="34"/>
      <c r="BY82" s="33"/>
      <c r="BZ82" s="33"/>
      <c r="CA82" s="34"/>
      <c r="CB82" s="33"/>
      <c r="CC82" s="34"/>
      <c r="CD82" s="33"/>
      <c r="CE82" s="33"/>
      <c r="CF82" s="34"/>
      <c r="CG82" s="33"/>
      <c r="CH82" s="34"/>
      <c r="CI82" s="33"/>
      <c r="CJ82" s="33"/>
      <c r="CK82" s="34"/>
      <c r="CL82" s="33"/>
      <c r="CM82" s="34"/>
      <c r="CN82" s="33"/>
      <c r="CO82" s="33"/>
      <c r="CP82" s="34"/>
      <c r="CQ82" s="33"/>
      <c r="CR82" s="34"/>
      <c r="CS82" s="33"/>
      <c r="CT82" s="33"/>
      <c r="CU82" s="34"/>
      <c r="CV82" s="33"/>
      <c r="CW82" s="34"/>
      <c r="CX82" s="33"/>
      <c r="CY82" s="33"/>
      <c r="CZ82" s="34"/>
      <c r="DA82" s="33"/>
      <c r="DB82" s="34"/>
      <c r="DC82" s="33"/>
      <c r="DD82" s="33"/>
      <c r="DE82" s="34"/>
      <c r="DF82" s="33"/>
      <c r="DG82" s="34"/>
      <c r="DH82" s="33"/>
      <c r="DI82" s="33"/>
      <c r="DJ82" s="34"/>
      <c r="DK82" s="33"/>
      <c r="DL82" s="34"/>
      <c r="DM82" s="33"/>
    </row>
    <row r="83" spans="1:147" x14ac:dyDescent="0.3">
      <c r="C83" s="33"/>
      <c r="D83" s="34"/>
      <c r="E83" s="33"/>
      <c r="F83" s="34"/>
      <c r="G83" s="33"/>
      <c r="H83" s="33"/>
      <c r="I83" s="34"/>
      <c r="J83" s="33"/>
      <c r="K83" s="34"/>
      <c r="L83" s="33"/>
      <c r="M83" s="33"/>
      <c r="N83" s="34"/>
      <c r="O83" s="33"/>
      <c r="P83" s="34"/>
      <c r="Q83" s="33"/>
      <c r="R83" s="33"/>
      <c r="S83" s="34"/>
      <c r="T83" s="33"/>
      <c r="U83" s="34"/>
      <c r="V83" s="33"/>
      <c r="W83" s="33"/>
      <c r="X83" s="34"/>
      <c r="Y83" s="33"/>
      <c r="Z83" s="34"/>
      <c r="AA83" s="33"/>
      <c r="AB83" s="33"/>
      <c r="AC83" s="34"/>
      <c r="AD83" s="33"/>
      <c r="AE83" s="34"/>
      <c r="AF83" s="33"/>
      <c r="AG83" s="33"/>
      <c r="AH83" s="34"/>
      <c r="AI83" s="33"/>
      <c r="AJ83" s="34"/>
      <c r="AK83" s="33"/>
      <c r="AL83" s="33"/>
      <c r="AM83" s="34"/>
      <c r="AN83" s="33"/>
      <c r="AO83" s="34"/>
      <c r="AP83" s="33"/>
      <c r="AQ83" s="33"/>
      <c r="AR83" s="34"/>
      <c r="AS83" s="33"/>
      <c r="AT83" s="34"/>
      <c r="AU83" s="33"/>
      <c r="AV83" s="33"/>
      <c r="AW83" s="34"/>
      <c r="AX83" s="33"/>
      <c r="AY83" s="34"/>
      <c r="AZ83" s="33"/>
      <c r="BA83" s="33"/>
      <c r="BB83" s="34"/>
      <c r="BC83" s="33"/>
      <c r="BD83" s="34"/>
      <c r="BE83" s="33"/>
      <c r="BF83" s="33"/>
      <c r="BG83" s="34"/>
      <c r="BH83" s="33"/>
      <c r="BI83" s="34"/>
      <c r="BJ83" s="33"/>
      <c r="BK83" s="33"/>
      <c r="BL83" s="34"/>
      <c r="BM83" s="33"/>
      <c r="BN83" s="34"/>
      <c r="BO83" s="33"/>
      <c r="BP83" s="33"/>
      <c r="BQ83" s="34"/>
      <c r="BR83" s="33"/>
      <c r="BS83" s="34"/>
      <c r="BT83" s="33"/>
      <c r="BU83" s="33"/>
      <c r="BV83" s="34"/>
      <c r="BW83" s="33"/>
      <c r="BX83" s="34"/>
      <c r="BY83" s="33"/>
      <c r="BZ83" s="33"/>
      <c r="CA83" s="34"/>
      <c r="CB83" s="33"/>
      <c r="CC83" s="34"/>
      <c r="CD83" s="33"/>
      <c r="CE83" s="33"/>
      <c r="CF83" s="34"/>
      <c r="CG83" s="33"/>
      <c r="CH83" s="34"/>
      <c r="CI83" s="33"/>
      <c r="CJ83" s="33"/>
      <c r="CK83" s="34"/>
      <c r="CL83" s="33"/>
      <c r="CM83" s="34"/>
      <c r="CN83" s="33"/>
      <c r="CO83" s="33"/>
      <c r="CP83" s="34"/>
      <c r="CQ83" s="33"/>
      <c r="CR83" s="34"/>
      <c r="CS83" s="33"/>
      <c r="CT83" s="33"/>
      <c r="CU83" s="34"/>
      <c r="CV83" s="33"/>
      <c r="CW83" s="34"/>
      <c r="CX83" s="33"/>
      <c r="CY83" s="33"/>
      <c r="CZ83" s="34"/>
      <c r="DA83" s="33"/>
      <c r="DB83" s="34"/>
      <c r="DC83" s="33"/>
      <c r="DD83" s="33"/>
      <c r="DE83" s="34"/>
      <c r="DF83" s="33"/>
      <c r="DG83" s="34"/>
      <c r="DH83" s="33"/>
      <c r="DI83" s="33"/>
      <c r="DJ83" s="34"/>
      <c r="DK83" s="33"/>
      <c r="DL83" s="34"/>
      <c r="DM83" s="33"/>
    </row>
    <row r="84" spans="1:147" x14ac:dyDescent="0.3">
      <c r="C84" s="33"/>
      <c r="D84" s="34"/>
      <c r="E84" s="33"/>
      <c r="F84" s="34"/>
      <c r="G84" s="33"/>
      <c r="H84" s="33"/>
      <c r="I84" s="34"/>
      <c r="J84" s="33"/>
      <c r="K84" s="34"/>
      <c r="L84" s="33"/>
      <c r="M84" s="33"/>
      <c r="N84" s="34"/>
      <c r="O84" s="33"/>
      <c r="P84" s="34"/>
      <c r="Q84" s="33"/>
      <c r="R84" s="33"/>
      <c r="S84" s="34"/>
      <c r="T84" s="33"/>
      <c r="U84" s="34"/>
      <c r="V84" s="33"/>
      <c r="W84" s="33"/>
      <c r="X84" s="34"/>
      <c r="Y84" s="33"/>
      <c r="Z84" s="34"/>
      <c r="AA84" s="33"/>
      <c r="AB84" s="33"/>
      <c r="AC84" s="34"/>
      <c r="AD84" s="33"/>
      <c r="AE84" s="34"/>
      <c r="AF84" s="33"/>
      <c r="AG84" s="33"/>
      <c r="AH84" s="34"/>
      <c r="AI84" s="33"/>
      <c r="AJ84" s="34"/>
      <c r="AK84" s="33"/>
      <c r="AL84" s="33"/>
      <c r="AM84" s="34"/>
      <c r="AN84" s="33"/>
      <c r="AO84" s="34"/>
      <c r="AP84" s="33"/>
      <c r="AQ84" s="33"/>
      <c r="AR84" s="34"/>
      <c r="AS84" s="33"/>
      <c r="AT84" s="34"/>
      <c r="AU84" s="33"/>
      <c r="AV84" s="33"/>
      <c r="AW84" s="34"/>
      <c r="AX84" s="33"/>
      <c r="AY84" s="34"/>
      <c r="AZ84" s="33"/>
      <c r="BA84" s="33"/>
      <c r="BB84" s="34"/>
      <c r="BC84" s="33"/>
      <c r="BD84" s="34"/>
      <c r="BE84" s="33"/>
      <c r="BF84" s="33"/>
      <c r="BG84" s="34"/>
      <c r="BH84" s="33"/>
      <c r="BI84" s="34"/>
      <c r="BJ84" s="33"/>
      <c r="BK84" s="33"/>
      <c r="BL84" s="34"/>
      <c r="BM84" s="33"/>
      <c r="BN84" s="34"/>
      <c r="BO84" s="33"/>
      <c r="BP84" s="33"/>
      <c r="BQ84" s="34"/>
      <c r="BR84" s="33"/>
      <c r="BS84" s="34"/>
      <c r="BT84" s="33"/>
      <c r="BU84" s="33"/>
      <c r="BV84" s="34"/>
      <c r="BW84" s="33"/>
      <c r="BX84" s="34"/>
      <c r="BY84" s="33"/>
      <c r="BZ84" s="33"/>
      <c r="CA84" s="34"/>
      <c r="CB84" s="33"/>
      <c r="CC84" s="34"/>
      <c r="CD84" s="33"/>
      <c r="CE84" s="33"/>
      <c r="CF84" s="34"/>
      <c r="CG84" s="33"/>
      <c r="CH84" s="34"/>
      <c r="CI84" s="33"/>
      <c r="CJ84" s="33"/>
      <c r="CK84" s="34"/>
      <c r="CL84" s="33"/>
      <c r="CM84" s="34"/>
      <c r="CN84" s="33"/>
      <c r="CO84" s="33"/>
      <c r="CP84" s="34"/>
      <c r="CQ84" s="33"/>
      <c r="CR84" s="34"/>
      <c r="CS84" s="33"/>
      <c r="CT84" s="33"/>
      <c r="CU84" s="34"/>
      <c r="CV84" s="33"/>
      <c r="CW84" s="34"/>
      <c r="CX84" s="33"/>
      <c r="CY84" s="33"/>
      <c r="CZ84" s="34"/>
      <c r="DA84" s="33"/>
      <c r="DB84" s="34"/>
      <c r="DC84" s="33"/>
      <c r="DD84" s="33"/>
      <c r="DE84" s="34"/>
      <c r="DF84" s="33"/>
      <c r="DG84" s="34"/>
      <c r="DH84" s="33"/>
      <c r="DI84" s="33"/>
      <c r="DJ84" s="34"/>
      <c r="DK84" s="33"/>
      <c r="DL84" s="34"/>
      <c r="DM84" s="33"/>
    </row>
    <row r="85" spans="1:147" x14ac:dyDescent="0.3">
      <c r="C85" s="33"/>
      <c r="D85" s="34"/>
      <c r="E85" s="33"/>
      <c r="F85" s="34"/>
      <c r="G85" s="33"/>
      <c r="H85" s="33"/>
      <c r="I85" s="34"/>
      <c r="J85" s="33"/>
      <c r="K85" s="34"/>
      <c r="L85" s="33"/>
      <c r="M85" s="33"/>
      <c r="N85" s="34"/>
      <c r="O85" s="33"/>
      <c r="P85" s="34"/>
      <c r="Q85" s="33"/>
      <c r="R85" s="33"/>
      <c r="S85" s="34"/>
      <c r="T85" s="33"/>
      <c r="U85" s="34"/>
      <c r="V85" s="33"/>
      <c r="W85" s="33"/>
      <c r="X85" s="34"/>
      <c r="Y85" s="33"/>
      <c r="Z85" s="34"/>
      <c r="AA85" s="33"/>
      <c r="AB85" s="33"/>
      <c r="AC85" s="34"/>
      <c r="AD85" s="33"/>
      <c r="AE85" s="34"/>
      <c r="AF85" s="33"/>
      <c r="AG85" s="33"/>
      <c r="AH85" s="34"/>
      <c r="AI85" s="33"/>
      <c r="AJ85" s="34"/>
      <c r="AK85" s="33"/>
      <c r="AL85" s="33"/>
      <c r="AM85" s="34"/>
      <c r="AN85" s="33"/>
      <c r="AO85" s="34"/>
      <c r="AP85" s="33"/>
      <c r="AQ85" s="33"/>
      <c r="AR85" s="34"/>
      <c r="AS85" s="33"/>
      <c r="AT85" s="34"/>
      <c r="AU85" s="33"/>
      <c r="AV85" s="33"/>
      <c r="AW85" s="34"/>
      <c r="AX85" s="33"/>
      <c r="AY85" s="34"/>
      <c r="AZ85" s="33"/>
      <c r="BA85" s="33"/>
      <c r="BB85" s="34"/>
      <c r="BC85" s="33"/>
      <c r="BD85" s="34"/>
      <c r="BE85" s="33"/>
      <c r="BF85" s="33"/>
      <c r="BG85" s="34"/>
      <c r="BH85" s="33"/>
      <c r="BI85" s="34"/>
      <c r="BJ85" s="33"/>
      <c r="BK85" s="33"/>
      <c r="BL85" s="34"/>
      <c r="BM85" s="33"/>
      <c r="BN85" s="34"/>
      <c r="BO85" s="33"/>
      <c r="BP85" s="33"/>
      <c r="BQ85" s="34"/>
      <c r="BR85" s="33"/>
      <c r="BS85" s="34"/>
      <c r="BT85" s="33"/>
      <c r="BU85" s="33"/>
      <c r="BV85" s="34"/>
      <c r="BW85" s="33"/>
      <c r="BX85" s="34"/>
      <c r="BY85" s="33"/>
      <c r="BZ85" s="33"/>
      <c r="CA85" s="34"/>
      <c r="CB85" s="33"/>
      <c r="CC85" s="34"/>
      <c r="CD85" s="33"/>
      <c r="CE85" s="33"/>
      <c r="CF85" s="34"/>
      <c r="CG85" s="33"/>
      <c r="CH85" s="34"/>
      <c r="CI85" s="33"/>
      <c r="CJ85" s="33"/>
      <c r="CK85" s="34"/>
      <c r="CL85" s="33"/>
      <c r="CM85" s="34"/>
      <c r="CN85" s="33"/>
      <c r="CO85" s="33"/>
      <c r="CP85" s="34"/>
      <c r="CQ85" s="33"/>
      <c r="CR85" s="34"/>
      <c r="CS85" s="33"/>
      <c r="CT85" s="33"/>
      <c r="CU85" s="34"/>
      <c r="CV85" s="33"/>
      <c r="CW85" s="34"/>
      <c r="CX85" s="33"/>
      <c r="CY85" s="33"/>
      <c r="CZ85" s="34"/>
      <c r="DA85" s="33"/>
      <c r="DB85" s="34"/>
      <c r="DC85" s="33"/>
      <c r="DD85" s="33"/>
      <c r="DE85" s="34"/>
      <c r="DF85" s="33"/>
      <c r="DG85" s="34"/>
      <c r="DH85" s="33"/>
      <c r="DI85" s="33"/>
      <c r="DJ85" s="34"/>
      <c r="DK85" s="33"/>
      <c r="DL85" s="34"/>
      <c r="DM85" s="33"/>
    </row>
    <row r="86" spans="1:147" x14ac:dyDescent="0.3">
      <c r="C86" s="33"/>
      <c r="D86" s="34"/>
      <c r="E86" s="33"/>
      <c r="F86" s="34"/>
      <c r="G86" s="33"/>
      <c r="H86" s="33"/>
      <c r="I86" s="34"/>
      <c r="J86" s="33"/>
      <c r="K86" s="34"/>
      <c r="L86" s="33"/>
      <c r="M86" s="33"/>
      <c r="N86" s="34"/>
      <c r="O86" s="33"/>
      <c r="P86" s="34"/>
      <c r="Q86" s="33"/>
      <c r="R86" s="33"/>
      <c r="S86" s="34"/>
      <c r="T86" s="33"/>
      <c r="U86" s="34"/>
      <c r="V86" s="33"/>
      <c r="W86" s="33"/>
      <c r="X86" s="34"/>
      <c r="Y86" s="33"/>
      <c r="Z86" s="34"/>
      <c r="AA86" s="33"/>
      <c r="AB86" s="33"/>
      <c r="AC86" s="34"/>
      <c r="AD86" s="33"/>
      <c r="AE86" s="34"/>
      <c r="AF86" s="33"/>
      <c r="AG86" s="33"/>
      <c r="AH86" s="34"/>
      <c r="AI86" s="33"/>
      <c r="AJ86" s="34"/>
      <c r="AK86" s="33"/>
      <c r="AL86" s="33"/>
      <c r="AM86" s="34"/>
      <c r="AN86" s="33"/>
      <c r="AO86" s="34"/>
      <c r="AP86" s="33"/>
      <c r="AQ86" s="33"/>
      <c r="AR86" s="34"/>
      <c r="AS86" s="33"/>
      <c r="AT86" s="34"/>
      <c r="AU86" s="33"/>
      <c r="AV86" s="33"/>
      <c r="AW86" s="34"/>
      <c r="AX86" s="33"/>
      <c r="AY86" s="34"/>
      <c r="AZ86" s="33"/>
      <c r="BA86" s="33"/>
      <c r="BB86" s="34"/>
      <c r="BC86" s="33"/>
      <c r="BD86" s="34"/>
      <c r="BE86" s="33"/>
      <c r="BF86" s="33"/>
      <c r="BG86" s="34"/>
      <c r="BH86" s="33"/>
      <c r="BI86" s="34"/>
      <c r="BJ86" s="33"/>
      <c r="BK86" s="33"/>
      <c r="BL86" s="34"/>
      <c r="BM86" s="33"/>
      <c r="BN86" s="34"/>
      <c r="BO86" s="33"/>
      <c r="BP86" s="33"/>
      <c r="BQ86" s="34"/>
      <c r="BR86" s="33"/>
      <c r="BS86" s="34"/>
      <c r="BT86" s="33"/>
      <c r="BU86" s="33"/>
      <c r="BV86" s="34"/>
      <c r="BW86" s="33"/>
      <c r="BX86" s="34"/>
      <c r="BY86" s="33"/>
      <c r="BZ86" s="33"/>
      <c r="CA86" s="34"/>
      <c r="CB86" s="33"/>
      <c r="CC86" s="34"/>
      <c r="CD86" s="33"/>
      <c r="CE86" s="33"/>
      <c r="CF86" s="34"/>
      <c r="CG86" s="33"/>
      <c r="CH86" s="34"/>
      <c r="CI86" s="33"/>
      <c r="CJ86" s="33"/>
      <c r="CK86" s="34"/>
      <c r="CL86" s="33"/>
      <c r="CM86" s="34"/>
      <c r="CN86" s="33"/>
      <c r="CO86" s="33"/>
      <c r="CP86" s="34"/>
      <c r="CQ86" s="33"/>
      <c r="CR86" s="34"/>
      <c r="CS86" s="33"/>
      <c r="CT86" s="33"/>
      <c r="CU86" s="34"/>
      <c r="CV86" s="33"/>
      <c r="CW86" s="34"/>
      <c r="CX86" s="33"/>
      <c r="CY86" s="33"/>
      <c r="CZ86" s="34"/>
      <c r="DA86" s="33"/>
      <c r="DB86" s="34"/>
      <c r="DC86" s="33"/>
      <c r="DD86" s="33"/>
      <c r="DE86" s="34"/>
      <c r="DF86" s="33"/>
      <c r="DG86" s="34"/>
      <c r="DH86" s="33"/>
      <c r="DI86" s="33"/>
      <c r="DJ86" s="34"/>
      <c r="DK86" s="33"/>
      <c r="DL86" s="34"/>
      <c r="DM86" s="33"/>
    </row>
    <row r="87" spans="1:147" x14ac:dyDescent="0.3">
      <c r="C87" s="33"/>
      <c r="D87" s="34"/>
      <c r="E87" s="33"/>
      <c r="F87" s="34"/>
      <c r="G87" s="33"/>
      <c r="H87" s="33"/>
      <c r="I87" s="34"/>
      <c r="J87" s="33"/>
      <c r="K87" s="34"/>
      <c r="L87" s="33"/>
      <c r="M87" s="33"/>
      <c r="N87" s="34"/>
      <c r="O87" s="33"/>
      <c r="P87" s="34"/>
      <c r="Q87" s="33"/>
      <c r="R87" s="33"/>
      <c r="S87" s="34"/>
      <c r="T87" s="33"/>
      <c r="U87" s="34"/>
      <c r="V87" s="33"/>
      <c r="W87" s="33"/>
      <c r="X87" s="34"/>
      <c r="Y87" s="33"/>
      <c r="Z87" s="34"/>
      <c r="AA87" s="33"/>
      <c r="AB87" s="33"/>
      <c r="AC87" s="34"/>
      <c r="AD87" s="33"/>
      <c r="AE87" s="34"/>
      <c r="AF87" s="33"/>
      <c r="AG87" s="33"/>
      <c r="AH87" s="34"/>
      <c r="AI87" s="33"/>
      <c r="AJ87" s="34"/>
      <c r="AK87" s="33"/>
      <c r="AL87" s="33"/>
      <c r="AM87" s="34"/>
      <c r="AN87" s="33"/>
      <c r="AO87" s="34"/>
      <c r="AP87" s="33"/>
      <c r="AQ87" s="33"/>
      <c r="AR87" s="34"/>
      <c r="AS87" s="33"/>
      <c r="AT87" s="34"/>
      <c r="AU87" s="33"/>
      <c r="AV87" s="33"/>
      <c r="AW87" s="34"/>
      <c r="AX87" s="33"/>
      <c r="AY87" s="34"/>
      <c r="AZ87" s="33"/>
      <c r="BA87" s="33"/>
      <c r="BB87" s="34"/>
      <c r="BC87" s="33"/>
      <c r="BD87" s="34"/>
      <c r="BE87" s="33"/>
      <c r="BF87" s="33"/>
      <c r="BG87" s="34"/>
      <c r="BH87" s="33"/>
      <c r="BI87" s="34"/>
      <c r="BJ87" s="33"/>
      <c r="BK87" s="33"/>
      <c r="BL87" s="34"/>
      <c r="BM87" s="33"/>
      <c r="BN87" s="34"/>
      <c r="BO87" s="33"/>
      <c r="BP87" s="33"/>
      <c r="BQ87" s="34"/>
      <c r="BR87" s="33"/>
      <c r="BS87" s="34"/>
      <c r="BT87" s="33"/>
      <c r="BU87" s="33"/>
      <c r="BV87" s="34"/>
      <c r="BW87" s="33"/>
      <c r="BX87" s="34"/>
      <c r="BY87" s="33"/>
      <c r="BZ87" s="33"/>
      <c r="CA87" s="34"/>
      <c r="CB87" s="33"/>
      <c r="CC87" s="34"/>
      <c r="CD87" s="33"/>
      <c r="CE87" s="33"/>
      <c r="CF87" s="34"/>
      <c r="CG87" s="33"/>
      <c r="CH87" s="34"/>
      <c r="CI87" s="33"/>
      <c r="CJ87" s="33"/>
      <c r="CK87" s="34"/>
      <c r="CL87" s="33"/>
      <c r="CM87" s="34"/>
      <c r="CN87" s="33"/>
      <c r="CO87" s="33"/>
      <c r="CP87" s="34"/>
      <c r="CQ87" s="33"/>
      <c r="CR87" s="34"/>
      <c r="CS87" s="33"/>
      <c r="CT87" s="33"/>
      <c r="CU87" s="34"/>
      <c r="CV87" s="33"/>
      <c r="CW87" s="34"/>
      <c r="CX87" s="33"/>
      <c r="CY87" s="33"/>
      <c r="CZ87" s="34"/>
      <c r="DA87" s="33"/>
      <c r="DB87" s="34"/>
      <c r="DC87" s="33"/>
      <c r="DD87" s="33"/>
      <c r="DE87" s="34"/>
      <c r="DF87" s="33"/>
      <c r="DG87" s="34"/>
      <c r="DH87" s="33"/>
      <c r="DI87" s="33"/>
      <c r="DJ87" s="34"/>
      <c r="DK87" s="33"/>
      <c r="DL87" s="34"/>
      <c r="DM87" s="33"/>
    </row>
    <row r="88" spans="1:147" x14ac:dyDescent="0.3">
      <c r="C88" s="33"/>
      <c r="D88" s="34"/>
      <c r="E88" s="33"/>
      <c r="F88" s="34"/>
      <c r="G88" s="33"/>
      <c r="H88" s="33"/>
      <c r="I88" s="34"/>
      <c r="J88" s="33"/>
      <c r="K88" s="34"/>
      <c r="L88" s="33"/>
      <c r="M88" s="33"/>
      <c r="N88" s="34"/>
      <c r="O88" s="33"/>
      <c r="P88" s="34"/>
      <c r="Q88" s="33"/>
      <c r="R88" s="33"/>
      <c r="S88" s="34"/>
      <c r="T88" s="33"/>
      <c r="U88" s="34"/>
      <c r="V88" s="33"/>
      <c r="W88" s="33"/>
      <c r="X88" s="34"/>
      <c r="Y88" s="33"/>
      <c r="Z88" s="34"/>
      <c r="AA88" s="33"/>
      <c r="AB88" s="33"/>
      <c r="AC88" s="34"/>
      <c r="AD88" s="33"/>
      <c r="AE88" s="34"/>
      <c r="AF88" s="33"/>
      <c r="AG88" s="33"/>
      <c r="AH88" s="34"/>
      <c r="AI88" s="33"/>
      <c r="AJ88" s="34"/>
      <c r="AK88" s="33"/>
      <c r="AL88" s="33"/>
      <c r="AM88" s="34"/>
      <c r="AN88" s="33"/>
      <c r="AO88" s="34"/>
      <c r="AP88" s="33"/>
      <c r="AQ88" s="33"/>
      <c r="AR88" s="34"/>
      <c r="AS88" s="33"/>
      <c r="AT88" s="34"/>
      <c r="AU88" s="33"/>
      <c r="AV88" s="33"/>
      <c r="AW88" s="34"/>
      <c r="AX88" s="33"/>
      <c r="AY88" s="34"/>
      <c r="AZ88" s="33"/>
      <c r="BA88" s="33"/>
      <c r="BB88" s="34"/>
      <c r="BC88" s="33"/>
      <c r="BD88" s="34"/>
      <c r="BE88" s="33"/>
      <c r="BF88" s="33"/>
      <c r="BG88" s="34"/>
      <c r="BH88" s="33"/>
      <c r="BI88" s="34"/>
      <c r="BJ88" s="33"/>
      <c r="BK88" s="33"/>
      <c r="BL88" s="34"/>
      <c r="BM88" s="33"/>
      <c r="BN88" s="34"/>
      <c r="BO88" s="33"/>
      <c r="BP88" s="33"/>
      <c r="BQ88" s="34"/>
      <c r="BR88" s="33"/>
      <c r="BS88" s="34"/>
      <c r="BT88" s="33"/>
      <c r="BU88" s="33"/>
      <c r="BV88" s="34"/>
      <c r="BW88" s="33"/>
      <c r="BX88" s="34"/>
      <c r="BY88" s="33"/>
      <c r="BZ88" s="33"/>
      <c r="CA88" s="34"/>
      <c r="CB88" s="33"/>
      <c r="CC88" s="34"/>
      <c r="CD88" s="33"/>
      <c r="CE88" s="33"/>
      <c r="CF88" s="34"/>
      <c r="CG88" s="33"/>
      <c r="CH88" s="34"/>
      <c r="CI88" s="33"/>
      <c r="CJ88" s="33"/>
      <c r="CK88" s="34"/>
      <c r="CL88" s="33"/>
      <c r="CM88" s="34"/>
      <c r="CN88" s="33"/>
      <c r="CO88" s="33"/>
      <c r="CP88" s="34"/>
      <c r="CQ88" s="33"/>
      <c r="CR88" s="34"/>
      <c r="CS88" s="33"/>
      <c r="CT88" s="33"/>
      <c r="CU88" s="34"/>
      <c r="CV88" s="33"/>
      <c r="CW88" s="34"/>
      <c r="CX88" s="33"/>
      <c r="CY88" s="33"/>
      <c r="CZ88" s="34"/>
      <c r="DA88" s="33"/>
      <c r="DB88" s="34"/>
      <c r="DC88" s="33"/>
      <c r="DD88" s="33"/>
      <c r="DE88" s="34"/>
      <c r="DF88" s="33"/>
      <c r="DG88" s="34"/>
      <c r="DH88" s="33"/>
      <c r="DI88" s="33"/>
      <c r="DJ88" s="34"/>
      <c r="DK88" s="33"/>
      <c r="DL88" s="34"/>
      <c r="DM88" s="33"/>
    </row>
    <row r="89" spans="1:147" x14ac:dyDescent="0.3">
      <c r="C89" s="33"/>
      <c r="D89" s="34"/>
      <c r="E89" s="33"/>
      <c r="F89" s="34"/>
      <c r="G89" s="33"/>
      <c r="H89" s="33"/>
      <c r="I89" s="34"/>
      <c r="J89" s="33"/>
      <c r="K89" s="34"/>
      <c r="L89" s="33"/>
      <c r="M89" s="33"/>
      <c r="N89" s="34"/>
      <c r="O89" s="33"/>
      <c r="P89" s="34"/>
      <c r="Q89" s="33"/>
      <c r="R89" s="33"/>
      <c r="S89" s="34"/>
      <c r="T89" s="33"/>
      <c r="U89" s="34"/>
      <c r="V89" s="33"/>
      <c r="W89" s="33"/>
      <c r="X89" s="34"/>
      <c r="Y89" s="33"/>
      <c r="Z89" s="34"/>
      <c r="AA89" s="33"/>
      <c r="AB89" s="33"/>
      <c r="AC89" s="34"/>
      <c r="AD89" s="33"/>
      <c r="AE89" s="34"/>
      <c r="AF89" s="33"/>
      <c r="AG89" s="33"/>
      <c r="AH89" s="34"/>
      <c r="AI89" s="33"/>
      <c r="AJ89" s="34"/>
      <c r="AK89" s="33"/>
      <c r="AL89" s="33"/>
      <c r="AM89" s="34"/>
      <c r="AN89" s="33"/>
      <c r="AO89" s="34"/>
      <c r="AP89" s="33"/>
      <c r="AQ89" s="33"/>
      <c r="AR89" s="34"/>
      <c r="AS89" s="33"/>
      <c r="AT89" s="34"/>
      <c r="AU89" s="33"/>
      <c r="AV89" s="33"/>
      <c r="AW89" s="34"/>
      <c r="AX89" s="33"/>
      <c r="AY89" s="34"/>
      <c r="AZ89" s="33"/>
      <c r="BA89" s="33"/>
      <c r="BB89" s="34"/>
      <c r="BC89" s="33"/>
      <c r="BD89" s="34"/>
      <c r="BE89" s="33"/>
      <c r="BF89" s="33"/>
      <c r="BG89" s="34"/>
      <c r="BH89" s="33"/>
      <c r="BI89" s="34"/>
      <c r="BJ89" s="33"/>
      <c r="BK89" s="33"/>
      <c r="BL89" s="34"/>
      <c r="BM89" s="33"/>
      <c r="BN89" s="34"/>
      <c r="BO89" s="33"/>
      <c r="BP89" s="33"/>
      <c r="BQ89" s="34"/>
      <c r="BR89" s="33"/>
      <c r="BS89" s="34"/>
      <c r="BT89" s="33"/>
      <c r="BU89" s="33"/>
      <c r="BV89" s="34"/>
      <c r="BW89" s="33"/>
      <c r="BX89" s="34"/>
      <c r="BY89" s="33"/>
      <c r="BZ89" s="33"/>
      <c r="CA89" s="34"/>
      <c r="CB89" s="33"/>
      <c r="CC89" s="34"/>
      <c r="CD89" s="33"/>
      <c r="CE89" s="33"/>
      <c r="CF89" s="34"/>
      <c r="CG89" s="33"/>
      <c r="CH89" s="34"/>
      <c r="CI89" s="33"/>
      <c r="CJ89" s="33"/>
      <c r="CK89" s="34"/>
      <c r="CL89" s="33"/>
      <c r="CM89" s="34"/>
      <c r="CN89" s="33"/>
      <c r="CO89" s="33"/>
      <c r="CP89" s="34"/>
      <c r="CQ89" s="33"/>
      <c r="CR89" s="34"/>
      <c r="CS89" s="33"/>
      <c r="CT89" s="33"/>
      <c r="CU89" s="34"/>
      <c r="CV89" s="33"/>
      <c r="CW89" s="34"/>
      <c r="CX89" s="33"/>
      <c r="CY89" s="33"/>
      <c r="CZ89" s="34"/>
      <c r="DA89" s="33"/>
      <c r="DB89" s="34"/>
      <c r="DC89" s="33"/>
      <c r="DD89" s="33"/>
      <c r="DE89" s="34"/>
      <c r="DF89" s="33"/>
      <c r="DG89" s="34"/>
      <c r="DH89" s="33"/>
      <c r="DI89" s="33"/>
      <c r="DJ89" s="34"/>
      <c r="DK89" s="33"/>
      <c r="DL89" s="34"/>
      <c r="DM89" s="33"/>
    </row>
    <row r="90" spans="1:147" x14ac:dyDescent="0.3">
      <c r="C90" s="33"/>
      <c r="D90" s="34"/>
      <c r="E90" s="33"/>
      <c r="F90" s="34"/>
      <c r="G90" s="33"/>
      <c r="H90" s="33"/>
      <c r="I90" s="34"/>
      <c r="J90" s="33"/>
      <c r="K90" s="34"/>
      <c r="L90" s="33"/>
      <c r="M90" s="33"/>
      <c r="N90" s="34"/>
      <c r="O90" s="33"/>
      <c r="P90" s="34"/>
      <c r="Q90" s="33"/>
      <c r="R90" s="33"/>
      <c r="S90" s="34"/>
      <c r="T90" s="33"/>
      <c r="U90" s="34"/>
      <c r="V90" s="33"/>
      <c r="W90" s="33"/>
      <c r="X90" s="34"/>
      <c r="Y90" s="33"/>
      <c r="Z90" s="34"/>
      <c r="AA90" s="33"/>
      <c r="AB90" s="33"/>
      <c r="AC90" s="34"/>
      <c r="AD90" s="33"/>
      <c r="AE90" s="34"/>
      <c r="AF90" s="33"/>
      <c r="AG90" s="33"/>
      <c r="AH90" s="34"/>
      <c r="AI90" s="33"/>
      <c r="AJ90" s="34"/>
      <c r="AK90" s="33"/>
      <c r="AL90" s="33"/>
      <c r="AM90" s="34"/>
      <c r="AN90" s="33"/>
      <c r="AO90" s="34"/>
      <c r="AP90" s="33"/>
      <c r="AQ90" s="33"/>
      <c r="AR90" s="34"/>
      <c r="AS90" s="33"/>
      <c r="AT90" s="34"/>
      <c r="AU90" s="33"/>
      <c r="AV90" s="33"/>
      <c r="AW90" s="34"/>
      <c r="AX90" s="33"/>
      <c r="AY90" s="34"/>
      <c r="AZ90" s="33"/>
      <c r="BA90" s="33"/>
      <c r="BB90" s="34"/>
      <c r="BC90" s="33"/>
      <c r="BD90" s="34"/>
      <c r="BE90" s="33"/>
      <c r="BF90" s="33"/>
      <c r="BG90" s="34"/>
      <c r="BH90" s="33"/>
      <c r="BI90" s="34"/>
      <c r="BJ90" s="33"/>
      <c r="BK90" s="33"/>
      <c r="BL90" s="34"/>
      <c r="BM90" s="33"/>
      <c r="BN90" s="34"/>
      <c r="BO90" s="33"/>
      <c r="BP90" s="33"/>
      <c r="BQ90" s="34"/>
      <c r="BR90" s="33"/>
      <c r="BS90" s="34"/>
      <c r="BT90" s="33"/>
      <c r="BU90" s="33"/>
      <c r="BV90" s="34"/>
      <c r="BW90" s="33"/>
      <c r="BX90" s="34"/>
      <c r="BY90" s="33"/>
      <c r="BZ90" s="33"/>
      <c r="CA90" s="34"/>
      <c r="CB90" s="33"/>
      <c r="CC90" s="34"/>
      <c r="CD90" s="33"/>
      <c r="CE90" s="33"/>
      <c r="CF90" s="34"/>
      <c r="CG90" s="33"/>
      <c r="CH90" s="34"/>
      <c r="CI90" s="33"/>
      <c r="CJ90" s="33"/>
      <c r="CK90" s="34"/>
      <c r="CL90" s="33"/>
      <c r="CM90" s="34"/>
      <c r="CN90" s="33"/>
      <c r="CO90" s="33"/>
      <c r="CP90" s="34"/>
      <c r="CQ90" s="33"/>
      <c r="CR90" s="34"/>
      <c r="CS90" s="33"/>
      <c r="CT90" s="33"/>
      <c r="CU90" s="34"/>
      <c r="CV90" s="33"/>
      <c r="CW90" s="34"/>
      <c r="CX90" s="33"/>
      <c r="CY90" s="33"/>
      <c r="CZ90" s="34"/>
      <c r="DA90" s="33"/>
      <c r="DB90" s="34"/>
      <c r="DC90" s="33"/>
      <c r="DD90" s="33"/>
      <c r="DE90" s="34"/>
      <c r="DF90" s="33"/>
      <c r="DG90" s="34"/>
      <c r="DH90" s="33"/>
      <c r="DI90" s="33"/>
      <c r="DJ90" s="34"/>
      <c r="DK90" s="33"/>
      <c r="DL90" s="34"/>
      <c r="DM90" s="33"/>
    </row>
    <row r="91" spans="1:147" x14ac:dyDescent="0.3">
      <c r="C91" s="33"/>
      <c r="D91" s="34"/>
      <c r="E91" s="33"/>
      <c r="F91" s="34"/>
      <c r="G91" s="33"/>
      <c r="H91" s="33"/>
      <c r="I91" s="34"/>
      <c r="J91" s="33"/>
      <c r="K91" s="34"/>
      <c r="L91" s="33"/>
      <c r="M91" s="33"/>
      <c r="N91" s="34"/>
      <c r="O91" s="33"/>
      <c r="P91" s="34"/>
      <c r="Q91" s="33"/>
      <c r="R91" s="33"/>
      <c r="S91" s="34"/>
      <c r="T91" s="33"/>
      <c r="U91" s="34"/>
      <c r="V91" s="33"/>
      <c r="W91" s="33"/>
      <c r="X91" s="34"/>
      <c r="Y91" s="33"/>
      <c r="Z91" s="34"/>
      <c r="AA91" s="33"/>
      <c r="AB91" s="33"/>
      <c r="AC91" s="34"/>
      <c r="AD91" s="33"/>
      <c r="AE91" s="34"/>
      <c r="AF91" s="33"/>
      <c r="AG91" s="33"/>
      <c r="AH91" s="34"/>
      <c r="AI91" s="33"/>
      <c r="AJ91" s="34"/>
      <c r="AK91" s="33"/>
      <c r="AL91" s="33"/>
      <c r="AM91" s="34"/>
      <c r="AN91" s="33"/>
      <c r="AO91" s="34"/>
      <c r="AP91" s="33"/>
      <c r="AQ91" s="33"/>
      <c r="AR91" s="34"/>
      <c r="AS91" s="33"/>
      <c r="AT91" s="34"/>
      <c r="AU91" s="33"/>
      <c r="AV91" s="33"/>
      <c r="AW91" s="34"/>
      <c r="AX91" s="33"/>
      <c r="AY91" s="34"/>
      <c r="AZ91" s="33"/>
      <c r="BA91" s="33"/>
      <c r="BB91" s="34"/>
      <c r="BC91" s="33"/>
      <c r="BD91" s="34"/>
      <c r="BE91" s="33"/>
      <c r="BF91" s="33"/>
      <c r="BG91" s="34"/>
      <c r="BH91" s="33"/>
      <c r="BI91" s="34"/>
      <c r="BJ91" s="33"/>
      <c r="BK91" s="33"/>
      <c r="BL91" s="34"/>
      <c r="BM91" s="33"/>
      <c r="BN91" s="34"/>
      <c r="BO91" s="33"/>
      <c r="BP91" s="33"/>
      <c r="BQ91" s="34"/>
      <c r="BR91" s="33"/>
      <c r="BS91" s="34"/>
      <c r="BT91" s="33"/>
      <c r="BU91" s="33"/>
      <c r="BV91" s="34"/>
      <c r="BW91" s="33"/>
      <c r="BX91" s="34"/>
      <c r="BY91" s="33"/>
      <c r="BZ91" s="33"/>
      <c r="CA91" s="34"/>
      <c r="CB91" s="33"/>
      <c r="CC91" s="34"/>
      <c r="CD91" s="33"/>
      <c r="CE91" s="33"/>
      <c r="CF91" s="34"/>
      <c r="CG91" s="33"/>
      <c r="CH91" s="34"/>
      <c r="CI91" s="33"/>
      <c r="CJ91" s="33"/>
      <c r="CK91" s="34"/>
      <c r="CL91" s="33"/>
      <c r="CM91" s="34"/>
      <c r="CN91" s="33"/>
      <c r="CO91" s="33"/>
      <c r="CP91" s="34"/>
      <c r="CQ91" s="33"/>
      <c r="CR91" s="34"/>
      <c r="CS91" s="33"/>
      <c r="CT91" s="33"/>
      <c r="CU91" s="34"/>
      <c r="CV91" s="33"/>
      <c r="CW91" s="34"/>
      <c r="CX91" s="33"/>
      <c r="CY91" s="33"/>
      <c r="CZ91" s="34"/>
      <c r="DA91" s="33"/>
      <c r="DB91" s="34"/>
      <c r="DC91" s="33"/>
      <c r="DD91" s="33"/>
      <c r="DE91" s="34"/>
      <c r="DF91" s="33"/>
      <c r="DG91" s="34"/>
      <c r="DH91" s="33"/>
      <c r="DI91" s="33"/>
      <c r="DJ91" s="34"/>
      <c r="DK91" s="33"/>
      <c r="DL91" s="34"/>
      <c r="DM91" s="33"/>
    </row>
    <row r="92" spans="1:147" x14ac:dyDescent="0.3">
      <c r="C92" s="33"/>
      <c r="D92" s="34"/>
      <c r="E92" s="33"/>
      <c r="F92" s="34"/>
      <c r="G92" s="33"/>
      <c r="H92" s="33"/>
      <c r="I92" s="34"/>
      <c r="J92" s="33"/>
      <c r="K92" s="34"/>
      <c r="L92" s="33"/>
      <c r="M92" s="33"/>
      <c r="N92" s="34"/>
      <c r="O92" s="33"/>
      <c r="P92" s="34"/>
      <c r="Q92" s="33"/>
      <c r="R92" s="33"/>
      <c r="S92" s="34"/>
      <c r="T92" s="33"/>
      <c r="U92" s="34"/>
      <c r="V92" s="33"/>
      <c r="W92" s="33"/>
      <c r="X92" s="34"/>
      <c r="Y92" s="33"/>
      <c r="Z92" s="34"/>
      <c r="AA92" s="33"/>
      <c r="AB92" s="33"/>
      <c r="AC92" s="34"/>
      <c r="AD92" s="33"/>
      <c r="AE92" s="34"/>
      <c r="AF92" s="33"/>
      <c r="AG92" s="33"/>
      <c r="AH92" s="34"/>
      <c r="AI92" s="33"/>
      <c r="AJ92" s="34"/>
      <c r="AK92" s="33"/>
      <c r="AL92" s="33"/>
      <c r="AM92" s="34"/>
      <c r="AN92" s="33"/>
      <c r="AO92" s="34"/>
      <c r="AP92" s="33"/>
      <c r="AQ92" s="33"/>
      <c r="AR92" s="34"/>
      <c r="AS92" s="33"/>
      <c r="AT92" s="34"/>
      <c r="AU92" s="33"/>
      <c r="AV92" s="33"/>
      <c r="AW92" s="34"/>
      <c r="AX92" s="33"/>
      <c r="AY92" s="34"/>
      <c r="AZ92" s="33"/>
      <c r="BA92" s="33"/>
      <c r="BB92" s="34"/>
      <c r="BC92" s="33"/>
      <c r="BD92" s="34"/>
      <c r="BE92" s="33"/>
      <c r="BF92" s="33"/>
      <c r="BG92" s="34"/>
      <c r="BH92" s="33"/>
      <c r="BI92" s="34"/>
      <c r="BJ92" s="33"/>
      <c r="BK92" s="33"/>
      <c r="BL92" s="34"/>
      <c r="BM92" s="33"/>
      <c r="BN92" s="34"/>
      <c r="BO92" s="33"/>
      <c r="BP92" s="33"/>
      <c r="BQ92" s="34"/>
      <c r="BR92" s="33"/>
      <c r="BS92" s="34"/>
      <c r="BT92" s="33"/>
      <c r="BU92" s="33"/>
      <c r="BV92" s="34"/>
      <c r="BW92" s="33"/>
      <c r="BX92" s="34"/>
      <c r="BY92" s="33"/>
      <c r="BZ92" s="33"/>
      <c r="CA92" s="34"/>
      <c r="CB92" s="33"/>
      <c r="CC92" s="34"/>
      <c r="CD92" s="33"/>
      <c r="CE92" s="33"/>
      <c r="CF92" s="34"/>
      <c r="CG92" s="33"/>
      <c r="CH92" s="34"/>
      <c r="CI92" s="33"/>
      <c r="CJ92" s="33"/>
      <c r="CK92" s="34"/>
      <c r="CL92" s="33"/>
      <c r="CM92" s="34"/>
      <c r="CN92" s="33"/>
      <c r="CO92" s="33"/>
      <c r="CP92" s="34"/>
      <c r="CQ92" s="33"/>
      <c r="CR92" s="34"/>
      <c r="CS92" s="33"/>
      <c r="CT92" s="33"/>
      <c r="CU92" s="34"/>
      <c r="CV92" s="33"/>
      <c r="CW92" s="34"/>
      <c r="CX92" s="33"/>
      <c r="CY92" s="33"/>
      <c r="CZ92" s="34"/>
      <c r="DA92" s="33"/>
      <c r="DB92" s="34"/>
      <c r="DC92" s="33"/>
      <c r="DD92" s="33"/>
      <c r="DE92" s="34"/>
      <c r="DF92" s="33"/>
      <c r="DG92" s="34"/>
      <c r="DH92" s="33"/>
      <c r="DI92" s="33"/>
      <c r="DJ92" s="34"/>
      <c r="DK92" s="33"/>
      <c r="DL92" s="34"/>
      <c r="DM92" s="33"/>
    </row>
    <row r="93" spans="1:147" x14ac:dyDescent="0.3">
      <c r="C93" s="33"/>
      <c r="D93" s="34"/>
      <c r="E93" s="33"/>
      <c r="F93" s="34"/>
      <c r="G93" s="33"/>
      <c r="H93" s="33"/>
      <c r="I93" s="34"/>
      <c r="J93" s="33"/>
      <c r="K93" s="34"/>
      <c r="L93" s="33"/>
      <c r="M93" s="33"/>
      <c r="N93" s="34"/>
      <c r="O93" s="33"/>
      <c r="P93" s="34"/>
      <c r="Q93" s="33"/>
      <c r="R93" s="33"/>
      <c r="S93" s="34"/>
      <c r="T93" s="33"/>
      <c r="U93" s="34"/>
      <c r="V93" s="33"/>
      <c r="W93" s="33"/>
      <c r="X93" s="34"/>
      <c r="Y93" s="33"/>
      <c r="Z93" s="34"/>
      <c r="AA93" s="33"/>
      <c r="AB93" s="33"/>
      <c r="AC93" s="34"/>
      <c r="AD93" s="33"/>
      <c r="AE93" s="34"/>
      <c r="AF93" s="33"/>
      <c r="AG93" s="33"/>
      <c r="AH93" s="34"/>
      <c r="AI93" s="33"/>
      <c r="AJ93" s="34"/>
      <c r="AK93" s="33"/>
      <c r="AL93" s="33"/>
      <c r="AM93" s="34"/>
      <c r="AN93" s="33"/>
      <c r="AO93" s="34"/>
      <c r="AP93" s="33"/>
      <c r="AQ93" s="33"/>
      <c r="AR93" s="34"/>
      <c r="AS93" s="33"/>
      <c r="AT93" s="34"/>
      <c r="AU93" s="33"/>
      <c r="AV93" s="33"/>
      <c r="AW93" s="34"/>
      <c r="AX93" s="33"/>
      <c r="AY93" s="34"/>
      <c r="AZ93" s="33"/>
      <c r="BA93" s="33"/>
      <c r="BB93" s="34"/>
      <c r="BC93" s="33"/>
      <c r="BD93" s="34"/>
      <c r="BE93" s="33"/>
      <c r="BF93" s="33"/>
      <c r="BG93" s="34"/>
      <c r="BH93" s="33"/>
      <c r="BI93" s="34"/>
      <c r="BJ93" s="33"/>
      <c r="BK93" s="33"/>
      <c r="BL93" s="34"/>
      <c r="BM93" s="33"/>
      <c r="BN93" s="34"/>
      <c r="BO93" s="33"/>
      <c r="BP93" s="33"/>
      <c r="BQ93" s="34"/>
      <c r="BR93" s="33"/>
      <c r="BS93" s="34"/>
      <c r="BT93" s="33"/>
      <c r="BU93" s="33"/>
      <c r="BV93" s="34"/>
      <c r="BW93" s="33"/>
      <c r="BX93" s="34"/>
      <c r="BY93" s="33"/>
      <c r="BZ93" s="33"/>
      <c r="CA93" s="34"/>
      <c r="CB93" s="33"/>
      <c r="CC93" s="34"/>
      <c r="CD93" s="33"/>
      <c r="CE93" s="33"/>
      <c r="CF93" s="34"/>
      <c r="CG93" s="33"/>
      <c r="CH93" s="34"/>
      <c r="CI93" s="33"/>
      <c r="CJ93" s="33"/>
      <c r="CK93" s="34"/>
      <c r="CL93" s="33"/>
      <c r="CM93" s="34"/>
      <c r="CN93" s="33"/>
      <c r="CO93" s="33"/>
      <c r="CP93" s="34"/>
      <c r="CQ93" s="33"/>
      <c r="CR93" s="34"/>
      <c r="CS93" s="33"/>
      <c r="CT93" s="33"/>
      <c r="CU93" s="34"/>
      <c r="CV93" s="33"/>
      <c r="CW93" s="34"/>
      <c r="CX93" s="33"/>
      <c r="CY93" s="33"/>
      <c r="CZ93" s="34"/>
      <c r="DA93" s="33"/>
      <c r="DB93" s="34"/>
      <c r="DC93" s="33"/>
      <c r="DD93" s="33"/>
      <c r="DE93" s="34"/>
      <c r="DF93" s="33"/>
      <c r="DG93" s="34"/>
      <c r="DH93" s="33"/>
      <c r="DI93" s="33"/>
      <c r="DJ93" s="34"/>
      <c r="DK93" s="33"/>
      <c r="DL93" s="34"/>
      <c r="DM93" s="33"/>
    </row>
    <row r="94" spans="1:147" x14ac:dyDescent="0.3">
      <c r="C94" s="33"/>
      <c r="D94" s="34"/>
      <c r="E94" s="33"/>
      <c r="F94" s="34"/>
      <c r="G94" s="33"/>
      <c r="H94" s="33"/>
      <c r="I94" s="34"/>
      <c r="J94" s="33"/>
      <c r="K94" s="34"/>
      <c r="L94" s="33"/>
      <c r="M94" s="33"/>
      <c r="N94" s="34"/>
      <c r="O94" s="33"/>
      <c r="P94" s="34"/>
      <c r="Q94" s="33"/>
      <c r="R94" s="33"/>
      <c r="S94" s="34"/>
      <c r="T94" s="33"/>
      <c r="U94" s="34"/>
      <c r="V94" s="33"/>
      <c r="W94" s="33"/>
      <c r="X94" s="34"/>
      <c r="Y94" s="33"/>
      <c r="Z94" s="34"/>
      <c r="AA94" s="33"/>
      <c r="AB94" s="33"/>
      <c r="AC94" s="34"/>
      <c r="AD94" s="33"/>
      <c r="AE94" s="34"/>
      <c r="AF94" s="33"/>
      <c r="AG94" s="33"/>
      <c r="AH94" s="34"/>
      <c r="AI94" s="33"/>
      <c r="AJ94" s="34"/>
      <c r="AK94" s="33"/>
      <c r="AL94" s="33"/>
      <c r="AM94" s="34"/>
      <c r="AN94" s="33"/>
      <c r="AO94" s="34"/>
      <c r="AP94" s="33"/>
      <c r="AQ94" s="33"/>
      <c r="AR94" s="34"/>
      <c r="AS94" s="33"/>
      <c r="AT94" s="34"/>
      <c r="AU94" s="33"/>
      <c r="AV94" s="33"/>
      <c r="AW94" s="34"/>
      <c r="AX94" s="33"/>
      <c r="AY94" s="34"/>
      <c r="AZ94" s="33"/>
      <c r="BA94" s="33"/>
      <c r="BB94" s="34"/>
      <c r="BC94" s="33"/>
      <c r="BD94" s="34"/>
      <c r="BE94" s="33"/>
      <c r="BF94" s="33"/>
      <c r="BG94" s="34"/>
      <c r="BH94" s="33"/>
      <c r="BI94" s="34"/>
      <c r="BJ94" s="33"/>
      <c r="BK94" s="33"/>
      <c r="BL94" s="34"/>
      <c r="BM94" s="33"/>
      <c r="BN94" s="34"/>
      <c r="BO94" s="33"/>
      <c r="BP94" s="33"/>
      <c r="BQ94" s="34"/>
      <c r="BR94" s="33"/>
      <c r="BS94" s="34"/>
      <c r="BT94" s="33"/>
      <c r="BU94" s="33"/>
      <c r="BV94" s="34"/>
      <c r="BW94" s="33"/>
      <c r="BX94" s="34"/>
      <c r="BY94" s="33"/>
      <c r="BZ94" s="33"/>
      <c r="CA94" s="34"/>
      <c r="CB94" s="33"/>
      <c r="CC94" s="34"/>
      <c r="CD94" s="33"/>
      <c r="CE94" s="33"/>
      <c r="CF94" s="34"/>
      <c r="CG94" s="33"/>
      <c r="CH94" s="34"/>
      <c r="CI94" s="33"/>
      <c r="CJ94" s="33"/>
      <c r="CK94" s="34"/>
      <c r="CL94" s="33"/>
      <c r="CM94" s="34"/>
      <c r="CN94" s="33"/>
      <c r="CO94" s="33"/>
      <c r="CP94" s="34"/>
      <c r="CQ94" s="33"/>
      <c r="CR94" s="34"/>
      <c r="CS94" s="33"/>
      <c r="CT94" s="33"/>
      <c r="CU94" s="34"/>
      <c r="CV94" s="33"/>
      <c r="CW94" s="34"/>
      <c r="CX94" s="33"/>
      <c r="CY94" s="33"/>
      <c r="CZ94" s="34"/>
      <c r="DA94" s="33"/>
      <c r="DB94" s="34"/>
      <c r="DC94" s="33"/>
      <c r="DD94" s="33"/>
      <c r="DE94" s="34"/>
      <c r="DF94" s="33"/>
      <c r="DG94" s="34"/>
      <c r="DH94" s="33"/>
      <c r="DI94" s="33"/>
      <c r="DJ94" s="34"/>
      <c r="DK94" s="33"/>
      <c r="DL94" s="34"/>
      <c r="DM94" s="33"/>
    </row>
    <row r="95" spans="1:147" x14ac:dyDescent="0.3">
      <c r="C95" s="33"/>
      <c r="D95" s="34"/>
      <c r="E95" s="33"/>
      <c r="F95" s="34"/>
      <c r="G95" s="33"/>
      <c r="H95" s="33"/>
      <c r="I95" s="34"/>
      <c r="J95" s="33"/>
      <c r="K95" s="34"/>
      <c r="L95" s="33"/>
      <c r="M95" s="33"/>
      <c r="N95" s="34"/>
      <c r="O95" s="33"/>
      <c r="P95" s="34"/>
      <c r="Q95" s="33"/>
      <c r="R95" s="33"/>
      <c r="S95" s="34"/>
      <c r="T95" s="33"/>
      <c r="U95" s="34"/>
      <c r="V95" s="33"/>
      <c r="W95" s="33"/>
      <c r="X95" s="34"/>
      <c r="Y95" s="33"/>
      <c r="Z95" s="34"/>
      <c r="AA95" s="33"/>
      <c r="AB95" s="33"/>
      <c r="AC95" s="34"/>
      <c r="AD95" s="33"/>
      <c r="AE95" s="34"/>
      <c r="AF95" s="33"/>
      <c r="AG95" s="33"/>
      <c r="AH95" s="34"/>
      <c r="AI95" s="33"/>
      <c r="AJ95" s="34"/>
      <c r="AK95" s="33"/>
      <c r="AL95" s="33"/>
      <c r="AM95" s="34"/>
      <c r="AN95" s="33"/>
      <c r="AO95" s="34"/>
      <c r="AP95" s="33"/>
      <c r="AQ95" s="33"/>
      <c r="AR95" s="34"/>
      <c r="AS95" s="33"/>
      <c r="AT95" s="34"/>
      <c r="AU95" s="33"/>
      <c r="AV95" s="33"/>
      <c r="AW95" s="34"/>
      <c r="AX95" s="33"/>
      <c r="AY95" s="34"/>
      <c r="AZ95" s="33"/>
      <c r="BA95" s="33"/>
      <c r="BB95" s="34"/>
      <c r="BC95" s="33"/>
      <c r="BD95" s="34"/>
      <c r="BE95" s="33"/>
      <c r="BF95" s="33"/>
      <c r="BG95" s="34"/>
      <c r="BH95" s="33"/>
      <c r="BI95" s="34"/>
      <c r="BJ95" s="33"/>
      <c r="BK95" s="33"/>
      <c r="BL95" s="34"/>
      <c r="BM95" s="33"/>
      <c r="BN95" s="34"/>
      <c r="BO95" s="33"/>
      <c r="BP95" s="33"/>
      <c r="BQ95" s="34"/>
      <c r="BR95" s="33"/>
      <c r="BS95" s="34"/>
      <c r="BT95" s="33"/>
      <c r="BU95" s="33"/>
      <c r="BV95" s="34"/>
      <c r="BW95" s="33"/>
      <c r="BX95" s="34"/>
      <c r="BY95" s="33"/>
      <c r="BZ95" s="33"/>
      <c r="CA95" s="34"/>
      <c r="CB95" s="33"/>
      <c r="CC95" s="34"/>
      <c r="CD95" s="33"/>
      <c r="CE95" s="33"/>
      <c r="CF95" s="34"/>
      <c r="CG95" s="33"/>
      <c r="CH95" s="34"/>
      <c r="CI95" s="33"/>
      <c r="CJ95" s="33"/>
      <c r="CK95" s="34"/>
      <c r="CL95" s="33"/>
      <c r="CM95" s="34"/>
      <c r="CN95" s="33"/>
      <c r="CO95" s="33"/>
      <c r="CP95" s="34"/>
      <c r="CQ95" s="33"/>
      <c r="CR95" s="34"/>
      <c r="CS95" s="33"/>
      <c r="CT95" s="33"/>
      <c r="CU95" s="34"/>
      <c r="CV95" s="33"/>
      <c r="CW95" s="34"/>
      <c r="CX95" s="33"/>
      <c r="CY95" s="33"/>
      <c r="CZ95" s="34"/>
      <c r="DA95" s="33"/>
      <c r="DB95" s="34"/>
      <c r="DC95" s="33"/>
      <c r="DD95" s="33"/>
      <c r="DE95" s="34"/>
      <c r="DF95" s="33"/>
      <c r="DG95" s="34"/>
      <c r="DH95" s="33"/>
      <c r="DI95" s="33"/>
      <c r="DJ95" s="34"/>
      <c r="DK95" s="33"/>
      <c r="DL95" s="34"/>
      <c r="DM95" s="33"/>
    </row>
    <row r="96" spans="1:147" x14ac:dyDescent="0.3">
      <c r="C96" s="33"/>
      <c r="D96" s="34"/>
      <c r="E96" s="33"/>
      <c r="F96" s="34"/>
      <c r="G96" s="33"/>
      <c r="H96" s="33"/>
      <c r="I96" s="34"/>
      <c r="J96" s="33"/>
      <c r="K96" s="34"/>
      <c r="L96" s="33"/>
      <c r="M96" s="33"/>
      <c r="N96" s="34"/>
      <c r="O96" s="33"/>
      <c r="P96" s="34"/>
      <c r="Q96" s="33"/>
      <c r="R96" s="33"/>
      <c r="S96" s="34"/>
      <c r="T96" s="33"/>
      <c r="U96" s="34"/>
      <c r="V96" s="33"/>
      <c r="W96" s="33"/>
      <c r="X96" s="34"/>
      <c r="Y96" s="33"/>
      <c r="Z96" s="34"/>
      <c r="AA96" s="33"/>
      <c r="AB96" s="33"/>
      <c r="AC96" s="34"/>
      <c r="AD96" s="33"/>
      <c r="AE96" s="34"/>
      <c r="AF96" s="33"/>
      <c r="AG96" s="33"/>
      <c r="AH96" s="34"/>
      <c r="AI96" s="33"/>
      <c r="AJ96" s="34"/>
      <c r="AK96" s="33"/>
      <c r="AL96" s="33"/>
      <c r="AM96" s="34"/>
      <c r="AN96" s="33"/>
      <c r="AO96" s="34"/>
      <c r="AP96" s="33"/>
      <c r="AQ96" s="33"/>
      <c r="AR96" s="34"/>
      <c r="AS96" s="33"/>
      <c r="AT96" s="34"/>
      <c r="AU96" s="33"/>
      <c r="AV96" s="33"/>
      <c r="AW96" s="34"/>
      <c r="AX96" s="33"/>
      <c r="AY96" s="34"/>
      <c r="AZ96" s="33"/>
      <c r="BA96" s="33"/>
      <c r="BB96" s="34"/>
      <c r="BC96" s="33"/>
      <c r="BD96" s="34"/>
      <c r="BE96" s="33"/>
      <c r="BF96" s="33"/>
      <c r="BG96" s="34"/>
      <c r="BH96" s="33"/>
      <c r="BI96" s="34"/>
      <c r="BJ96" s="33"/>
      <c r="BK96" s="33"/>
      <c r="BL96" s="34"/>
      <c r="BM96" s="33"/>
      <c r="BN96" s="34"/>
      <c r="BO96" s="33"/>
      <c r="BP96" s="33"/>
      <c r="BQ96" s="34"/>
      <c r="BR96" s="33"/>
      <c r="BS96" s="34"/>
      <c r="BT96" s="33"/>
      <c r="BU96" s="33"/>
      <c r="BV96" s="34"/>
      <c r="BW96" s="33"/>
      <c r="BX96" s="34"/>
      <c r="BY96" s="33"/>
      <c r="BZ96" s="33"/>
      <c r="CA96" s="34"/>
      <c r="CB96" s="33"/>
      <c r="CC96" s="34"/>
      <c r="CD96" s="33"/>
      <c r="CE96" s="33"/>
      <c r="CF96" s="34"/>
      <c r="CG96" s="33"/>
      <c r="CH96" s="34"/>
      <c r="CI96" s="33"/>
      <c r="CJ96" s="33"/>
      <c r="CK96" s="34"/>
      <c r="CL96" s="33"/>
      <c r="CM96" s="34"/>
      <c r="CN96" s="33"/>
      <c r="CO96" s="33"/>
      <c r="CP96" s="34"/>
      <c r="CQ96" s="33"/>
      <c r="CR96" s="34"/>
      <c r="CS96" s="33"/>
      <c r="CT96" s="33"/>
      <c r="CU96" s="34"/>
      <c r="CV96" s="33"/>
      <c r="CW96" s="34"/>
      <c r="CX96" s="33"/>
      <c r="CY96" s="33"/>
      <c r="CZ96" s="34"/>
      <c r="DA96" s="33"/>
      <c r="DB96" s="34"/>
      <c r="DC96" s="33"/>
      <c r="DD96" s="33"/>
      <c r="DE96" s="34"/>
      <c r="DF96" s="33"/>
      <c r="DG96" s="34"/>
      <c r="DH96" s="33"/>
      <c r="DI96" s="33"/>
      <c r="DJ96" s="34"/>
      <c r="DK96" s="33"/>
      <c r="DL96" s="34"/>
      <c r="DM96" s="33"/>
    </row>
    <row r="97" spans="2:117" x14ac:dyDescent="0.3">
      <c r="C97" s="33"/>
      <c r="D97" s="34"/>
      <c r="E97" s="33"/>
      <c r="F97" s="34"/>
      <c r="G97" s="33"/>
      <c r="H97" s="33"/>
      <c r="I97" s="34"/>
      <c r="J97" s="33"/>
      <c r="K97" s="34"/>
      <c r="L97" s="33"/>
      <c r="M97" s="33"/>
      <c r="N97" s="34"/>
      <c r="O97" s="33"/>
      <c r="P97" s="34"/>
      <c r="Q97" s="33"/>
      <c r="R97" s="33"/>
      <c r="S97" s="34"/>
      <c r="T97" s="33"/>
      <c r="U97" s="34"/>
      <c r="V97" s="33"/>
      <c r="W97" s="33"/>
      <c r="X97" s="34"/>
      <c r="Y97" s="33"/>
      <c r="Z97" s="34"/>
      <c r="AA97" s="33"/>
      <c r="AB97" s="33"/>
      <c r="AC97" s="34"/>
      <c r="AD97" s="33"/>
      <c r="AE97" s="34"/>
      <c r="AF97" s="33"/>
      <c r="AG97" s="33"/>
      <c r="AH97" s="34"/>
      <c r="AI97" s="33"/>
      <c r="AJ97" s="34"/>
      <c r="AK97" s="33"/>
      <c r="AL97" s="33"/>
      <c r="AM97" s="34"/>
      <c r="AN97" s="33"/>
      <c r="AO97" s="34"/>
      <c r="AP97" s="33"/>
      <c r="AQ97" s="33"/>
      <c r="AR97" s="34"/>
      <c r="AS97" s="33"/>
      <c r="AT97" s="34"/>
      <c r="AU97" s="33"/>
      <c r="AV97" s="33"/>
      <c r="AW97" s="34"/>
      <c r="AX97" s="33"/>
      <c r="AY97" s="34"/>
      <c r="AZ97" s="33"/>
      <c r="BA97" s="33"/>
      <c r="BB97" s="34"/>
      <c r="BC97" s="33"/>
      <c r="BD97" s="34"/>
      <c r="BE97" s="33"/>
      <c r="BF97" s="33"/>
      <c r="BG97" s="34"/>
      <c r="BH97" s="33"/>
      <c r="BI97" s="34"/>
      <c r="BJ97" s="33"/>
      <c r="BK97" s="33"/>
      <c r="BL97" s="34"/>
      <c r="BM97" s="33"/>
      <c r="BN97" s="34"/>
      <c r="BO97" s="33"/>
      <c r="BP97" s="33"/>
      <c r="BQ97" s="34"/>
      <c r="BR97" s="33"/>
      <c r="BS97" s="34"/>
      <c r="BT97" s="33"/>
      <c r="BU97" s="33"/>
      <c r="BV97" s="34"/>
      <c r="BW97" s="33"/>
      <c r="BX97" s="34"/>
      <c r="BY97" s="33"/>
      <c r="BZ97" s="33"/>
      <c r="CA97" s="34"/>
      <c r="CB97" s="33"/>
      <c r="CC97" s="34"/>
      <c r="CD97" s="33"/>
      <c r="CE97" s="33"/>
      <c r="CF97" s="34"/>
      <c r="CG97" s="33"/>
      <c r="CH97" s="34"/>
      <c r="CI97" s="33"/>
      <c r="CJ97" s="33"/>
      <c r="CK97" s="34"/>
      <c r="CL97" s="33"/>
      <c r="CM97" s="34"/>
      <c r="CN97" s="33"/>
      <c r="CO97" s="33"/>
      <c r="CP97" s="34"/>
      <c r="CQ97" s="33"/>
      <c r="CR97" s="34"/>
      <c r="CS97" s="33"/>
      <c r="CT97" s="33"/>
      <c r="CU97" s="34"/>
      <c r="CV97" s="33"/>
      <c r="CW97" s="34"/>
      <c r="CX97" s="33"/>
      <c r="CY97" s="33"/>
      <c r="CZ97" s="34"/>
      <c r="DA97" s="33"/>
      <c r="DB97" s="34"/>
      <c r="DC97" s="33"/>
      <c r="DD97" s="33"/>
      <c r="DE97" s="34"/>
      <c r="DF97" s="33"/>
      <c r="DG97" s="34"/>
      <c r="DH97" s="33"/>
      <c r="DI97" s="33"/>
      <c r="DJ97" s="34"/>
      <c r="DK97" s="33"/>
      <c r="DL97" s="34"/>
      <c r="DM97" s="33"/>
    </row>
    <row r="104" spans="2:117" x14ac:dyDescent="0.3">
      <c r="B104">
        <v>0</v>
      </c>
    </row>
    <row r="105" spans="2:117" x14ac:dyDescent="0.3">
      <c r="B105">
        <v>1</v>
      </c>
    </row>
    <row r="106" spans="2:117" x14ac:dyDescent="0.3">
      <c r="B106">
        <v>0</v>
      </c>
    </row>
    <row r="107" spans="2:117" x14ac:dyDescent="0.3">
      <c r="B107">
        <v>1</v>
      </c>
    </row>
    <row r="108" spans="2:117" x14ac:dyDescent="0.3">
      <c r="B108">
        <v>1</v>
      </c>
    </row>
    <row r="109" spans="2:117" x14ac:dyDescent="0.3">
      <c r="B109">
        <v>1</v>
      </c>
    </row>
    <row r="110" spans="2:117" x14ac:dyDescent="0.3">
      <c r="B110">
        <v>0</v>
      </c>
    </row>
    <row r="111" spans="2:117" x14ac:dyDescent="0.3">
      <c r="B111">
        <v>1</v>
      </c>
    </row>
    <row r="112" spans="2:117" x14ac:dyDescent="0.3">
      <c r="B112">
        <v>2</v>
      </c>
    </row>
    <row r="113" spans="2:2" x14ac:dyDescent="0.3">
      <c r="B113">
        <v>1</v>
      </c>
    </row>
    <row r="114" spans="2:2" x14ac:dyDescent="0.3">
      <c r="B114">
        <v>0</v>
      </c>
    </row>
    <row r="115" spans="2:2" x14ac:dyDescent="0.3">
      <c r="B115">
        <v>2</v>
      </c>
    </row>
    <row r="116" spans="2:2" x14ac:dyDescent="0.3">
      <c r="B116">
        <v>2</v>
      </c>
    </row>
    <row r="117" spans="2:2" x14ac:dyDescent="0.3">
      <c r="B117">
        <v>2</v>
      </c>
    </row>
    <row r="118" spans="2:2" x14ac:dyDescent="0.3">
      <c r="B118">
        <v>1</v>
      </c>
    </row>
    <row r="119" spans="2:2" x14ac:dyDescent="0.3">
      <c r="B119">
        <v>1</v>
      </c>
    </row>
    <row r="120" spans="2:2" x14ac:dyDescent="0.3">
      <c r="B120">
        <v>0</v>
      </c>
    </row>
    <row r="121" spans="2:2" x14ac:dyDescent="0.3">
      <c r="B121">
        <v>1</v>
      </c>
    </row>
    <row r="122" spans="2:2" x14ac:dyDescent="0.3">
      <c r="B122">
        <v>2</v>
      </c>
    </row>
    <row r="123" spans="2:2" x14ac:dyDescent="0.3">
      <c r="B123">
        <v>1</v>
      </c>
    </row>
    <row r="124" spans="2:2" x14ac:dyDescent="0.3">
      <c r="B124">
        <v>1</v>
      </c>
    </row>
    <row r="125" spans="2:2" x14ac:dyDescent="0.3">
      <c r="B125">
        <v>1</v>
      </c>
    </row>
    <row r="126" spans="2:2" x14ac:dyDescent="0.3">
      <c r="B126">
        <v>1</v>
      </c>
    </row>
    <row r="127" spans="2:2" x14ac:dyDescent="0.3">
      <c r="B127">
        <v>0</v>
      </c>
    </row>
    <row r="128" spans="2:2" x14ac:dyDescent="0.3">
      <c r="B128">
        <v>1</v>
      </c>
    </row>
    <row r="129" spans="2:2" x14ac:dyDescent="0.3">
      <c r="B129">
        <v>1</v>
      </c>
    </row>
    <row r="130" spans="2:2" x14ac:dyDescent="0.3">
      <c r="B130">
        <v>0</v>
      </c>
    </row>
    <row r="131" spans="2:2" x14ac:dyDescent="0.3">
      <c r="B131">
        <v>1</v>
      </c>
    </row>
    <row r="132" spans="2:2" x14ac:dyDescent="0.3">
      <c r="B132">
        <v>2</v>
      </c>
    </row>
    <row r="133" spans="2:2" x14ac:dyDescent="0.3">
      <c r="B133">
        <v>1</v>
      </c>
    </row>
    <row r="134" spans="2:2" x14ac:dyDescent="0.3">
      <c r="B134">
        <v>1</v>
      </c>
    </row>
    <row r="135" spans="2:2" x14ac:dyDescent="0.3">
      <c r="B135">
        <v>1</v>
      </c>
    </row>
    <row r="136" spans="2:2" x14ac:dyDescent="0.3">
      <c r="B136">
        <v>1</v>
      </c>
    </row>
    <row r="137" spans="2:2" x14ac:dyDescent="0.3">
      <c r="B137">
        <v>1</v>
      </c>
    </row>
    <row r="138" spans="2:2" x14ac:dyDescent="0.3">
      <c r="B138">
        <v>3</v>
      </c>
    </row>
    <row r="139" spans="2:2" x14ac:dyDescent="0.3">
      <c r="B139">
        <v>1</v>
      </c>
    </row>
    <row r="140" spans="2:2" x14ac:dyDescent="0.3">
      <c r="B140">
        <v>1</v>
      </c>
    </row>
    <row r="141" spans="2:2" x14ac:dyDescent="0.3">
      <c r="B141">
        <v>3</v>
      </c>
    </row>
    <row r="142" spans="2:2" x14ac:dyDescent="0.3">
      <c r="B142">
        <v>3</v>
      </c>
    </row>
    <row r="143" spans="2:2" x14ac:dyDescent="0.3">
      <c r="B143">
        <v>0</v>
      </c>
    </row>
    <row r="144" spans="2:2" x14ac:dyDescent="0.3">
      <c r="B144">
        <v>2</v>
      </c>
    </row>
    <row r="145" spans="2:2" x14ac:dyDescent="0.3">
      <c r="B145">
        <v>1</v>
      </c>
    </row>
    <row r="146" spans="2:2" x14ac:dyDescent="0.3">
      <c r="B146">
        <v>1</v>
      </c>
    </row>
    <row r="147" spans="2:2" x14ac:dyDescent="0.3">
      <c r="B147">
        <v>2</v>
      </c>
    </row>
    <row r="148" spans="2:2" x14ac:dyDescent="0.3">
      <c r="B148">
        <v>1</v>
      </c>
    </row>
    <row r="149" spans="2:2" x14ac:dyDescent="0.3">
      <c r="B149">
        <v>1</v>
      </c>
    </row>
    <row r="150" spans="2:2" x14ac:dyDescent="0.3">
      <c r="B150">
        <v>0</v>
      </c>
    </row>
    <row r="151" spans="2:2" x14ac:dyDescent="0.3">
      <c r="B151">
        <v>1</v>
      </c>
    </row>
    <row r="152" spans="2:2" x14ac:dyDescent="0.3">
      <c r="B152">
        <v>1</v>
      </c>
    </row>
    <row r="153" spans="2:2" x14ac:dyDescent="0.3">
      <c r="B153">
        <v>0</v>
      </c>
    </row>
    <row r="154" spans="2:2" x14ac:dyDescent="0.3">
      <c r="B154">
        <v>2</v>
      </c>
    </row>
    <row r="155" spans="2:2" x14ac:dyDescent="0.3">
      <c r="B155">
        <v>2</v>
      </c>
    </row>
    <row r="156" spans="2:2" x14ac:dyDescent="0.3">
      <c r="B156">
        <v>2</v>
      </c>
    </row>
    <row r="157" spans="2:2" x14ac:dyDescent="0.3">
      <c r="B157">
        <v>1</v>
      </c>
    </row>
    <row r="158" spans="2:2" x14ac:dyDescent="0.3">
      <c r="B158">
        <v>1</v>
      </c>
    </row>
    <row r="159" spans="2:2" x14ac:dyDescent="0.3">
      <c r="B159">
        <v>0</v>
      </c>
    </row>
    <row r="160" spans="2:2" x14ac:dyDescent="0.3">
      <c r="B160">
        <v>9</v>
      </c>
    </row>
    <row r="161" spans="2:2" x14ac:dyDescent="0.3">
      <c r="B161">
        <v>4</v>
      </c>
    </row>
    <row r="162" spans="2:2" x14ac:dyDescent="0.3">
      <c r="B162">
        <v>0</v>
      </c>
    </row>
    <row r="163" spans="2:2" x14ac:dyDescent="0.3">
      <c r="B163">
        <v>0</v>
      </c>
    </row>
    <row r="164" spans="2:2" x14ac:dyDescent="0.3">
      <c r="B164">
        <v>0</v>
      </c>
    </row>
    <row r="165" spans="2:2" x14ac:dyDescent="0.3">
      <c r="B165">
        <v>0</v>
      </c>
    </row>
    <row r="166" spans="2:2" x14ac:dyDescent="0.3">
      <c r="B166">
        <v>2</v>
      </c>
    </row>
    <row r="167" spans="2:2" x14ac:dyDescent="0.3">
      <c r="B167">
        <v>1</v>
      </c>
    </row>
    <row r="168" spans="2:2" x14ac:dyDescent="0.3">
      <c r="B168">
        <v>2</v>
      </c>
    </row>
    <row r="169" spans="2:2" x14ac:dyDescent="0.3">
      <c r="B169">
        <v>1</v>
      </c>
    </row>
    <row r="170" spans="2:2" x14ac:dyDescent="0.3">
      <c r="B170">
        <v>1</v>
      </c>
    </row>
    <row r="171" spans="2:2" x14ac:dyDescent="0.3">
      <c r="B171">
        <v>2</v>
      </c>
    </row>
    <row r="172" spans="2:2" x14ac:dyDescent="0.3">
      <c r="B172">
        <v>1</v>
      </c>
    </row>
    <row r="173" spans="2:2" x14ac:dyDescent="0.3">
      <c r="B173">
        <v>2</v>
      </c>
    </row>
    <row r="174" spans="2:2" x14ac:dyDescent="0.3">
      <c r="B174">
        <v>2</v>
      </c>
    </row>
    <row r="175" spans="2:2" x14ac:dyDescent="0.3">
      <c r="B175">
        <v>2</v>
      </c>
    </row>
    <row r="176" spans="2:2" x14ac:dyDescent="0.3">
      <c r="B176">
        <v>1</v>
      </c>
    </row>
    <row r="177" spans="2:2" x14ac:dyDescent="0.3">
      <c r="B177">
        <v>1</v>
      </c>
    </row>
    <row r="178" spans="2:2" x14ac:dyDescent="0.3">
      <c r="B178">
        <v>2</v>
      </c>
    </row>
    <row r="179" spans="2:2" x14ac:dyDescent="0.3">
      <c r="B179">
        <v>0</v>
      </c>
    </row>
    <row r="180" spans="2:2" x14ac:dyDescent="0.3">
      <c r="B180">
        <v>1</v>
      </c>
    </row>
    <row r="181" spans="2:2" x14ac:dyDescent="0.3">
      <c r="B181">
        <v>1</v>
      </c>
    </row>
    <row r="182" spans="2:2" x14ac:dyDescent="0.3">
      <c r="B182">
        <v>0</v>
      </c>
    </row>
    <row r="183" spans="2:2" x14ac:dyDescent="0.3">
      <c r="B183">
        <v>0</v>
      </c>
    </row>
    <row r="184" spans="2:2" x14ac:dyDescent="0.3">
      <c r="B184">
        <v>0</v>
      </c>
    </row>
    <row r="185" spans="2:2" x14ac:dyDescent="0.3">
      <c r="B185">
        <v>0</v>
      </c>
    </row>
    <row r="186" spans="2:2" x14ac:dyDescent="0.3">
      <c r="B186">
        <v>0</v>
      </c>
    </row>
  </sheetData>
  <mergeCells count="29">
    <mergeCell ref="DR1:DV1"/>
    <mergeCell ref="DW1:EA1"/>
    <mergeCell ref="EB1:EF1"/>
    <mergeCell ref="EG1:EK1"/>
    <mergeCell ref="EL1:EP1"/>
    <mergeCell ref="CS1:CW1"/>
    <mergeCell ref="CX1:DB1"/>
    <mergeCell ref="DC1:DG1"/>
    <mergeCell ref="DI1:DL1"/>
    <mergeCell ref="DM1:DQ1"/>
    <mergeCell ref="BT1:BX1"/>
    <mergeCell ref="BY1:CC1"/>
    <mergeCell ref="CD1:CH1"/>
    <mergeCell ref="CI1:CM1"/>
    <mergeCell ref="CN1:CR1"/>
    <mergeCell ref="AU1:AY1"/>
    <mergeCell ref="AZ1:BD1"/>
    <mergeCell ref="BE1:BI1"/>
    <mergeCell ref="BJ1:BN1"/>
    <mergeCell ref="BO1:BS1"/>
    <mergeCell ref="AA1:AE1"/>
    <mergeCell ref="AF1:AJ1"/>
    <mergeCell ref="AK1:AO1"/>
    <mergeCell ref="AP1:AT1"/>
    <mergeCell ref="B1:F1"/>
    <mergeCell ref="G1:K1"/>
    <mergeCell ref="L1:P1"/>
    <mergeCell ref="Q1:U1"/>
    <mergeCell ref="V1:Z1"/>
  </mergeCells>
  <conditionalFormatting sqref="B3:ER80">
    <cfRule type="cellIs" dxfId="182" priority="1" operator="lessThan">
      <formula>0</formula>
    </cfRule>
    <cfRule type="cellIs" dxfId="181" priority="2" operator="less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55E6-BCAB-40AD-8D90-E16F39763814}">
  <dimension ref="A1:F82"/>
  <sheetViews>
    <sheetView zoomScale="115" zoomScaleNormal="115" workbookViewId="0">
      <selection activeCell="F1" sqref="F1"/>
    </sheetView>
  </sheetViews>
  <sheetFormatPr defaultRowHeight="14.4" x14ac:dyDescent="0.3"/>
  <cols>
    <col min="1" max="1" width="10.33203125" style="16" bestFit="1" customWidth="1"/>
    <col min="2" max="2" width="15.21875" style="48" bestFit="1" customWidth="1"/>
    <col min="3" max="3" width="12.6640625" style="48" bestFit="1" customWidth="1"/>
    <col min="4" max="4" width="10.44140625" style="37" bestFit="1" customWidth="1"/>
    <col min="5" max="5" width="10.44140625" bestFit="1" customWidth="1"/>
    <col min="6" max="6" width="17.21875" bestFit="1" customWidth="1"/>
  </cols>
  <sheetData>
    <row r="1" spans="1:6" x14ac:dyDescent="0.3">
      <c r="A1" s="10" t="s">
        <v>2</v>
      </c>
      <c r="B1" s="11" t="s">
        <v>246</v>
      </c>
      <c r="C1" s="11" t="s">
        <v>245</v>
      </c>
      <c r="D1" s="11" t="s">
        <v>247</v>
      </c>
      <c r="E1" s="11" t="s">
        <v>248</v>
      </c>
      <c r="F1" s="46" t="s">
        <v>308</v>
      </c>
    </row>
    <row r="2" spans="1:6" x14ac:dyDescent="0.3">
      <c r="A2" s="32">
        <v>44473</v>
      </c>
      <c r="B2" s="38">
        <v>5600</v>
      </c>
      <c r="C2" s="38">
        <v>15950</v>
      </c>
      <c r="D2" s="38">
        <f>$C2-$B2</f>
        <v>10350</v>
      </c>
      <c r="E2" s="2" t="str">
        <f>TEXT($A2,"DDDD")</f>
        <v>Monday</v>
      </c>
      <c r="F2" s="47">
        <v>6</v>
      </c>
    </row>
    <row r="3" spans="1:6" x14ac:dyDescent="0.3">
      <c r="A3" s="32">
        <v>44474</v>
      </c>
      <c r="B3" s="38">
        <v>10750</v>
      </c>
      <c r="C3" s="38">
        <v>5300</v>
      </c>
      <c r="D3" s="38">
        <f t="shared" ref="D3:D39" si="0">$C3-$B3</f>
        <v>-5450</v>
      </c>
      <c r="E3" s="2" t="str">
        <f t="shared" ref="E3:E39" si="1">TEXT($A3,"DDDD")</f>
        <v>Tuesday</v>
      </c>
      <c r="F3" s="47">
        <v>3</v>
      </c>
    </row>
    <row r="4" spans="1:6" x14ac:dyDescent="0.3">
      <c r="A4" s="32">
        <v>44475</v>
      </c>
      <c r="B4" s="38">
        <v>870</v>
      </c>
      <c r="C4" s="38">
        <v>8400</v>
      </c>
      <c r="D4" s="38">
        <f t="shared" si="0"/>
        <v>7530</v>
      </c>
      <c r="E4" s="2" t="str">
        <f t="shared" si="1"/>
        <v>Wednesday</v>
      </c>
      <c r="F4" s="49">
        <v>5</v>
      </c>
    </row>
    <row r="5" spans="1:6" x14ac:dyDescent="0.3">
      <c r="A5" s="32">
        <v>44476</v>
      </c>
      <c r="B5" s="38">
        <v>700</v>
      </c>
      <c r="C5" s="38">
        <v>1800</v>
      </c>
      <c r="D5" s="38">
        <f t="shared" si="0"/>
        <v>1100</v>
      </c>
      <c r="E5" s="2" t="str">
        <f t="shared" si="1"/>
        <v>Thursday</v>
      </c>
      <c r="F5" s="49">
        <v>1</v>
      </c>
    </row>
    <row r="6" spans="1:6" x14ac:dyDescent="0.3">
      <c r="A6" s="32">
        <v>44477</v>
      </c>
      <c r="B6" s="38">
        <v>20600</v>
      </c>
      <c r="C6" s="38">
        <v>19350</v>
      </c>
      <c r="D6" s="38">
        <f t="shared" si="0"/>
        <v>-1250</v>
      </c>
      <c r="E6" s="2" t="str">
        <f t="shared" si="1"/>
        <v>Friday</v>
      </c>
      <c r="F6" s="49">
        <v>2</v>
      </c>
    </row>
    <row r="7" spans="1:6" x14ac:dyDescent="0.3">
      <c r="A7" s="32">
        <v>44478</v>
      </c>
      <c r="B7" s="38">
        <v>1125</v>
      </c>
      <c r="C7" s="38">
        <v>400</v>
      </c>
      <c r="D7" s="38">
        <f t="shared" si="0"/>
        <v>-725</v>
      </c>
      <c r="E7" s="2" t="str">
        <f t="shared" si="1"/>
        <v>Saturday</v>
      </c>
      <c r="F7" s="49">
        <v>1</v>
      </c>
    </row>
    <row r="8" spans="1:6" x14ac:dyDescent="0.3">
      <c r="A8" s="32">
        <v>44479</v>
      </c>
      <c r="B8" s="38">
        <v>0</v>
      </c>
      <c r="C8" s="38">
        <v>0</v>
      </c>
      <c r="D8" s="38">
        <f t="shared" si="0"/>
        <v>0</v>
      </c>
      <c r="E8" s="2" t="str">
        <f t="shared" si="1"/>
        <v>Sunday</v>
      </c>
      <c r="F8" s="49">
        <v>0</v>
      </c>
    </row>
    <row r="9" spans="1:6" x14ac:dyDescent="0.3">
      <c r="A9" s="32">
        <v>44480</v>
      </c>
      <c r="B9" s="38">
        <v>1000</v>
      </c>
      <c r="C9" s="38">
        <v>500</v>
      </c>
      <c r="D9" s="38">
        <f t="shared" si="0"/>
        <v>-500</v>
      </c>
      <c r="E9" s="2" t="str">
        <f t="shared" si="1"/>
        <v>Monday</v>
      </c>
      <c r="F9" s="49">
        <v>1</v>
      </c>
    </row>
    <row r="10" spans="1:6" x14ac:dyDescent="0.3">
      <c r="A10" s="32">
        <v>44481</v>
      </c>
      <c r="B10" s="38">
        <v>13000</v>
      </c>
      <c r="C10" s="38">
        <v>14600</v>
      </c>
      <c r="D10" s="38">
        <f t="shared" si="0"/>
        <v>1600</v>
      </c>
      <c r="E10" s="2" t="str">
        <f t="shared" si="1"/>
        <v>Tuesday</v>
      </c>
      <c r="F10" s="49">
        <v>4</v>
      </c>
    </row>
    <row r="11" spans="1:6" x14ac:dyDescent="0.3">
      <c r="A11" s="32">
        <v>44482</v>
      </c>
      <c r="B11" s="38">
        <v>0</v>
      </c>
      <c r="C11" s="38">
        <v>0</v>
      </c>
      <c r="D11" s="38">
        <f t="shared" si="0"/>
        <v>0</v>
      </c>
      <c r="E11" s="2" t="str">
        <f t="shared" si="1"/>
        <v>Wednesday</v>
      </c>
      <c r="F11" s="49">
        <v>0</v>
      </c>
    </row>
    <row r="12" spans="1:6" x14ac:dyDescent="0.3">
      <c r="A12" s="32">
        <v>44483</v>
      </c>
      <c r="B12" s="38">
        <v>0</v>
      </c>
      <c r="C12" s="38">
        <v>0</v>
      </c>
      <c r="D12" s="38">
        <f t="shared" si="0"/>
        <v>0</v>
      </c>
      <c r="E12" s="2" t="str">
        <f t="shared" si="1"/>
        <v>Thursday</v>
      </c>
      <c r="F12" s="49">
        <v>0</v>
      </c>
    </row>
    <row r="13" spans="1:6" x14ac:dyDescent="0.3">
      <c r="A13" s="32">
        <v>44484</v>
      </c>
      <c r="B13" s="38">
        <v>0</v>
      </c>
      <c r="C13" s="38">
        <v>0</v>
      </c>
      <c r="D13" s="38">
        <f t="shared" si="0"/>
        <v>0</v>
      </c>
      <c r="E13" s="2" t="str">
        <f t="shared" si="1"/>
        <v>Friday</v>
      </c>
      <c r="F13" s="49">
        <v>0</v>
      </c>
    </row>
    <row r="14" spans="1:6" x14ac:dyDescent="0.3">
      <c r="A14" s="32">
        <v>44485</v>
      </c>
      <c r="B14" s="38">
        <v>0</v>
      </c>
      <c r="C14" s="38">
        <v>0</v>
      </c>
      <c r="D14" s="38">
        <f t="shared" si="0"/>
        <v>0</v>
      </c>
      <c r="E14" s="2" t="str">
        <f t="shared" si="1"/>
        <v>Saturday</v>
      </c>
      <c r="F14" s="49">
        <v>0</v>
      </c>
    </row>
    <row r="15" spans="1:6" x14ac:dyDescent="0.3">
      <c r="A15" s="32">
        <v>44486</v>
      </c>
      <c r="B15" s="38">
        <v>0</v>
      </c>
      <c r="C15" s="38">
        <v>0</v>
      </c>
      <c r="D15" s="38">
        <f t="shared" si="0"/>
        <v>0</v>
      </c>
      <c r="E15" s="2" t="str">
        <f t="shared" si="1"/>
        <v>Sunday</v>
      </c>
      <c r="F15" s="49">
        <v>0</v>
      </c>
    </row>
    <row r="16" spans="1:6" x14ac:dyDescent="0.3">
      <c r="A16" s="32">
        <v>44487</v>
      </c>
      <c r="B16" s="38">
        <v>0</v>
      </c>
      <c r="C16" s="38">
        <v>0</v>
      </c>
      <c r="D16" s="38">
        <f t="shared" si="0"/>
        <v>0</v>
      </c>
      <c r="E16" s="2" t="str">
        <f t="shared" si="1"/>
        <v>Monday</v>
      </c>
      <c r="F16" s="49">
        <v>0</v>
      </c>
    </row>
    <row r="17" spans="1:6" x14ac:dyDescent="0.3">
      <c r="A17" s="32">
        <v>44488</v>
      </c>
      <c r="B17" s="38">
        <v>500</v>
      </c>
      <c r="C17" s="38">
        <v>1500</v>
      </c>
      <c r="D17" s="38">
        <f t="shared" si="0"/>
        <v>1000</v>
      </c>
      <c r="E17" s="2" t="str">
        <f t="shared" si="1"/>
        <v>Tuesday</v>
      </c>
      <c r="F17" s="49">
        <v>2</v>
      </c>
    </row>
    <row r="18" spans="1:6" x14ac:dyDescent="0.3">
      <c r="A18" s="32">
        <v>44489</v>
      </c>
      <c r="B18" s="38">
        <v>19700</v>
      </c>
      <c r="C18" s="38">
        <v>13500</v>
      </c>
      <c r="D18" s="38">
        <f t="shared" si="0"/>
        <v>-6200</v>
      </c>
      <c r="E18" s="2" t="str">
        <f t="shared" si="1"/>
        <v>Wednesday</v>
      </c>
      <c r="F18" s="49">
        <v>1</v>
      </c>
    </row>
    <row r="19" spans="1:6" x14ac:dyDescent="0.3">
      <c r="A19" s="32">
        <v>44490</v>
      </c>
      <c r="B19" s="38">
        <v>10000</v>
      </c>
      <c r="C19" s="38">
        <v>2700</v>
      </c>
      <c r="D19" s="38">
        <f t="shared" si="0"/>
        <v>-7300</v>
      </c>
      <c r="E19" s="2" t="str">
        <f t="shared" si="1"/>
        <v>Thursday</v>
      </c>
      <c r="F19" s="49">
        <v>2</v>
      </c>
    </row>
    <row r="20" spans="1:6" x14ac:dyDescent="0.3">
      <c r="A20" s="32">
        <v>44491</v>
      </c>
      <c r="B20" s="38">
        <v>2500</v>
      </c>
      <c r="C20" s="38">
        <v>4500</v>
      </c>
      <c r="D20" s="38">
        <f t="shared" si="0"/>
        <v>2000</v>
      </c>
      <c r="E20" s="2" t="str">
        <f t="shared" si="1"/>
        <v>Friday</v>
      </c>
      <c r="F20" s="49">
        <v>1</v>
      </c>
    </row>
    <row r="21" spans="1:6" x14ac:dyDescent="0.3">
      <c r="A21" s="32">
        <v>44492</v>
      </c>
      <c r="B21" s="38">
        <v>5450</v>
      </c>
      <c r="C21" s="38">
        <v>290</v>
      </c>
      <c r="D21" s="38">
        <f t="shared" si="0"/>
        <v>-5160</v>
      </c>
      <c r="E21" s="2" t="str">
        <f t="shared" si="1"/>
        <v>Saturday</v>
      </c>
      <c r="F21" s="49">
        <v>1</v>
      </c>
    </row>
    <row r="22" spans="1:6" x14ac:dyDescent="0.3">
      <c r="A22" s="32">
        <v>44493</v>
      </c>
      <c r="B22" s="38">
        <v>0</v>
      </c>
      <c r="C22" s="38">
        <v>0</v>
      </c>
      <c r="D22" s="38">
        <f t="shared" si="0"/>
        <v>0</v>
      </c>
      <c r="E22" s="2" t="str">
        <f t="shared" si="1"/>
        <v>Sunday</v>
      </c>
      <c r="F22" s="49">
        <v>0</v>
      </c>
    </row>
    <row r="23" spans="1:6" x14ac:dyDescent="0.3">
      <c r="A23" s="32">
        <v>44494</v>
      </c>
      <c r="B23" s="38">
        <v>6000</v>
      </c>
      <c r="C23" s="38">
        <v>1000</v>
      </c>
      <c r="D23" s="38">
        <f t="shared" si="0"/>
        <v>-5000</v>
      </c>
      <c r="E23" s="2" t="str">
        <f t="shared" si="1"/>
        <v>Monday</v>
      </c>
      <c r="F23" s="49">
        <v>2</v>
      </c>
    </row>
    <row r="24" spans="1:6" x14ac:dyDescent="0.3">
      <c r="A24" s="32">
        <v>44495</v>
      </c>
      <c r="B24" s="38">
        <v>3000</v>
      </c>
      <c r="C24" s="38">
        <v>4500</v>
      </c>
      <c r="D24" s="38">
        <f t="shared" si="0"/>
        <v>1500</v>
      </c>
      <c r="E24" s="2" t="str">
        <f t="shared" si="1"/>
        <v>Tuesday</v>
      </c>
      <c r="F24" s="49">
        <v>2</v>
      </c>
    </row>
    <row r="25" spans="1:6" x14ac:dyDescent="0.3">
      <c r="A25" s="32">
        <v>44496</v>
      </c>
      <c r="B25" s="38">
        <v>1050</v>
      </c>
      <c r="C25" s="38">
        <v>980</v>
      </c>
      <c r="D25" s="38">
        <f t="shared" si="0"/>
        <v>-70</v>
      </c>
      <c r="E25" s="2" t="str">
        <f t="shared" si="1"/>
        <v>Wednesday</v>
      </c>
      <c r="F25" s="49">
        <v>2</v>
      </c>
    </row>
    <row r="26" spans="1:6" x14ac:dyDescent="0.3">
      <c r="A26" s="32">
        <v>44497</v>
      </c>
      <c r="B26" s="38">
        <v>2900</v>
      </c>
      <c r="C26" s="38">
        <v>1200</v>
      </c>
      <c r="D26" s="38">
        <f t="shared" si="0"/>
        <v>-1700</v>
      </c>
      <c r="E26" s="2" t="str">
        <f t="shared" si="1"/>
        <v>Thursday</v>
      </c>
      <c r="F26" s="49">
        <v>3</v>
      </c>
    </row>
    <row r="27" spans="1:6" x14ac:dyDescent="0.3">
      <c r="A27" s="32">
        <v>44498</v>
      </c>
      <c r="B27" s="38">
        <v>2400</v>
      </c>
      <c r="C27" s="38">
        <v>12150</v>
      </c>
      <c r="D27" s="38">
        <f t="shared" si="0"/>
        <v>9750</v>
      </c>
      <c r="E27" s="2" t="str">
        <f t="shared" si="1"/>
        <v>Friday</v>
      </c>
      <c r="F27" s="49">
        <v>37</v>
      </c>
    </row>
    <row r="28" spans="1:6" x14ac:dyDescent="0.3">
      <c r="A28" s="32">
        <v>44499</v>
      </c>
      <c r="B28" s="38">
        <v>3500</v>
      </c>
      <c r="C28" s="38">
        <v>6500</v>
      </c>
      <c r="D28" s="38">
        <f t="shared" si="0"/>
        <v>3000</v>
      </c>
      <c r="E28" s="2" t="str">
        <f t="shared" si="1"/>
        <v>Saturday</v>
      </c>
      <c r="F28" s="49">
        <v>2</v>
      </c>
    </row>
    <row r="29" spans="1:6" x14ac:dyDescent="0.3">
      <c r="A29" s="32">
        <v>44500</v>
      </c>
      <c r="B29" s="38">
        <v>0</v>
      </c>
      <c r="C29" s="38">
        <v>0</v>
      </c>
      <c r="D29" s="38">
        <f t="shared" si="0"/>
        <v>0</v>
      </c>
      <c r="E29" s="2" t="str">
        <f t="shared" si="1"/>
        <v>Sunday</v>
      </c>
      <c r="F29" s="49">
        <v>0</v>
      </c>
    </row>
    <row r="30" spans="1:6" x14ac:dyDescent="0.3">
      <c r="A30" s="32">
        <v>44501</v>
      </c>
      <c r="B30" s="38">
        <v>5400</v>
      </c>
      <c r="C30" s="38">
        <v>1500</v>
      </c>
      <c r="D30" s="38">
        <f t="shared" si="0"/>
        <v>-3900</v>
      </c>
      <c r="E30" s="2" t="str">
        <f t="shared" si="1"/>
        <v>Monday</v>
      </c>
      <c r="F30" s="49">
        <v>6</v>
      </c>
    </row>
    <row r="31" spans="1:6" x14ac:dyDescent="0.3">
      <c r="A31" s="32">
        <v>44502</v>
      </c>
      <c r="B31" s="38">
        <v>2000</v>
      </c>
      <c r="C31" s="38">
        <v>5650</v>
      </c>
      <c r="D31" s="38">
        <f t="shared" si="0"/>
        <v>3650</v>
      </c>
      <c r="E31" s="2" t="str">
        <f t="shared" si="1"/>
        <v>Tuesday</v>
      </c>
      <c r="F31" s="49">
        <v>3</v>
      </c>
    </row>
    <row r="32" spans="1:6" x14ac:dyDescent="0.3">
      <c r="A32" s="32">
        <v>44503</v>
      </c>
      <c r="B32" s="38">
        <v>7150</v>
      </c>
      <c r="C32" s="38">
        <v>2400</v>
      </c>
      <c r="D32" s="38">
        <f t="shared" si="0"/>
        <v>-4750</v>
      </c>
      <c r="E32" s="2" t="str">
        <f t="shared" si="1"/>
        <v>Wednesday</v>
      </c>
      <c r="F32" s="49">
        <v>2</v>
      </c>
    </row>
    <row r="33" spans="1:6" x14ac:dyDescent="0.3">
      <c r="A33" s="32">
        <v>44504</v>
      </c>
      <c r="B33" s="38">
        <v>1100</v>
      </c>
      <c r="C33" s="38">
        <v>4400</v>
      </c>
      <c r="D33" s="38">
        <f t="shared" si="0"/>
        <v>3300</v>
      </c>
      <c r="E33" s="2" t="str">
        <f t="shared" si="1"/>
        <v>Thursday</v>
      </c>
      <c r="F33" s="49">
        <v>4</v>
      </c>
    </row>
    <row r="34" spans="1:6" x14ac:dyDescent="0.3">
      <c r="A34" s="32">
        <v>44505</v>
      </c>
      <c r="B34" s="38">
        <v>0</v>
      </c>
      <c r="C34" s="38">
        <v>1250</v>
      </c>
      <c r="D34" s="38">
        <f t="shared" si="0"/>
        <v>1250</v>
      </c>
      <c r="E34" s="2" t="str">
        <f t="shared" si="1"/>
        <v>Friday</v>
      </c>
      <c r="F34" s="49">
        <v>2</v>
      </c>
    </row>
    <row r="35" spans="1:6" x14ac:dyDescent="0.3">
      <c r="A35" s="32">
        <v>44506</v>
      </c>
      <c r="B35" s="38">
        <v>2330</v>
      </c>
      <c r="C35" s="38">
        <v>1100</v>
      </c>
      <c r="D35" s="38">
        <f t="shared" si="0"/>
        <v>-1230</v>
      </c>
      <c r="E35" s="2" t="str">
        <f t="shared" si="1"/>
        <v>Saturday</v>
      </c>
      <c r="F35" s="49">
        <v>2</v>
      </c>
    </row>
    <row r="36" spans="1:6" x14ac:dyDescent="0.3">
      <c r="A36" s="32">
        <v>44507</v>
      </c>
      <c r="B36" s="38">
        <v>4580</v>
      </c>
      <c r="C36" s="38">
        <v>7700</v>
      </c>
      <c r="D36" s="38">
        <f t="shared" si="0"/>
        <v>3120</v>
      </c>
      <c r="E36" s="2" t="str">
        <f t="shared" si="1"/>
        <v>Sunday</v>
      </c>
      <c r="F36" s="49">
        <v>1</v>
      </c>
    </row>
    <row r="37" spans="1:6" x14ac:dyDescent="0.3">
      <c r="A37" s="32">
        <v>44508</v>
      </c>
      <c r="B37" s="38">
        <v>6400</v>
      </c>
      <c r="C37" s="38">
        <v>3400</v>
      </c>
      <c r="D37" s="38">
        <f t="shared" si="0"/>
        <v>-3000</v>
      </c>
      <c r="E37" s="2" t="str">
        <f t="shared" si="1"/>
        <v>Monday</v>
      </c>
      <c r="F37" s="49">
        <v>1</v>
      </c>
    </row>
    <row r="38" spans="1:6" x14ac:dyDescent="0.3">
      <c r="A38" s="32">
        <v>44509</v>
      </c>
      <c r="B38" s="38">
        <v>5750</v>
      </c>
      <c r="C38" s="38">
        <v>6900</v>
      </c>
      <c r="D38" s="38">
        <f t="shared" si="0"/>
        <v>1150</v>
      </c>
      <c r="E38" s="2" t="str">
        <f t="shared" si="1"/>
        <v>Tuesday</v>
      </c>
      <c r="F38" s="49">
        <v>3</v>
      </c>
    </row>
    <row r="39" spans="1:6" x14ac:dyDescent="0.3">
      <c r="A39" s="32">
        <v>44510</v>
      </c>
      <c r="B39" s="38">
        <v>2200</v>
      </c>
      <c r="C39" s="38">
        <v>2550</v>
      </c>
      <c r="D39" s="38">
        <f t="shared" si="0"/>
        <v>350</v>
      </c>
      <c r="E39" s="2" t="str">
        <f t="shared" si="1"/>
        <v>Wednesday</v>
      </c>
      <c r="F39" s="49">
        <v>1</v>
      </c>
    </row>
    <row r="40" spans="1:6" x14ac:dyDescent="0.3">
      <c r="A40" s="19" t="s">
        <v>244</v>
      </c>
      <c r="B40" s="38">
        <f>SUM(B2:B39)</f>
        <v>147555</v>
      </c>
      <c r="C40" s="38">
        <f>SUM(C2:C39)</f>
        <v>151970</v>
      </c>
      <c r="D40" s="38">
        <f>SUM(D2:D39)</f>
        <v>4415</v>
      </c>
      <c r="E40" s="2"/>
      <c r="F40" s="2"/>
    </row>
    <row r="44" spans="1:6" x14ac:dyDescent="0.3">
      <c r="A44"/>
      <c r="B44"/>
      <c r="C44"/>
      <c r="D44"/>
    </row>
    <row r="45" spans="1:6" x14ac:dyDescent="0.3">
      <c r="A45"/>
      <c r="B45"/>
      <c r="C45"/>
    </row>
    <row r="46" spans="1:6" x14ac:dyDescent="0.3">
      <c r="A46"/>
      <c r="B46"/>
      <c r="C46"/>
    </row>
    <row r="47" spans="1:6" ht="15" customHeight="1" x14ac:dyDescent="0.3">
      <c r="A47"/>
      <c r="B47"/>
      <c r="C47"/>
    </row>
    <row r="48" spans="1:6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6D1F9-9D4C-47F0-BB69-13B060EC8838}">
  <dimension ref="A3:H82"/>
  <sheetViews>
    <sheetView topLeftCell="I1" zoomScaleNormal="100" workbookViewId="0">
      <selection activeCell="AF23" sqref="AF23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9.5546875" customWidth="1"/>
    <col min="5" max="5" width="10.33203125" bestFit="1" customWidth="1"/>
    <col min="6" max="6" width="21.109375" bestFit="1" customWidth="1"/>
    <col min="7" max="7" width="16.88671875" bestFit="1" customWidth="1"/>
    <col min="8" max="8" width="22.33203125" bestFit="1" customWidth="1"/>
  </cols>
  <sheetData>
    <row r="3" spans="1:8" x14ac:dyDescent="0.3">
      <c r="A3" s="39" t="s">
        <v>249</v>
      </c>
      <c r="B3" t="s">
        <v>303</v>
      </c>
      <c r="E3" s="134" t="s">
        <v>249</v>
      </c>
      <c r="F3" s="134" t="s">
        <v>303</v>
      </c>
      <c r="G3" s="6" t="s">
        <v>317</v>
      </c>
      <c r="H3" s="6" t="s">
        <v>315</v>
      </c>
    </row>
    <row r="4" spans="1:8" x14ac:dyDescent="0.3">
      <c r="A4" s="41" t="s">
        <v>215</v>
      </c>
      <c r="B4" s="42">
        <v>32</v>
      </c>
      <c r="C4" s="42"/>
      <c r="D4" s="157" t="s">
        <v>471</v>
      </c>
      <c r="E4" s="70" t="s">
        <v>215</v>
      </c>
      <c r="F4" s="140">
        <v>32</v>
      </c>
      <c r="G4" s="141">
        <f>$F4/$F$82</f>
        <v>0.31067961165048541</v>
      </c>
      <c r="H4" s="141">
        <f>G4</f>
        <v>0.31067961165048541</v>
      </c>
    </row>
    <row r="5" spans="1:8" x14ac:dyDescent="0.3">
      <c r="A5" s="41" t="s">
        <v>209</v>
      </c>
      <c r="B5" s="42">
        <v>8</v>
      </c>
      <c r="C5" s="42"/>
      <c r="D5" s="157"/>
      <c r="E5" s="70" t="s">
        <v>209</v>
      </c>
      <c r="F5" s="140">
        <v>8</v>
      </c>
      <c r="G5" s="141">
        <f t="shared" ref="G5:G68" si="0">$F5/$F$82</f>
        <v>7.7669902912621352E-2</v>
      </c>
      <c r="H5" s="141">
        <f>$H4+$G5</f>
        <v>0.38834951456310673</v>
      </c>
    </row>
    <row r="6" spans="1:8" x14ac:dyDescent="0.3">
      <c r="A6" s="41" t="s">
        <v>236</v>
      </c>
      <c r="B6" s="42">
        <v>7</v>
      </c>
      <c r="C6" s="42"/>
      <c r="D6" s="157"/>
      <c r="E6" s="70" t="s">
        <v>236</v>
      </c>
      <c r="F6" s="140">
        <v>7</v>
      </c>
      <c r="G6" s="141">
        <f t="shared" si="0"/>
        <v>6.7961165048543687E-2</v>
      </c>
      <c r="H6" s="141">
        <f t="shared" ref="H6:H69" si="1">$H5+$G6</f>
        <v>0.45631067961165039</v>
      </c>
    </row>
    <row r="7" spans="1:8" x14ac:dyDescent="0.3">
      <c r="A7" s="41" t="s">
        <v>216</v>
      </c>
      <c r="B7" s="42">
        <v>7</v>
      </c>
      <c r="C7" s="42"/>
      <c r="D7" s="157"/>
      <c r="E7" s="70" t="s">
        <v>216</v>
      </c>
      <c r="F7" s="140">
        <v>7</v>
      </c>
      <c r="G7" s="141">
        <f t="shared" si="0"/>
        <v>6.7961165048543687E-2</v>
      </c>
      <c r="H7" s="141">
        <f t="shared" si="1"/>
        <v>0.52427184466019405</v>
      </c>
    </row>
    <row r="8" spans="1:8" x14ac:dyDescent="0.3">
      <c r="A8" s="41" t="s">
        <v>139</v>
      </c>
      <c r="B8" s="42">
        <v>5</v>
      </c>
      <c r="C8" s="42"/>
      <c r="D8" s="157"/>
      <c r="E8" s="70" t="s">
        <v>139</v>
      </c>
      <c r="F8" s="140">
        <v>5</v>
      </c>
      <c r="G8" s="141">
        <f t="shared" si="0"/>
        <v>4.8543689320388349E-2</v>
      </c>
      <c r="H8" s="141">
        <f t="shared" si="1"/>
        <v>0.57281553398058238</v>
      </c>
    </row>
    <row r="9" spans="1:8" x14ac:dyDescent="0.3">
      <c r="A9" s="41" t="s">
        <v>237</v>
      </c>
      <c r="B9" s="42">
        <v>5</v>
      </c>
      <c r="C9" s="42"/>
      <c r="D9" s="157"/>
      <c r="E9" s="70" t="s">
        <v>237</v>
      </c>
      <c r="F9" s="140">
        <v>5</v>
      </c>
      <c r="G9" s="141">
        <f t="shared" si="0"/>
        <v>4.8543689320388349E-2</v>
      </c>
      <c r="H9" s="141">
        <f t="shared" si="1"/>
        <v>0.62135922330097071</v>
      </c>
    </row>
    <row r="10" spans="1:8" x14ac:dyDescent="0.3">
      <c r="A10" s="41" t="s">
        <v>221</v>
      </c>
      <c r="B10" s="42">
        <v>5</v>
      </c>
      <c r="C10" s="42"/>
      <c r="D10" s="157"/>
      <c r="E10" s="70" t="s">
        <v>221</v>
      </c>
      <c r="F10" s="140">
        <v>5</v>
      </c>
      <c r="G10" s="141">
        <f t="shared" si="0"/>
        <v>4.8543689320388349E-2</v>
      </c>
      <c r="H10" s="141">
        <f t="shared" si="1"/>
        <v>0.66990291262135904</v>
      </c>
    </row>
    <row r="11" spans="1:8" x14ac:dyDescent="0.3">
      <c r="A11" s="41" t="s">
        <v>240</v>
      </c>
      <c r="B11" s="42">
        <v>5</v>
      </c>
      <c r="C11" s="42"/>
      <c r="D11" s="157"/>
      <c r="E11" s="70" t="s">
        <v>240</v>
      </c>
      <c r="F11" s="140">
        <v>5</v>
      </c>
      <c r="G11" s="141">
        <f t="shared" si="0"/>
        <v>4.8543689320388349E-2</v>
      </c>
      <c r="H11" s="141">
        <f t="shared" si="1"/>
        <v>0.71844660194174736</v>
      </c>
    </row>
    <row r="12" spans="1:8" x14ac:dyDescent="0.3">
      <c r="A12" s="41" t="s">
        <v>239</v>
      </c>
      <c r="B12" s="42">
        <v>2</v>
      </c>
      <c r="C12" s="42"/>
      <c r="D12" s="157"/>
      <c r="E12" s="70" t="s">
        <v>239</v>
      </c>
      <c r="F12" s="140">
        <v>2</v>
      </c>
      <c r="G12" s="141">
        <f t="shared" si="0"/>
        <v>1.9417475728155338E-2</v>
      </c>
      <c r="H12" s="141">
        <f t="shared" si="1"/>
        <v>0.7378640776699027</v>
      </c>
    </row>
    <row r="13" spans="1:8" x14ac:dyDescent="0.3">
      <c r="A13" s="41" t="s">
        <v>141</v>
      </c>
      <c r="B13" s="42">
        <v>2</v>
      </c>
      <c r="C13" s="42"/>
      <c r="D13" s="157"/>
      <c r="E13" s="70" t="s">
        <v>141</v>
      </c>
      <c r="F13" s="140">
        <v>2</v>
      </c>
      <c r="G13" s="141">
        <f t="shared" si="0"/>
        <v>1.9417475728155338E-2</v>
      </c>
      <c r="H13" s="141">
        <f t="shared" si="1"/>
        <v>0.75728155339805803</v>
      </c>
    </row>
    <row r="14" spans="1:8" x14ac:dyDescent="0.3">
      <c r="A14" s="41" t="s">
        <v>217</v>
      </c>
      <c r="B14" s="42">
        <v>1</v>
      </c>
      <c r="C14" s="42"/>
      <c r="D14" s="157"/>
      <c r="E14" s="70" t="s">
        <v>217</v>
      </c>
      <c r="F14" s="140">
        <v>1</v>
      </c>
      <c r="G14" s="141">
        <f t="shared" si="0"/>
        <v>9.7087378640776691E-3</v>
      </c>
      <c r="H14" s="141">
        <f t="shared" si="1"/>
        <v>0.76699029126213569</v>
      </c>
    </row>
    <row r="15" spans="1:8" x14ac:dyDescent="0.3">
      <c r="A15" s="41" t="s">
        <v>211</v>
      </c>
      <c r="B15" s="42">
        <v>1</v>
      </c>
      <c r="C15" s="42"/>
      <c r="D15" s="157"/>
      <c r="E15" s="70" t="s">
        <v>211</v>
      </c>
      <c r="F15" s="140">
        <v>1</v>
      </c>
      <c r="G15" s="141">
        <f t="shared" si="0"/>
        <v>9.7087378640776691E-3</v>
      </c>
      <c r="H15" s="141">
        <f t="shared" si="1"/>
        <v>0.77669902912621336</v>
      </c>
    </row>
    <row r="16" spans="1:8" x14ac:dyDescent="0.3">
      <c r="A16" s="41" t="s">
        <v>138</v>
      </c>
      <c r="B16" s="42">
        <v>1</v>
      </c>
      <c r="C16" s="42"/>
      <c r="D16" s="157"/>
      <c r="E16" s="70" t="s">
        <v>138</v>
      </c>
      <c r="F16" s="140">
        <v>1</v>
      </c>
      <c r="G16" s="141">
        <f t="shared" si="0"/>
        <v>9.7087378640776691E-3</v>
      </c>
      <c r="H16" s="141">
        <f t="shared" si="1"/>
        <v>0.78640776699029102</v>
      </c>
    </row>
    <row r="17" spans="1:8" x14ac:dyDescent="0.3">
      <c r="A17" s="41" t="s">
        <v>238</v>
      </c>
      <c r="B17" s="42">
        <v>1</v>
      </c>
      <c r="C17" s="42"/>
      <c r="D17" s="157"/>
      <c r="E17" s="70" t="s">
        <v>238</v>
      </c>
      <c r="F17" s="140">
        <v>1</v>
      </c>
      <c r="G17" s="141">
        <f t="shared" si="0"/>
        <v>9.7087378640776691E-3</v>
      </c>
      <c r="H17" s="141">
        <f t="shared" si="1"/>
        <v>0.79611650485436869</v>
      </c>
    </row>
    <row r="18" spans="1:8" x14ac:dyDescent="0.3">
      <c r="A18" s="41" t="s">
        <v>214</v>
      </c>
      <c r="B18" s="42">
        <v>1</v>
      </c>
      <c r="C18" s="42"/>
      <c r="D18" s="157"/>
      <c r="E18" s="70" t="s">
        <v>214</v>
      </c>
      <c r="F18" s="140">
        <v>1</v>
      </c>
      <c r="G18" s="141">
        <f t="shared" si="0"/>
        <v>9.7087378640776691E-3</v>
      </c>
      <c r="H18" s="141">
        <f t="shared" si="1"/>
        <v>0.80582524271844636</v>
      </c>
    </row>
    <row r="19" spans="1:8" x14ac:dyDescent="0.3">
      <c r="A19" s="41" t="s">
        <v>219</v>
      </c>
      <c r="B19" s="42">
        <v>1</v>
      </c>
      <c r="C19" s="42"/>
      <c r="E19" s="52" t="s">
        <v>219</v>
      </c>
      <c r="F19" s="47">
        <v>1</v>
      </c>
      <c r="G19" s="58">
        <f t="shared" si="0"/>
        <v>9.7087378640776691E-3</v>
      </c>
      <c r="H19" s="58">
        <f t="shared" si="1"/>
        <v>0.81553398058252402</v>
      </c>
    </row>
    <row r="20" spans="1:8" x14ac:dyDescent="0.3">
      <c r="A20" s="41" t="s">
        <v>171</v>
      </c>
      <c r="B20" s="42">
        <v>1</v>
      </c>
      <c r="C20" s="42"/>
      <c r="E20" s="52" t="s">
        <v>171</v>
      </c>
      <c r="F20" s="47">
        <v>1</v>
      </c>
      <c r="G20" s="58">
        <f t="shared" si="0"/>
        <v>9.7087378640776691E-3</v>
      </c>
      <c r="H20" s="58">
        <f t="shared" si="1"/>
        <v>0.82524271844660169</v>
      </c>
    </row>
    <row r="21" spans="1:8" x14ac:dyDescent="0.3">
      <c r="A21" s="41" t="s">
        <v>149</v>
      </c>
      <c r="B21" s="42">
        <v>1</v>
      </c>
      <c r="C21" s="42"/>
      <c r="E21" s="52" t="s">
        <v>149</v>
      </c>
      <c r="F21" s="47">
        <v>1</v>
      </c>
      <c r="G21" s="58">
        <f t="shared" si="0"/>
        <v>9.7087378640776691E-3</v>
      </c>
      <c r="H21" s="58">
        <f t="shared" si="1"/>
        <v>0.83495145631067935</v>
      </c>
    </row>
    <row r="22" spans="1:8" x14ac:dyDescent="0.3">
      <c r="A22" s="41" t="s">
        <v>210</v>
      </c>
      <c r="B22" s="42">
        <v>1</v>
      </c>
      <c r="C22" s="42"/>
      <c r="E22" s="52" t="s">
        <v>210</v>
      </c>
      <c r="F22" s="47">
        <v>1</v>
      </c>
      <c r="G22" s="58">
        <f t="shared" si="0"/>
        <v>9.7087378640776691E-3</v>
      </c>
      <c r="H22" s="58">
        <f t="shared" si="1"/>
        <v>0.84466019417475702</v>
      </c>
    </row>
    <row r="23" spans="1:8" x14ac:dyDescent="0.3">
      <c r="A23" s="41" t="s">
        <v>150</v>
      </c>
      <c r="B23" s="42">
        <v>1</v>
      </c>
      <c r="C23" s="42"/>
      <c r="E23" s="52" t="s">
        <v>150</v>
      </c>
      <c r="F23" s="47">
        <v>1</v>
      </c>
      <c r="G23" s="58">
        <f t="shared" si="0"/>
        <v>9.7087378640776691E-3</v>
      </c>
      <c r="H23" s="58">
        <f t="shared" si="1"/>
        <v>0.85436893203883468</v>
      </c>
    </row>
    <row r="24" spans="1:8" x14ac:dyDescent="0.3">
      <c r="A24" s="41" t="s">
        <v>213</v>
      </c>
      <c r="B24" s="42">
        <v>1</v>
      </c>
      <c r="C24" s="42"/>
      <c r="E24" s="52" t="s">
        <v>213</v>
      </c>
      <c r="F24" s="47">
        <v>1</v>
      </c>
      <c r="G24" s="58">
        <f t="shared" si="0"/>
        <v>9.7087378640776691E-3</v>
      </c>
      <c r="H24" s="58">
        <f t="shared" si="1"/>
        <v>0.86407766990291235</v>
      </c>
    </row>
    <row r="25" spans="1:8" x14ac:dyDescent="0.3">
      <c r="A25" s="41" t="s">
        <v>155</v>
      </c>
      <c r="B25" s="42">
        <v>1</v>
      </c>
      <c r="C25" s="42"/>
      <c r="E25" s="52" t="s">
        <v>155</v>
      </c>
      <c r="F25" s="47">
        <v>1</v>
      </c>
      <c r="G25" s="58">
        <f t="shared" si="0"/>
        <v>9.7087378640776691E-3</v>
      </c>
      <c r="H25" s="58">
        <f t="shared" si="1"/>
        <v>0.87378640776699001</v>
      </c>
    </row>
    <row r="26" spans="1:8" x14ac:dyDescent="0.3">
      <c r="A26" s="41" t="s">
        <v>233</v>
      </c>
      <c r="B26" s="42">
        <v>1</v>
      </c>
      <c r="C26" s="42"/>
      <c r="E26" s="52" t="s">
        <v>233</v>
      </c>
      <c r="F26" s="47">
        <v>1</v>
      </c>
      <c r="G26" s="58">
        <f t="shared" si="0"/>
        <v>9.7087378640776691E-3</v>
      </c>
      <c r="H26" s="58">
        <f t="shared" si="1"/>
        <v>0.88349514563106768</v>
      </c>
    </row>
    <row r="27" spans="1:8" x14ac:dyDescent="0.3">
      <c r="A27" s="41" t="s">
        <v>227</v>
      </c>
      <c r="B27" s="42">
        <v>1</v>
      </c>
      <c r="C27" s="42"/>
      <c r="E27" s="52" t="s">
        <v>227</v>
      </c>
      <c r="F27" s="47">
        <v>1</v>
      </c>
      <c r="G27" s="58">
        <f t="shared" si="0"/>
        <v>9.7087378640776691E-3</v>
      </c>
      <c r="H27" s="58">
        <f t="shared" si="1"/>
        <v>0.89320388349514535</v>
      </c>
    </row>
    <row r="28" spans="1:8" x14ac:dyDescent="0.3">
      <c r="A28" s="41" t="s">
        <v>169</v>
      </c>
      <c r="B28" s="42">
        <v>1</v>
      </c>
      <c r="C28" s="42"/>
      <c r="E28" s="52" t="s">
        <v>169</v>
      </c>
      <c r="F28" s="47">
        <v>1</v>
      </c>
      <c r="G28" s="58">
        <f t="shared" si="0"/>
        <v>9.7087378640776691E-3</v>
      </c>
      <c r="H28" s="58">
        <f t="shared" si="1"/>
        <v>0.90291262135922301</v>
      </c>
    </row>
    <row r="29" spans="1:8" x14ac:dyDescent="0.3">
      <c r="A29" s="41" t="s">
        <v>175</v>
      </c>
      <c r="B29" s="42">
        <v>1</v>
      </c>
      <c r="C29" s="42"/>
      <c r="E29" s="52" t="s">
        <v>175</v>
      </c>
      <c r="F29" s="47">
        <v>1</v>
      </c>
      <c r="G29" s="58">
        <f t="shared" si="0"/>
        <v>9.7087378640776691E-3</v>
      </c>
      <c r="H29" s="58">
        <f t="shared" si="1"/>
        <v>0.91262135922330068</v>
      </c>
    </row>
    <row r="30" spans="1:8" x14ac:dyDescent="0.3">
      <c r="A30" s="41" t="s">
        <v>127</v>
      </c>
      <c r="B30" s="42">
        <v>1</v>
      </c>
      <c r="C30" s="42"/>
      <c r="E30" s="52" t="s">
        <v>127</v>
      </c>
      <c r="F30" s="47">
        <v>1</v>
      </c>
      <c r="G30" s="58">
        <f t="shared" si="0"/>
        <v>9.7087378640776691E-3</v>
      </c>
      <c r="H30" s="58">
        <f t="shared" si="1"/>
        <v>0.92233009708737834</v>
      </c>
    </row>
    <row r="31" spans="1:8" x14ac:dyDescent="0.3">
      <c r="A31" s="41" t="s">
        <v>207</v>
      </c>
      <c r="B31" s="42">
        <v>1</v>
      </c>
      <c r="C31" s="42"/>
      <c r="E31" s="52" t="s">
        <v>207</v>
      </c>
      <c r="F31" s="47">
        <v>1</v>
      </c>
      <c r="G31" s="58">
        <f t="shared" si="0"/>
        <v>9.7087378640776691E-3</v>
      </c>
      <c r="H31" s="58">
        <f t="shared" si="1"/>
        <v>0.93203883495145601</v>
      </c>
    </row>
    <row r="32" spans="1:8" x14ac:dyDescent="0.3">
      <c r="A32" s="41" t="s">
        <v>218</v>
      </c>
      <c r="B32" s="42">
        <v>1</v>
      </c>
      <c r="C32" s="42"/>
      <c r="E32" s="52" t="s">
        <v>218</v>
      </c>
      <c r="F32" s="47">
        <v>1</v>
      </c>
      <c r="G32" s="58">
        <f t="shared" si="0"/>
        <v>9.7087378640776691E-3</v>
      </c>
      <c r="H32" s="58">
        <f t="shared" si="1"/>
        <v>0.94174757281553367</v>
      </c>
    </row>
    <row r="33" spans="1:8" x14ac:dyDescent="0.3">
      <c r="A33" s="41" t="s">
        <v>231</v>
      </c>
      <c r="B33" s="42">
        <v>1</v>
      </c>
      <c r="C33" s="42"/>
      <c r="E33" s="52" t="s">
        <v>231</v>
      </c>
      <c r="F33" s="47">
        <v>1</v>
      </c>
      <c r="G33" s="58">
        <f t="shared" si="0"/>
        <v>9.7087378640776691E-3</v>
      </c>
      <c r="H33" s="58">
        <f t="shared" si="1"/>
        <v>0.95145631067961134</v>
      </c>
    </row>
    <row r="34" spans="1:8" x14ac:dyDescent="0.3">
      <c r="A34" s="41" t="s">
        <v>226</v>
      </c>
      <c r="B34" s="42">
        <v>1</v>
      </c>
      <c r="C34" s="42"/>
      <c r="E34" s="52" t="s">
        <v>226</v>
      </c>
      <c r="F34" s="47">
        <v>1</v>
      </c>
      <c r="G34" s="58">
        <f t="shared" si="0"/>
        <v>9.7087378640776691E-3</v>
      </c>
      <c r="H34" s="58">
        <f t="shared" si="1"/>
        <v>0.961165048543689</v>
      </c>
    </row>
    <row r="35" spans="1:8" x14ac:dyDescent="0.3">
      <c r="A35" s="41" t="s">
        <v>220</v>
      </c>
      <c r="B35" s="42">
        <v>1</v>
      </c>
      <c r="C35" s="42"/>
      <c r="E35" s="52" t="s">
        <v>220</v>
      </c>
      <c r="F35" s="47">
        <v>1</v>
      </c>
      <c r="G35" s="58">
        <f t="shared" si="0"/>
        <v>9.7087378640776691E-3</v>
      </c>
      <c r="H35" s="58">
        <f t="shared" si="1"/>
        <v>0.97087378640776667</v>
      </c>
    </row>
    <row r="36" spans="1:8" x14ac:dyDescent="0.3">
      <c r="A36" s="41" t="s">
        <v>133</v>
      </c>
      <c r="B36" s="42">
        <v>1</v>
      </c>
      <c r="C36" s="42"/>
      <c r="E36" s="52" t="s">
        <v>133</v>
      </c>
      <c r="F36" s="47">
        <v>1</v>
      </c>
      <c r="G36" s="58">
        <f t="shared" si="0"/>
        <v>9.7087378640776691E-3</v>
      </c>
      <c r="H36" s="58">
        <f t="shared" si="1"/>
        <v>0.98058252427184434</v>
      </c>
    </row>
    <row r="37" spans="1:8" x14ac:dyDescent="0.3">
      <c r="A37" s="41" t="s">
        <v>173</v>
      </c>
      <c r="B37" s="42">
        <v>1</v>
      </c>
      <c r="C37" s="42"/>
      <c r="E37" s="52" t="s">
        <v>173</v>
      </c>
      <c r="F37" s="47">
        <v>1</v>
      </c>
      <c r="G37" s="58">
        <f t="shared" si="0"/>
        <v>9.7087378640776691E-3</v>
      </c>
      <c r="H37" s="58">
        <f t="shared" si="1"/>
        <v>0.990291262135922</v>
      </c>
    </row>
    <row r="38" spans="1:8" x14ac:dyDescent="0.3">
      <c r="A38" s="41" t="s">
        <v>146</v>
      </c>
      <c r="B38" s="42">
        <v>1</v>
      </c>
      <c r="C38" s="42"/>
      <c r="E38" s="52" t="s">
        <v>146</v>
      </c>
      <c r="F38" s="47">
        <v>1</v>
      </c>
      <c r="G38" s="58">
        <f t="shared" si="0"/>
        <v>9.7087378640776691E-3</v>
      </c>
      <c r="H38" s="58">
        <f t="shared" si="1"/>
        <v>0.99999999999999967</v>
      </c>
    </row>
    <row r="39" spans="1:8" x14ac:dyDescent="0.3">
      <c r="A39" s="41" t="s">
        <v>151</v>
      </c>
      <c r="B39" s="42">
        <v>0</v>
      </c>
      <c r="C39" s="42"/>
      <c r="E39" s="52" t="s">
        <v>151</v>
      </c>
      <c r="F39" s="47">
        <v>0</v>
      </c>
      <c r="G39" s="58">
        <f t="shared" si="0"/>
        <v>0</v>
      </c>
      <c r="H39" s="58">
        <f t="shared" si="1"/>
        <v>0.99999999999999967</v>
      </c>
    </row>
    <row r="40" spans="1:8" x14ac:dyDescent="0.3">
      <c r="A40" s="41" t="s">
        <v>158</v>
      </c>
      <c r="B40" s="42">
        <v>0</v>
      </c>
      <c r="C40" s="42"/>
      <c r="E40" s="52" t="s">
        <v>158</v>
      </c>
      <c r="F40" s="47">
        <v>0</v>
      </c>
      <c r="G40" s="58">
        <f t="shared" si="0"/>
        <v>0</v>
      </c>
      <c r="H40" s="58">
        <f t="shared" si="1"/>
        <v>0.99999999999999967</v>
      </c>
    </row>
    <row r="41" spans="1:8" x14ac:dyDescent="0.3">
      <c r="A41" s="41" t="s">
        <v>132</v>
      </c>
      <c r="B41" s="42">
        <v>0</v>
      </c>
      <c r="C41" s="42"/>
      <c r="E41" s="52" t="s">
        <v>132</v>
      </c>
      <c r="F41" s="47">
        <v>0</v>
      </c>
      <c r="G41" s="58">
        <f t="shared" si="0"/>
        <v>0</v>
      </c>
      <c r="H41" s="58">
        <f t="shared" si="1"/>
        <v>0.99999999999999967</v>
      </c>
    </row>
    <row r="42" spans="1:8" x14ac:dyDescent="0.3">
      <c r="A42" s="41" t="s">
        <v>145</v>
      </c>
      <c r="B42" s="42">
        <v>0</v>
      </c>
      <c r="C42" s="42"/>
      <c r="E42" s="52" t="s">
        <v>145</v>
      </c>
      <c r="F42" s="47">
        <v>0</v>
      </c>
      <c r="G42" s="58">
        <f t="shared" si="0"/>
        <v>0</v>
      </c>
      <c r="H42" s="58">
        <f t="shared" si="1"/>
        <v>0.99999999999999967</v>
      </c>
    </row>
    <row r="43" spans="1:8" x14ac:dyDescent="0.3">
      <c r="A43" s="41" t="s">
        <v>160</v>
      </c>
      <c r="B43" s="42">
        <v>0</v>
      </c>
      <c r="C43" s="42"/>
      <c r="E43" s="52" t="s">
        <v>160</v>
      </c>
      <c r="F43" s="47">
        <v>0</v>
      </c>
      <c r="G43" s="58">
        <f t="shared" si="0"/>
        <v>0</v>
      </c>
      <c r="H43" s="58">
        <f t="shared" si="1"/>
        <v>0.99999999999999967</v>
      </c>
    </row>
    <row r="44" spans="1:8" x14ac:dyDescent="0.3">
      <c r="A44" s="41" t="s">
        <v>134</v>
      </c>
      <c r="B44" s="42">
        <v>0</v>
      </c>
      <c r="C44" s="42"/>
      <c r="E44" s="52" t="s">
        <v>134</v>
      </c>
      <c r="F44" s="47">
        <v>0</v>
      </c>
      <c r="G44" s="58">
        <f t="shared" si="0"/>
        <v>0</v>
      </c>
      <c r="H44" s="58">
        <f t="shared" si="1"/>
        <v>0.99999999999999967</v>
      </c>
    </row>
    <row r="45" spans="1:8" x14ac:dyDescent="0.3">
      <c r="A45" s="41" t="s">
        <v>128</v>
      </c>
      <c r="B45" s="42">
        <v>0</v>
      </c>
      <c r="C45" s="42"/>
      <c r="E45" s="52" t="s">
        <v>128</v>
      </c>
      <c r="F45" s="47">
        <v>0</v>
      </c>
      <c r="G45" s="58">
        <f t="shared" si="0"/>
        <v>0</v>
      </c>
      <c r="H45" s="58">
        <f t="shared" si="1"/>
        <v>0.99999999999999967</v>
      </c>
    </row>
    <row r="46" spans="1:8" x14ac:dyDescent="0.3">
      <c r="A46" s="41" t="s">
        <v>135</v>
      </c>
      <c r="B46" s="42">
        <v>0</v>
      </c>
      <c r="C46" s="42"/>
      <c r="E46" s="52" t="s">
        <v>135</v>
      </c>
      <c r="F46" s="47">
        <v>0</v>
      </c>
      <c r="G46" s="58">
        <f t="shared" si="0"/>
        <v>0</v>
      </c>
      <c r="H46" s="58">
        <f t="shared" si="1"/>
        <v>0.99999999999999967</v>
      </c>
    </row>
    <row r="47" spans="1:8" x14ac:dyDescent="0.3">
      <c r="A47" s="41" t="s">
        <v>167</v>
      </c>
      <c r="B47" s="42">
        <v>0</v>
      </c>
      <c r="C47" s="42"/>
      <c r="E47" s="52" t="s">
        <v>167</v>
      </c>
      <c r="F47" s="47">
        <v>0</v>
      </c>
      <c r="G47" s="58">
        <f t="shared" si="0"/>
        <v>0</v>
      </c>
      <c r="H47" s="58">
        <f t="shared" si="1"/>
        <v>0.99999999999999967</v>
      </c>
    </row>
    <row r="48" spans="1:8" x14ac:dyDescent="0.3">
      <c r="A48" s="41" t="s">
        <v>153</v>
      </c>
      <c r="B48" s="42">
        <v>0</v>
      </c>
      <c r="C48" s="42"/>
      <c r="E48" s="52" t="s">
        <v>153</v>
      </c>
      <c r="F48" s="47">
        <v>0</v>
      </c>
      <c r="G48" s="58">
        <f t="shared" si="0"/>
        <v>0</v>
      </c>
      <c r="H48" s="58">
        <f t="shared" si="1"/>
        <v>0.99999999999999967</v>
      </c>
    </row>
    <row r="49" spans="1:8" x14ac:dyDescent="0.3">
      <c r="A49" s="41" t="s">
        <v>159</v>
      </c>
      <c r="B49" s="42">
        <v>0</v>
      </c>
      <c r="C49" s="42"/>
      <c r="E49" s="52" t="s">
        <v>159</v>
      </c>
      <c r="F49" s="47">
        <v>0</v>
      </c>
      <c r="G49" s="58">
        <f t="shared" si="0"/>
        <v>0</v>
      </c>
      <c r="H49" s="58">
        <f t="shared" si="1"/>
        <v>0.99999999999999967</v>
      </c>
    </row>
    <row r="50" spans="1:8" x14ac:dyDescent="0.3">
      <c r="A50" s="41" t="s">
        <v>164</v>
      </c>
      <c r="B50" s="42">
        <v>0</v>
      </c>
      <c r="C50" s="42"/>
      <c r="E50" s="52" t="s">
        <v>164</v>
      </c>
      <c r="F50" s="47">
        <v>0</v>
      </c>
      <c r="G50" s="58">
        <f t="shared" si="0"/>
        <v>0</v>
      </c>
      <c r="H50" s="58">
        <f t="shared" si="1"/>
        <v>0.99999999999999967</v>
      </c>
    </row>
    <row r="51" spans="1:8" x14ac:dyDescent="0.3">
      <c r="A51" s="41" t="s">
        <v>137</v>
      </c>
      <c r="B51" s="42">
        <v>0</v>
      </c>
      <c r="C51" s="42"/>
      <c r="E51" s="52" t="s">
        <v>137</v>
      </c>
      <c r="F51" s="47">
        <v>0</v>
      </c>
      <c r="G51" s="58">
        <f t="shared" si="0"/>
        <v>0</v>
      </c>
      <c r="H51" s="58">
        <f t="shared" si="1"/>
        <v>0.99999999999999967</v>
      </c>
    </row>
    <row r="52" spans="1:8" x14ac:dyDescent="0.3">
      <c r="A52" s="41" t="s">
        <v>154</v>
      </c>
      <c r="B52" s="42">
        <v>0</v>
      </c>
      <c r="C52" s="42"/>
      <c r="E52" s="52" t="s">
        <v>154</v>
      </c>
      <c r="F52" s="47">
        <v>0</v>
      </c>
      <c r="G52" s="58">
        <f t="shared" si="0"/>
        <v>0</v>
      </c>
      <c r="H52" s="58">
        <f t="shared" si="1"/>
        <v>0.99999999999999967</v>
      </c>
    </row>
    <row r="53" spans="1:8" x14ac:dyDescent="0.3">
      <c r="A53" s="41" t="s">
        <v>152</v>
      </c>
      <c r="B53" s="42">
        <v>0</v>
      </c>
      <c r="C53" s="42"/>
      <c r="E53" s="52" t="s">
        <v>152</v>
      </c>
      <c r="F53" s="47">
        <v>0</v>
      </c>
      <c r="G53" s="58">
        <f t="shared" si="0"/>
        <v>0</v>
      </c>
      <c r="H53" s="58">
        <f t="shared" si="1"/>
        <v>0.99999999999999967</v>
      </c>
    </row>
    <row r="54" spans="1:8" x14ac:dyDescent="0.3">
      <c r="A54" s="41" t="s">
        <v>174</v>
      </c>
      <c r="B54" s="42">
        <v>0</v>
      </c>
      <c r="C54" s="42"/>
      <c r="E54" s="52" t="s">
        <v>174</v>
      </c>
      <c r="F54" s="47">
        <v>0</v>
      </c>
      <c r="G54" s="58">
        <f t="shared" si="0"/>
        <v>0</v>
      </c>
      <c r="H54" s="58">
        <f t="shared" si="1"/>
        <v>0.99999999999999967</v>
      </c>
    </row>
    <row r="55" spans="1:8" x14ac:dyDescent="0.3">
      <c r="A55" s="41" t="s">
        <v>130</v>
      </c>
      <c r="B55" s="42">
        <v>0</v>
      </c>
      <c r="C55" s="42"/>
      <c r="E55" s="52" t="s">
        <v>130</v>
      </c>
      <c r="F55" s="47">
        <v>0</v>
      </c>
      <c r="G55" s="58">
        <f t="shared" si="0"/>
        <v>0</v>
      </c>
      <c r="H55" s="58">
        <f t="shared" si="1"/>
        <v>0.99999999999999967</v>
      </c>
    </row>
    <row r="56" spans="1:8" x14ac:dyDescent="0.3">
      <c r="A56" s="41" t="s">
        <v>162</v>
      </c>
      <c r="B56" s="42">
        <v>0</v>
      </c>
      <c r="C56" s="42"/>
      <c r="E56" s="52" t="s">
        <v>162</v>
      </c>
      <c r="F56" s="47">
        <v>0</v>
      </c>
      <c r="G56" s="58">
        <f t="shared" si="0"/>
        <v>0</v>
      </c>
      <c r="H56" s="58">
        <f t="shared" si="1"/>
        <v>0.99999999999999967</v>
      </c>
    </row>
    <row r="57" spans="1:8" x14ac:dyDescent="0.3">
      <c r="A57" s="41" t="s">
        <v>144</v>
      </c>
      <c r="B57" s="42">
        <v>0</v>
      </c>
      <c r="C57" s="42"/>
      <c r="E57" s="52" t="s">
        <v>144</v>
      </c>
      <c r="F57" s="47">
        <v>0</v>
      </c>
      <c r="G57" s="58">
        <f t="shared" si="0"/>
        <v>0</v>
      </c>
      <c r="H57" s="58">
        <f t="shared" si="1"/>
        <v>0.99999999999999967</v>
      </c>
    </row>
    <row r="58" spans="1:8" x14ac:dyDescent="0.3">
      <c r="A58" s="41" t="s">
        <v>156</v>
      </c>
      <c r="B58" s="42">
        <v>0</v>
      </c>
      <c r="C58" s="42"/>
      <c r="E58" s="52" t="s">
        <v>156</v>
      </c>
      <c r="F58" s="47">
        <v>0</v>
      </c>
      <c r="G58" s="58">
        <f t="shared" si="0"/>
        <v>0</v>
      </c>
      <c r="H58" s="58">
        <f t="shared" si="1"/>
        <v>0.99999999999999967</v>
      </c>
    </row>
    <row r="59" spans="1:8" x14ac:dyDescent="0.3">
      <c r="A59" s="41" t="s">
        <v>168</v>
      </c>
      <c r="B59" s="42">
        <v>0</v>
      </c>
      <c r="C59" s="42"/>
      <c r="E59" s="52" t="s">
        <v>168</v>
      </c>
      <c r="F59" s="47">
        <v>0</v>
      </c>
      <c r="G59" s="58">
        <f t="shared" si="0"/>
        <v>0</v>
      </c>
      <c r="H59" s="58">
        <f t="shared" si="1"/>
        <v>0.99999999999999967</v>
      </c>
    </row>
    <row r="60" spans="1:8" x14ac:dyDescent="0.3">
      <c r="A60" s="41" t="s">
        <v>208</v>
      </c>
      <c r="B60" s="42">
        <v>0</v>
      </c>
      <c r="C60" s="42"/>
      <c r="E60" s="52" t="s">
        <v>208</v>
      </c>
      <c r="F60" s="47">
        <v>0</v>
      </c>
      <c r="G60" s="58">
        <f t="shared" si="0"/>
        <v>0</v>
      </c>
      <c r="H60" s="58">
        <f t="shared" si="1"/>
        <v>0.99999999999999967</v>
      </c>
    </row>
    <row r="61" spans="1:8" x14ac:dyDescent="0.3">
      <c r="A61" s="41" t="s">
        <v>170</v>
      </c>
      <c r="B61" s="42">
        <v>0</v>
      </c>
      <c r="C61" s="42"/>
      <c r="E61" s="52" t="s">
        <v>170</v>
      </c>
      <c r="F61" s="47">
        <v>0</v>
      </c>
      <c r="G61" s="58">
        <f t="shared" si="0"/>
        <v>0</v>
      </c>
      <c r="H61" s="58">
        <f t="shared" si="1"/>
        <v>0.99999999999999967</v>
      </c>
    </row>
    <row r="62" spans="1:8" x14ac:dyDescent="0.3">
      <c r="A62" s="41" t="s">
        <v>229</v>
      </c>
      <c r="B62" s="42">
        <v>0</v>
      </c>
      <c r="C62" s="42"/>
      <c r="E62" s="52" t="s">
        <v>229</v>
      </c>
      <c r="F62" s="47">
        <v>0</v>
      </c>
      <c r="G62" s="58">
        <f t="shared" si="0"/>
        <v>0</v>
      </c>
      <c r="H62" s="58">
        <f t="shared" si="1"/>
        <v>0.99999999999999967</v>
      </c>
    </row>
    <row r="63" spans="1:8" x14ac:dyDescent="0.3">
      <c r="A63" s="41" t="s">
        <v>172</v>
      </c>
      <c r="B63" s="42">
        <v>0</v>
      </c>
      <c r="C63" s="42"/>
      <c r="E63" s="52" t="s">
        <v>172</v>
      </c>
      <c r="F63" s="47">
        <v>0</v>
      </c>
      <c r="G63" s="58">
        <f t="shared" si="0"/>
        <v>0</v>
      </c>
      <c r="H63" s="58">
        <f t="shared" si="1"/>
        <v>0.99999999999999967</v>
      </c>
    </row>
    <row r="64" spans="1:8" x14ac:dyDescent="0.3">
      <c r="A64" s="41" t="s">
        <v>230</v>
      </c>
      <c r="B64" s="42">
        <v>0</v>
      </c>
      <c r="C64" s="42"/>
      <c r="E64" s="52" t="s">
        <v>230</v>
      </c>
      <c r="F64" s="47">
        <v>0</v>
      </c>
      <c r="G64" s="58">
        <f t="shared" si="0"/>
        <v>0</v>
      </c>
      <c r="H64" s="58">
        <f t="shared" si="1"/>
        <v>0.99999999999999967</v>
      </c>
    </row>
    <row r="65" spans="1:8" x14ac:dyDescent="0.3">
      <c r="A65" s="41" t="s">
        <v>136</v>
      </c>
      <c r="B65" s="42">
        <v>0</v>
      </c>
      <c r="C65" s="42"/>
      <c r="E65" s="52" t="s">
        <v>136</v>
      </c>
      <c r="F65" s="47">
        <v>0</v>
      </c>
      <c r="G65" s="58">
        <f t="shared" si="0"/>
        <v>0</v>
      </c>
      <c r="H65" s="58">
        <f t="shared" si="1"/>
        <v>0.99999999999999967</v>
      </c>
    </row>
    <row r="66" spans="1:8" x14ac:dyDescent="0.3">
      <c r="A66" s="41" t="s">
        <v>163</v>
      </c>
      <c r="B66" s="42">
        <v>0</v>
      </c>
      <c r="C66" s="42"/>
      <c r="E66" s="52" t="s">
        <v>163</v>
      </c>
      <c r="F66" s="47">
        <v>0</v>
      </c>
      <c r="G66" s="58">
        <f t="shared" si="0"/>
        <v>0</v>
      </c>
      <c r="H66" s="58">
        <f t="shared" si="1"/>
        <v>0.99999999999999967</v>
      </c>
    </row>
    <row r="67" spans="1:8" x14ac:dyDescent="0.3">
      <c r="A67" s="41" t="s">
        <v>161</v>
      </c>
      <c r="B67" s="42">
        <v>0</v>
      </c>
      <c r="C67" s="42"/>
      <c r="E67" s="52" t="s">
        <v>161</v>
      </c>
      <c r="F67" s="47">
        <v>0</v>
      </c>
      <c r="G67" s="58">
        <f t="shared" si="0"/>
        <v>0</v>
      </c>
      <c r="H67" s="58">
        <f t="shared" si="1"/>
        <v>0.99999999999999967</v>
      </c>
    </row>
    <row r="68" spans="1:8" x14ac:dyDescent="0.3">
      <c r="A68" s="41" t="s">
        <v>212</v>
      </c>
      <c r="B68" s="42">
        <v>0</v>
      </c>
      <c r="C68" s="42"/>
      <c r="E68" s="52" t="s">
        <v>212</v>
      </c>
      <c r="F68" s="47">
        <v>0</v>
      </c>
      <c r="G68" s="58">
        <f t="shared" si="0"/>
        <v>0</v>
      </c>
      <c r="H68" s="58">
        <f t="shared" si="1"/>
        <v>0.99999999999999967</v>
      </c>
    </row>
    <row r="69" spans="1:8" x14ac:dyDescent="0.3">
      <c r="A69" s="41" t="s">
        <v>140</v>
      </c>
      <c r="B69" s="42">
        <v>0</v>
      </c>
      <c r="C69" s="42"/>
      <c r="E69" s="52" t="s">
        <v>140</v>
      </c>
      <c r="F69" s="47">
        <v>0</v>
      </c>
      <c r="G69" s="58">
        <f t="shared" ref="G69:G81" si="2">$F69/$F$82</f>
        <v>0</v>
      </c>
      <c r="H69" s="58">
        <f t="shared" si="1"/>
        <v>0.99999999999999967</v>
      </c>
    </row>
    <row r="70" spans="1:8" x14ac:dyDescent="0.3">
      <c r="A70" s="41" t="s">
        <v>232</v>
      </c>
      <c r="B70" s="42">
        <v>0</v>
      </c>
      <c r="C70" s="42"/>
      <c r="E70" s="52" t="s">
        <v>232</v>
      </c>
      <c r="F70" s="47">
        <v>0</v>
      </c>
      <c r="G70" s="58">
        <f t="shared" si="2"/>
        <v>0</v>
      </c>
      <c r="H70" s="58">
        <f t="shared" ref="H70:H81" si="3">$H69+$G70</f>
        <v>0.99999999999999967</v>
      </c>
    </row>
    <row r="71" spans="1:8" x14ac:dyDescent="0.3">
      <c r="A71" s="41" t="s">
        <v>142</v>
      </c>
      <c r="B71" s="42">
        <v>0</v>
      </c>
      <c r="C71" s="42"/>
      <c r="E71" s="52" t="s">
        <v>142</v>
      </c>
      <c r="F71" s="47">
        <v>0</v>
      </c>
      <c r="G71" s="58">
        <f t="shared" si="2"/>
        <v>0</v>
      </c>
      <c r="H71" s="58">
        <f t="shared" si="3"/>
        <v>0.99999999999999967</v>
      </c>
    </row>
    <row r="72" spans="1:8" x14ac:dyDescent="0.3">
      <c r="A72" s="41" t="s">
        <v>165</v>
      </c>
      <c r="B72" s="42">
        <v>0</v>
      </c>
      <c r="C72" s="42"/>
      <c r="E72" s="52" t="s">
        <v>165</v>
      </c>
      <c r="F72" s="47">
        <v>0</v>
      </c>
      <c r="G72" s="58">
        <f t="shared" si="2"/>
        <v>0</v>
      </c>
      <c r="H72" s="58">
        <f t="shared" si="3"/>
        <v>0.99999999999999967</v>
      </c>
    </row>
    <row r="73" spans="1:8" x14ac:dyDescent="0.3">
      <c r="A73" s="41" t="s">
        <v>129</v>
      </c>
      <c r="B73" s="42">
        <v>0</v>
      </c>
      <c r="C73" s="42"/>
      <c r="E73" s="52" t="s">
        <v>129</v>
      </c>
      <c r="F73" s="47">
        <v>0</v>
      </c>
      <c r="G73" s="58">
        <f t="shared" si="2"/>
        <v>0</v>
      </c>
      <c r="H73" s="58">
        <f t="shared" si="3"/>
        <v>0.99999999999999967</v>
      </c>
    </row>
    <row r="74" spans="1:8" x14ac:dyDescent="0.3">
      <c r="A74" s="41" t="s">
        <v>157</v>
      </c>
      <c r="B74" s="42">
        <v>0</v>
      </c>
      <c r="C74" s="42"/>
      <c r="E74" s="52" t="s">
        <v>157</v>
      </c>
      <c r="F74" s="47">
        <v>0</v>
      </c>
      <c r="G74" s="58">
        <f t="shared" si="2"/>
        <v>0</v>
      </c>
      <c r="H74" s="58">
        <f t="shared" si="3"/>
        <v>0.99999999999999967</v>
      </c>
    </row>
    <row r="75" spans="1:8" x14ac:dyDescent="0.3">
      <c r="A75" s="41" t="s">
        <v>131</v>
      </c>
      <c r="B75" s="42">
        <v>0</v>
      </c>
      <c r="C75" s="42"/>
      <c r="E75" s="52" t="s">
        <v>131</v>
      </c>
      <c r="F75" s="47">
        <v>0</v>
      </c>
      <c r="G75" s="58">
        <f t="shared" si="2"/>
        <v>0</v>
      </c>
      <c r="H75" s="58">
        <f t="shared" si="3"/>
        <v>0.99999999999999967</v>
      </c>
    </row>
    <row r="76" spans="1:8" x14ac:dyDescent="0.3">
      <c r="A76" s="41" t="s">
        <v>234</v>
      </c>
      <c r="B76" s="42">
        <v>0</v>
      </c>
      <c r="C76" s="42"/>
      <c r="E76" s="52" t="s">
        <v>234</v>
      </c>
      <c r="F76" s="47">
        <v>0</v>
      </c>
      <c r="G76" s="58">
        <f t="shared" si="2"/>
        <v>0</v>
      </c>
      <c r="H76" s="58">
        <f t="shared" si="3"/>
        <v>0.99999999999999967</v>
      </c>
    </row>
    <row r="77" spans="1:8" x14ac:dyDescent="0.3">
      <c r="A77" s="41" t="s">
        <v>143</v>
      </c>
      <c r="B77" s="42">
        <v>0</v>
      </c>
      <c r="C77" s="42"/>
      <c r="E77" s="52" t="s">
        <v>143</v>
      </c>
      <c r="F77" s="47">
        <v>0</v>
      </c>
      <c r="G77" s="58">
        <f t="shared" si="2"/>
        <v>0</v>
      </c>
      <c r="H77" s="58">
        <f t="shared" si="3"/>
        <v>0.99999999999999967</v>
      </c>
    </row>
    <row r="78" spans="1:8" x14ac:dyDescent="0.3">
      <c r="A78" s="41" t="s">
        <v>235</v>
      </c>
      <c r="B78" s="42">
        <v>0</v>
      </c>
      <c r="C78" s="42"/>
      <c r="E78" s="52" t="s">
        <v>235</v>
      </c>
      <c r="F78" s="47">
        <v>0</v>
      </c>
      <c r="G78" s="58">
        <f t="shared" si="2"/>
        <v>0</v>
      </c>
      <c r="H78" s="58">
        <f t="shared" si="3"/>
        <v>0.99999999999999967</v>
      </c>
    </row>
    <row r="79" spans="1:8" x14ac:dyDescent="0.3">
      <c r="A79" s="41" t="s">
        <v>166</v>
      </c>
      <c r="B79" s="42">
        <v>0</v>
      </c>
      <c r="C79" s="42"/>
      <c r="E79" s="52" t="s">
        <v>166</v>
      </c>
      <c r="F79" s="47">
        <v>0</v>
      </c>
      <c r="G79" s="58">
        <f t="shared" si="2"/>
        <v>0</v>
      </c>
      <c r="H79" s="58">
        <f t="shared" si="3"/>
        <v>0.99999999999999967</v>
      </c>
    </row>
    <row r="80" spans="1:8" x14ac:dyDescent="0.3">
      <c r="A80" s="41" t="s">
        <v>148</v>
      </c>
      <c r="B80" s="42">
        <v>0</v>
      </c>
      <c r="C80" s="42"/>
      <c r="E80" s="52" t="s">
        <v>148</v>
      </c>
      <c r="F80" s="47">
        <v>0</v>
      </c>
      <c r="G80" s="58">
        <f t="shared" si="2"/>
        <v>0</v>
      </c>
      <c r="H80" s="58">
        <f t="shared" si="3"/>
        <v>0.99999999999999967</v>
      </c>
    </row>
    <row r="81" spans="1:8" x14ac:dyDescent="0.3">
      <c r="A81" s="41" t="s">
        <v>147</v>
      </c>
      <c r="B81" s="42">
        <v>0</v>
      </c>
      <c r="C81" s="42"/>
      <c r="E81" s="52" t="s">
        <v>147</v>
      </c>
      <c r="F81" s="47">
        <v>0</v>
      </c>
      <c r="G81" s="58">
        <f t="shared" si="2"/>
        <v>0</v>
      </c>
      <c r="H81" s="58">
        <f t="shared" si="3"/>
        <v>0.99999999999999967</v>
      </c>
    </row>
    <row r="82" spans="1:8" x14ac:dyDescent="0.3">
      <c r="A82" s="41" t="s">
        <v>250</v>
      </c>
      <c r="B82" s="42">
        <v>103</v>
      </c>
      <c r="C82" s="42"/>
      <c r="E82" s="52" t="s">
        <v>244</v>
      </c>
      <c r="F82" s="52">
        <f>SUM(F4:F81)</f>
        <v>103</v>
      </c>
      <c r="G82" s="52"/>
      <c r="H82" s="52"/>
    </row>
  </sheetData>
  <mergeCells count="1">
    <mergeCell ref="D4:D18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A7DF2-8F01-4DA2-8129-466D355765C3}">
  <dimension ref="A3:H82"/>
  <sheetViews>
    <sheetView topLeftCell="I19" zoomScaleNormal="100" workbookViewId="0">
      <selection activeCell="D2" sqref="D2"/>
    </sheetView>
  </sheetViews>
  <sheetFormatPr defaultRowHeight="14.4" x14ac:dyDescent="0.3"/>
  <cols>
    <col min="1" max="1" width="12.5546875" bestFit="1" customWidth="1"/>
    <col min="2" max="2" width="22.44140625" style="1" bestFit="1" customWidth="1"/>
    <col min="3" max="3" width="7.6640625" style="1" customWidth="1"/>
    <col min="5" max="5" width="4.77734375" bestFit="1" customWidth="1"/>
    <col min="6" max="6" width="22" style="37" bestFit="1" customWidth="1"/>
    <col min="7" max="7" width="12.109375" bestFit="1" customWidth="1"/>
    <col min="8" max="8" width="27.21875" bestFit="1" customWidth="1"/>
  </cols>
  <sheetData>
    <row r="3" spans="1:8" x14ac:dyDescent="0.3">
      <c r="A3" s="39" t="s">
        <v>249</v>
      </c>
      <c r="B3" s="1" t="s">
        <v>304</v>
      </c>
      <c r="E3" s="57" t="s">
        <v>0</v>
      </c>
      <c r="F3" s="56" t="s">
        <v>305</v>
      </c>
      <c r="G3" s="57" t="s">
        <v>306</v>
      </c>
      <c r="H3" s="57" t="s">
        <v>316</v>
      </c>
    </row>
    <row r="4" spans="1:8" x14ac:dyDescent="0.3">
      <c r="A4" s="41" t="s">
        <v>139</v>
      </c>
      <c r="B4" s="1">
        <v>21100</v>
      </c>
      <c r="D4" s="158" t="s">
        <v>470</v>
      </c>
      <c r="E4" s="20" t="s">
        <v>139</v>
      </c>
      <c r="F4" s="21">
        <v>21100</v>
      </c>
      <c r="G4" s="138">
        <f>($F4/$F$82)</f>
        <v>0.13884319273540829</v>
      </c>
      <c r="H4" s="138">
        <f>G4</f>
        <v>0.13884319273540829</v>
      </c>
    </row>
    <row r="5" spans="1:8" x14ac:dyDescent="0.3">
      <c r="A5" s="41" t="s">
        <v>127</v>
      </c>
      <c r="B5" s="1">
        <v>18500</v>
      </c>
      <c r="D5" s="158"/>
      <c r="E5" s="20" t="s">
        <v>127</v>
      </c>
      <c r="F5" s="21">
        <v>18500</v>
      </c>
      <c r="G5" s="138">
        <f t="shared" ref="G5:G68" si="0">($F5/$F$82)</f>
        <v>0.12173455287227743</v>
      </c>
      <c r="H5" s="138">
        <f>$H4+$G5</f>
        <v>0.26057774560768571</v>
      </c>
    </row>
    <row r="6" spans="1:8" x14ac:dyDescent="0.3">
      <c r="A6" s="41" t="s">
        <v>221</v>
      </c>
      <c r="B6" s="1">
        <v>16500</v>
      </c>
      <c r="D6" s="158"/>
      <c r="E6" s="20" t="s">
        <v>221</v>
      </c>
      <c r="F6" s="21">
        <v>16500</v>
      </c>
      <c r="G6" s="138">
        <f t="shared" si="0"/>
        <v>0.10857406066986905</v>
      </c>
      <c r="H6" s="138">
        <f t="shared" ref="H6:H69" si="1">$H5+$G6</f>
        <v>0.36915180627755473</v>
      </c>
    </row>
    <row r="7" spans="1:8" x14ac:dyDescent="0.3">
      <c r="A7" s="41" t="s">
        <v>227</v>
      </c>
      <c r="B7" s="1">
        <v>13500</v>
      </c>
      <c r="D7" s="158"/>
      <c r="E7" s="20" t="s">
        <v>227</v>
      </c>
      <c r="F7" s="21">
        <v>13500</v>
      </c>
      <c r="G7" s="138">
        <f t="shared" si="0"/>
        <v>8.8833322366256504E-2</v>
      </c>
      <c r="H7" s="138">
        <f t="shared" si="1"/>
        <v>0.45798512864381125</v>
      </c>
    </row>
    <row r="8" spans="1:8" x14ac:dyDescent="0.3">
      <c r="A8" s="41" t="s">
        <v>133</v>
      </c>
      <c r="B8" s="1">
        <v>10400</v>
      </c>
      <c r="D8" s="158"/>
      <c r="E8" s="20" t="s">
        <v>133</v>
      </c>
      <c r="F8" s="21">
        <v>10400</v>
      </c>
      <c r="G8" s="138">
        <f t="shared" si="0"/>
        <v>6.8434559452523525E-2</v>
      </c>
      <c r="H8" s="138">
        <f t="shared" si="1"/>
        <v>0.52641968809633477</v>
      </c>
    </row>
    <row r="9" spans="1:8" x14ac:dyDescent="0.3">
      <c r="A9" s="41" t="s">
        <v>226</v>
      </c>
      <c r="B9" s="1">
        <v>7700</v>
      </c>
      <c r="D9" s="158"/>
      <c r="E9" s="20" t="s">
        <v>226</v>
      </c>
      <c r="F9" s="21">
        <v>7700</v>
      </c>
      <c r="G9" s="138">
        <f t="shared" si="0"/>
        <v>5.0667894979272224E-2</v>
      </c>
      <c r="H9" s="138">
        <f t="shared" si="1"/>
        <v>0.57708758307560704</v>
      </c>
    </row>
    <row r="10" spans="1:8" x14ac:dyDescent="0.3">
      <c r="A10" s="41" t="s">
        <v>218</v>
      </c>
      <c r="B10" s="1">
        <v>6200</v>
      </c>
      <c r="D10" s="158"/>
      <c r="E10" s="20" t="s">
        <v>218</v>
      </c>
      <c r="F10" s="21">
        <v>6200</v>
      </c>
      <c r="G10" s="138">
        <f t="shared" si="0"/>
        <v>4.0797525827465944E-2</v>
      </c>
      <c r="H10" s="138">
        <f t="shared" si="1"/>
        <v>0.61788510890307302</v>
      </c>
    </row>
    <row r="11" spans="1:8" x14ac:dyDescent="0.3">
      <c r="A11" s="41" t="s">
        <v>240</v>
      </c>
      <c r="B11" s="1">
        <v>4450</v>
      </c>
      <c r="D11" s="158"/>
      <c r="E11" s="20" t="s">
        <v>240</v>
      </c>
      <c r="F11" s="21">
        <v>4450</v>
      </c>
      <c r="G11" s="138">
        <f t="shared" si="0"/>
        <v>2.9282095150358622E-2</v>
      </c>
      <c r="H11" s="138">
        <f t="shared" si="1"/>
        <v>0.64716720405343164</v>
      </c>
    </row>
    <row r="12" spans="1:8" x14ac:dyDescent="0.3">
      <c r="A12" s="41" t="s">
        <v>138</v>
      </c>
      <c r="B12" s="1">
        <v>4200</v>
      </c>
      <c r="D12" s="158"/>
      <c r="E12" s="20" t="s">
        <v>138</v>
      </c>
      <c r="F12" s="21">
        <v>4200</v>
      </c>
      <c r="G12" s="138">
        <f t="shared" si="0"/>
        <v>2.7637033625057577E-2</v>
      </c>
      <c r="H12" s="138">
        <f t="shared" si="1"/>
        <v>0.67480423767848918</v>
      </c>
    </row>
    <row r="13" spans="1:8" x14ac:dyDescent="0.3">
      <c r="A13" s="41" t="s">
        <v>141</v>
      </c>
      <c r="B13" s="1">
        <v>4200</v>
      </c>
      <c r="D13" s="158"/>
      <c r="E13" s="20" t="s">
        <v>141</v>
      </c>
      <c r="F13" s="21">
        <v>4200</v>
      </c>
      <c r="G13" s="138">
        <f t="shared" si="0"/>
        <v>2.7637033625057577E-2</v>
      </c>
      <c r="H13" s="138">
        <f t="shared" si="1"/>
        <v>0.70244127130354672</v>
      </c>
    </row>
    <row r="14" spans="1:8" x14ac:dyDescent="0.3">
      <c r="A14" s="41" t="s">
        <v>209</v>
      </c>
      <c r="B14" s="1">
        <v>3850</v>
      </c>
      <c r="D14" s="158"/>
      <c r="E14" s="20" t="s">
        <v>209</v>
      </c>
      <c r="F14" s="21">
        <v>3850</v>
      </c>
      <c r="G14" s="138">
        <f t="shared" si="0"/>
        <v>2.5333947489636112E-2</v>
      </c>
      <c r="H14" s="138">
        <f t="shared" si="1"/>
        <v>0.72777521879318285</v>
      </c>
    </row>
    <row r="15" spans="1:8" x14ac:dyDescent="0.3">
      <c r="A15" s="41" t="s">
        <v>149</v>
      </c>
      <c r="B15" s="1">
        <v>3500</v>
      </c>
      <c r="D15" s="158"/>
      <c r="E15" s="20" t="s">
        <v>149</v>
      </c>
      <c r="F15" s="21">
        <v>3500</v>
      </c>
      <c r="G15" s="138">
        <f t="shared" si="0"/>
        <v>2.3030861354214647E-2</v>
      </c>
      <c r="H15" s="138">
        <f t="shared" si="1"/>
        <v>0.75080608014739747</v>
      </c>
    </row>
    <row r="16" spans="1:8" x14ac:dyDescent="0.3">
      <c r="A16" s="41" t="s">
        <v>216</v>
      </c>
      <c r="B16" s="1">
        <v>3330</v>
      </c>
      <c r="D16" s="158"/>
      <c r="E16" s="20" t="s">
        <v>216</v>
      </c>
      <c r="F16" s="21">
        <v>3330</v>
      </c>
      <c r="G16" s="138">
        <f t="shared" si="0"/>
        <v>2.1912219517009935E-2</v>
      </c>
      <c r="H16" s="138">
        <f t="shared" si="1"/>
        <v>0.77271829966440742</v>
      </c>
    </row>
    <row r="17" spans="1:8" x14ac:dyDescent="0.3">
      <c r="A17" s="41" t="s">
        <v>150</v>
      </c>
      <c r="B17" s="1">
        <v>2700</v>
      </c>
      <c r="D17" s="158"/>
      <c r="E17" s="20" t="s">
        <v>150</v>
      </c>
      <c r="F17" s="21">
        <v>2700</v>
      </c>
      <c r="G17" s="138">
        <f t="shared" si="0"/>
        <v>1.7766664473251301E-2</v>
      </c>
      <c r="H17" s="138">
        <f t="shared" si="1"/>
        <v>0.79048496413765867</v>
      </c>
    </row>
    <row r="18" spans="1:8" x14ac:dyDescent="0.3">
      <c r="A18" s="41" t="s">
        <v>237</v>
      </c>
      <c r="B18" s="1">
        <v>2650</v>
      </c>
      <c r="D18" s="158"/>
      <c r="E18" s="20" t="s">
        <v>237</v>
      </c>
      <c r="F18" s="21">
        <v>2650</v>
      </c>
      <c r="G18" s="138">
        <f t="shared" si="0"/>
        <v>1.7437652168191091E-2</v>
      </c>
      <c r="H18" s="138">
        <f t="shared" si="1"/>
        <v>0.80792261630584972</v>
      </c>
    </row>
    <row r="19" spans="1:8" x14ac:dyDescent="0.3">
      <c r="A19" s="41" t="s">
        <v>146</v>
      </c>
      <c r="B19" s="1">
        <v>2550</v>
      </c>
      <c r="E19" s="19" t="s">
        <v>146</v>
      </c>
      <c r="F19" s="38">
        <v>2550</v>
      </c>
      <c r="G19" s="58">
        <f t="shared" si="0"/>
        <v>1.6779627558070671E-2</v>
      </c>
      <c r="H19" s="58">
        <f t="shared" si="1"/>
        <v>0.82470224386392044</v>
      </c>
    </row>
    <row r="20" spans="1:8" x14ac:dyDescent="0.3">
      <c r="A20" s="41" t="s">
        <v>155</v>
      </c>
      <c r="B20" s="1">
        <v>2500</v>
      </c>
      <c r="E20" s="19" t="s">
        <v>155</v>
      </c>
      <c r="F20" s="38">
        <v>2500</v>
      </c>
      <c r="G20" s="58">
        <f t="shared" si="0"/>
        <v>1.6450615253010462E-2</v>
      </c>
      <c r="H20" s="58">
        <f t="shared" si="1"/>
        <v>0.84115285911693094</v>
      </c>
    </row>
    <row r="21" spans="1:8" x14ac:dyDescent="0.3">
      <c r="A21" s="41" t="s">
        <v>215</v>
      </c>
      <c r="B21" s="1">
        <v>2400</v>
      </c>
      <c r="E21" s="19" t="s">
        <v>215</v>
      </c>
      <c r="F21" s="38">
        <v>2400</v>
      </c>
      <c r="G21" s="58">
        <f t="shared" si="0"/>
        <v>1.5792590642890045E-2</v>
      </c>
      <c r="H21" s="58">
        <f t="shared" si="1"/>
        <v>0.85694544975982101</v>
      </c>
    </row>
    <row r="22" spans="1:8" x14ac:dyDescent="0.3">
      <c r="A22" s="41" t="s">
        <v>213</v>
      </c>
      <c r="B22" s="1">
        <v>2200</v>
      </c>
      <c r="E22" s="19" t="s">
        <v>213</v>
      </c>
      <c r="F22" s="38">
        <v>2200</v>
      </c>
      <c r="G22" s="58">
        <f t="shared" si="0"/>
        <v>1.4476541422649206E-2</v>
      </c>
      <c r="H22" s="58">
        <f t="shared" si="1"/>
        <v>0.87142199118247021</v>
      </c>
    </row>
    <row r="23" spans="1:8" x14ac:dyDescent="0.3">
      <c r="A23" s="41" t="s">
        <v>236</v>
      </c>
      <c r="B23" s="1">
        <v>2190</v>
      </c>
      <c r="E23" s="19" t="s">
        <v>236</v>
      </c>
      <c r="F23" s="38">
        <v>2190</v>
      </c>
      <c r="G23" s="58">
        <f t="shared" si="0"/>
        <v>1.4410738961637165E-2</v>
      </c>
      <c r="H23" s="58">
        <f t="shared" si="1"/>
        <v>0.88583273014410735</v>
      </c>
    </row>
    <row r="24" spans="1:8" x14ac:dyDescent="0.3">
      <c r="A24" s="41" t="s">
        <v>220</v>
      </c>
      <c r="B24" s="1">
        <v>2000</v>
      </c>
      <c r="E24" s="19" t="s">
        <v>220</v>
      </c>
      <c r="F24" s="38">
        <v>2000</v>
      </c>
      <c r="G24" s="58">
        <f t="shared" si="0"/>
        <v>1.3160492202408371E-2</v>
      </c>
      <c r="H24" s="58">
        <f t="shared" si="1"/>
        <v>0.89899322234651569</v>
      </c>
    </row>
    <row r="25" spans="1:8" x14ac:dyDescent="0.3">
      <c r="A25" s="41" t="s">
        <v>219</v>
      </c>
      <c r="B25" s="1">
        <v>1900</v>
      </c>
      <c r="E25" s="19" t="s">
        <v>219</v>
      </c>
      <c r="F25" s="38">
        <v>1900</v>
      </c>
      <c r="G25" s="58">
        <f t="shared" si="0"/>
        <v>1.2502467592287951E-2</v>
      </c>
      <c r="H25" s="58">
        <f t="shared" si="1"/>
        <v>0.91149568993880359</v>
      </c>
    </row>
    <row r="26" spans="1:8" x14ac:dyDescent="0.3">
      <c r="A26" s="41" t="s">
        <v>171</v>
      </c>
      <c r="B26" s="1">
        <v>1800</v>
      </c>
      <c r="E26" s="19" t="s">
        <v>171</v>
      </c>
      <c r="F26" s="38">
        <v>1800</v>
      </c>
      <c r="G26" s="58">
        <f t="shared" si="0"/>
        <v>1.1844442982167533E-2</v>
      </c>
      <c r="H26" s="58">
        <f t="shared" si="1"/>
        <v>0.92334013292097117</v>
      </c>
    </row>
    <row r="27" spans="1:8" x14ac:dyDescent="0.3">
      <c r="A27" s="41" t="s">
        <v>217</v>
      </c>
      <c r="B27" s="1">
        <v>1800</v>
      </c>
      <c r="E27" s="19" t="s">
        <v>217</v>
      </c>
      <c r="F27" s="38">
        <v>1800</v>
      </c>
      <c r="G27" s="58">
        <f t="shared" si="0"/>
        <v>1.1844442982167533E-2</v>
      </c>
      <c r="H27" s="58">
        <f t="shared" si="1"/>
        <v>0.93518457590313875</v>
      </c>
    </row>
    <row r="28" spans="1:8" x14ac:dyDescent="0.3">
      <c r="A28" s="41" t="s">
        <v>239</v>
      </c>
      <c r="B28" s="1">
        <v>1600</v>
      </c>
      <c r="E28" s="19" t="s">
        <v>239</v>
      </c>
      <c r="F28" s="38">
        <v>1600</v>
      </c>
      <c r="G28" s="58">
        <f t="shared" si="0"/>
        <v>1.0528393761926696E-2</v>
      </c>
      <c r="H28" s="58">
        <f t="shared" si="1"/>
        <v>0.94571296966506546</v>
      </c>
    </row>
    <row r="29" spans="1:8" x14ac:dyDescent="0.3">
      <c r="A29" s="41" t="s">
        <v>175</v>
      </c>
      <c r="B29" s="1">
        <v>1500</v>
      </c>
      <c r="E29" s="19" t="s">
        <v>175</v>
      </c>
      <c r="F29" s="38">
        <v>1500</v>
      </c>
      <c r="G29" s="58">
        <f t="shared" si="0"/>
        <v>9.870369151806278E-3</v>
      </c>
      <c r="H29" s="58">
        <f t="shared" si="1"/>
        <v>0.95558333881687174</v>
      </c>
    </row>
    <row r="30" spans="1:8" x14ac:dyDescent="0.3">
      <c r="A30" s="41" t="s">
        <v>173</v>
      </c>
      <c r="B30" s="1">
        <v>1100</v>
      </c>
      <c r="E30" s="19" t="s">
        <v>173</v>
      </c>
      <c r="F30" s="38">
        <v>1100</v>
      </c>
      <c r="G30" s="58">
        <f t="shared" si="0"/>
        <v>7.2382707113246032E-3</v>
      </c>
      <c r="H30" s="58">
        <f t="shared" si="1"/>
        <v>0.9628216095281964</v>
      </c>
    </row>
    <row r="31" spans="1:8" x14ac:dyDescent="0.3">
      <c r="A31" s="41" t="s">
        <v>169</v>
      </c>
      <c r="B31" s="1">
        <v>1050</v>
      </c>
      <c r="E31" s="19" t="s">
        <v>169</v>
      </c>
      <c r="F31" s="38">
        <v>1050</v>
      </c>
      <c r="G31" s="58">
        <f t="shared" si="0"/>
        <v>6.9092584062643942E-3</v>
      </c>
      <c r="H31" s="58">
        <f t="shared" si="1"/>
        <v>0.96973086793446084</v>
      </c>
    </row>
    <row r="32" spans="1:8" x14ac:dyDescent="0.3">
      <c r="A32" s="41" t="s">
        <v>214</v>
      </c>
      <c r="B32" s="1">
        <v>1000</v>
      </c>
      <c r="E32" s="19" t="s">
        <v>214</v>
      </c>
      <c r="F32" s="38">
        <v>1000</v>
      </c>
      <c r="G32" s="58">
        <f t="shared" si="0"/>
        <v>6.5802461012041853E-3</v>
      </c>
      <c r="H32" s="58">
        <f t="shared" si="1"/>
        <v>0.97631111403566506</v>
      </c>
    </row>
    <row r="33" spans="1:8" x14ac:dyDescent="0.3">
      <c r="A33" s="41" t="s">
        <v>207</v>
      </c>
      <c r="B33" s="1">
        <v>950</v>
      </c>
      <c r="E33" s="19" t="s">
        <v>207</v>
      </c>
      <c r="F33" s="38">
        <v>950</v>
      </c>
      <c r="G33" s="58">
        <f t="shared" si="0"/>
        <v>6.2512337961439755E-3</v>
      </c>
      <c r="H33" s="58">
        <f t="shared" si="1"/>
        <v>0.98256234783180907</v>
      </c>
    </row>
    <row r="34" spans="1:8" x14ac:dyDescent="0.3">
      <c r="A34" s="41" t="s">
        <v>210</v>
      </c>
      <c r="B34" s="1">
        <v>750</v>
      </c>
      <c r="E34" s="19" t="s">
        <v>210</v>
      </c>
      <c r="F34" s="38">
        <v>750</v>
      </c>
      <c r="G34" s="58">
        <f t="shared" si="0"/>
        <v>4.935184575903139E-3</v>
      </c>
      <c r="H34" s="58">
        <f t="shared" si="1"/>
        <v>0.98749753240771221</v>
      </c>
    </row>
    <row r="35" spans="1:8" x14ac:dyDescent="0.3">
      <c r="A35" s="41" t="s">
        <v>233</v>
      </c>
      <c r="B35" s="1">
        <v>550</v>
      </c>
      <c r="E35" s="19" t="s">
        <v>233</v>
      </c>
      <c r="F35" s="38">
        <v>550</v>
      </c>
      <c r="G35" s="58">
        <f t="shared" si="0"/>
        <v>3.6191353556623016E-3</v>
      </c>
      <c r="H35" s="58">
        <f t="shared" si="1"/>
        <v>0.99111666776337448</v>
      </c>
    </row>
    <row r="36" spans="1:8" x14ac:dyDescent="0.3">
      <c r="A36" s="41" t="s">
        <v>238</v>
      </c>
      <c r="B36" s="1">
        <v>500</v>
      </c>
      <c r="E36" s="19" t="s">
        <v>238</v>
      </c>
      <c r="F36" s="38">
        <v>500</v>
      </c>
      <c r="G36" s="58">
        <f t="shared" si="0"/>
        <v>3.2901230506020927E-3</v>
      </c>
      <c r="H36" s="58">
        <f t="shared" si="1"/>
        <v>0.99440679081397654</v>
      </c>
    </row>
    <row r="37" spans="1:8" x14ac:dyDescent="0.3">
      <c r="A37" s="41" t="s">
        <v>211</v>
      </c>
      <c r="B37" s="1">
        <v>450</v>
      </c>
      <c r="E37" s="19" t="s">
        <v>211</v>
      </c>
      <c r="F37" s="38">
        <v>450</v>
      </c>
      <c r="G37" s="58">
        <f t="shared" si="0"/>
        <v>2.9611107455418833E-3</v>
      </c>
      <c r="H37" s="58">
        <f t="shared" si="1"/>
        <v>0.99736790155951838</v>
      </c>
    </row>
    <row r="38" spans="1:8" x14ac:dyDescent="0.3">
      <c r="A38" s="41" t="s">
        <v>231</v>
      </c>
      <c r="B38" s="1">
        <v>400</v>
      </c>
      <c r="E38" s="19" t="s">
        <v>231</v>
      </c>
      <c r="F38" s="38">
        <v>400</v>
      </c>
      <c r="G38" s="58">
        <f t="shared" si="0"/>
        <v>2.632098440481674E-3</v>
      </c>
      <c r="H38" s="58">
        <f t="shared" si="1"/>
        <v>1</v>
      </c>
    </row>
    <row r="39" spans="1:8" x14ac:dyDescent="0.3">
      <c r="A39" s="41" t="s">
        <v>144</v>
      </c>
      <c r="B39" s="1">
        <v>0</v>
      </c>
      <c r="E39" s="19" t="s">
        <v>144</v>
      </c>
      <c r="F39" s="38">
        <v>0</v>
      </c>
      <c r="G39" s="58">
        <f t="shared" si="0"/>
        <v>0</v>
      </c>
      <c r="H39" s="58">
        <f t="shared" si="1"/>
        <v>1</v>
      </c>
    </row>
    <row r="40" spans="1:8" x14ac:dyDescent="0.3">
      <c r="A40" s="41" t="s">
        <v>170</v>
      </c>
      <c r="B40" s="1">
        <v>0</v>
      </c>
      <c r="E40" s="19" t="s">
        <v>170</v>
      </c>
      <c r="F40" s="38">
        <v>0</v>
      </c>
      <c r="G40" s="58">
        <f t="shared" si="0"/>
        <v>0</v>
      </c>
      <c r="H40" s="58">
        <f t="shared" si="1"/>
        <v>1</v>
      </c>
    </row>
    <row r="41" spans="1:8" x14ac:dyDescent="0.3">
      <c r="A41" s="41" t="s">
        <v>166</v>
      </c>
      <c r="B41" s="1">
        <v>0</v>
      </c>
      <c r="E41" s="19" t="s">
        <v>166</v>
      </c>
      <c r="F41" s="38">
        <v>0</v>
      </c>
      <c r="G41" s="58">
        <f t="shared" si="0"/>
        <v>0</v>
      </c>
      <c r="H41" s="58">
        <f t="shared" si="1"/>
        <v>1</v>
      </c>
    </row>
    <row r="42" spans="1:8" x14ac:dyDescent="0.3">
      <c r="A42" s="41" t="s">
        <v>145</v>
      </c>
      <c r="B42" s="1">
        <v>0</v>
      </c>
      <c r="E42" s="19" t="s">
        <v>145</v>
      </c>
      <c r="F42" s="38">
        <v>0</v>
      </c>
      <c r="G42" s="58">
        <f t="shared" si="0"/>
        <v>0</v>
      </c>
      <c r="H42" s="58">
        <f t="shared" si="1"/>
        <v>1</v>
      </c>
    </row>
    <row r="43" spans="1:8" x14ac:dyDescent="0.3">
      <c r="A43" s="41" t="s">
        <v>136</v>
      </c>
      <c r="B43" s="1">
        <v>0</v>
      </c>
      <c r="E43" s="19" t="s">
        <v>136</v>
      </c>
      <c r="F43" s="38">
        <v>0</v>
      </c>
      <c r="G43" s="58">
        <f t="shared" si="0"/>
        <v>0</v>
      </c>
      <c r="H43" s="58">
        <f t="shared" si="1"/>
        <v>1</v>
      </c>
    </row>
    <row r="44" spans="1:8" x14ac:dyDescent="0.3">
      <c r="A44" s="41" t="s">
        <v>134</v>
      </c>
      <c r="B44" s="1">
        <v>0</v>
      </c>
      <c r="E44" s="19" t="s">
        <v>134</v>
      </c>
      <c r="F44" s="38">
        <v>0</v>
      </c>
      <c r="G44" s="58">
        <f t="shared" si="0"/>
        <v>0</v>
      </c>
      <c r="H44" s="58">
        <f t="shared" si="1"/>
        <v>1</v>
      </c>
    </row>
    <row r="45" spans="1:8" x14ac:dyDescent="0.3">
      <c r="A45" s="41" t="s">
        <v>235</v>
      </c>
      <c r="B45" s="1">
        <v>0</v>
      </c>
      <c r="E45" s="19" t="s">
        <v>235</v>
      </c>
      <c r="F45" s="38">
        <v>0</v>
      </c>
      <c r="G45" s="58">
        <f t="shared" si="0"/>
        <v>0</v>
      </c>
      <c r="H45" s="58">
        <f t="shared" si="1"/>
        <v>1</v>
      </c>
    </row>
    <row r="46" spans="1:8" x14ac:dyDescent="0.3">
      <c r="A46" s="41" t="s">
        <v>135</v>
      </c>
      <c r="B46" s="1">
        <v>0</v>
      </c>
      <c r="E46" s="19" t="s">
        <v>135</v>
      </c>
      <c r="F46" s="38">
        <v>0</v>
      </c>
      <c r="G46" s="58">
        <f t="shared" si="0"/>
        <v>0</v>
      </c>
      <c r="H46" s="58">
        <f t="shared" si="1"/>
        <v>1</v>
      </c>
    </row>
    <row r="47" spans="1:8" x14ac:dyDescent="0.3">
      <c r="A47" s="41" t="s">
        <v>168</v>
      </c>
      <c r="B47" s="1">
        <v>0</v>
      </c>
      <c r="E47" s="19" t="s">
        <v>168</v>
      </c>
      <c r="F47" s="38">
        <v>0</v>
      </c>
      <c r="G47" s="58">
        <f t="shared" si="0"/>
        <v>0</v>
      </c>
      <c r="H47" s="58">
        <f t="shared" si="1"/>
        <v>1</v>
      </c>
    </row>
    <row r="48" spans="1:8" x14ac:dyDescent="0.3">
      <c r="A48" s="41" t="s">
        <v>230</v>
      </c>
      <c r="B48" s="1">
        <v>0</v>
      </c>
      <c r="E48" s="19" t="s">
        <v>230</v>
      </c>
      <c r="F48" s="38">
        <v>0</v>
      </c>
      <c r="G48" s="58">
        <f t="shared" si="0"/>
        <v>0</v>
      </c>
      <c r="H48" s="58">
        <f t="shared" si="1"/>
        <v>1</v>
      </c>
    </row>
    <row r="49" spans="1:8" x14ac:dyDescent="0.3">
      <c r="A49" s="41" t="s">
        <v>172</v>
      </c>
      <c r="B49" s="1">
        <v>0</v>
      </c>
      <c r="E49" s="19" t="s">
        <v>172</v>
      </c>
      <c r="F49" s="38">
        <v>0</v>
      </c>
      <c r="G49" s="58">
        <f t="shared" si="0"/>
        <v>0</v>
      </c>
      <c r="H49" s="58">
        <f t="shared" si="1"/>
        <v>1</v>
      </c>
    </row>
    <row r="50" spans="1:8" x14ac:dyDescent="0.3">
      <c r="A50" s="41" t="s">
        <v>164</v>
      </c>
      <c r="B50" s="1">
        <v>0</v>
      </c>
      <c r="E50" s="19" t="s">
        <v>164</v>
      </c>
      <c r="F50" s="38">
        <v>0</v>
      </c>
      <c r="G50" s="58">
        <f t="shared" si="0"/>
        <v>0</v>
      </c>
      <c r="H50" s="58">
        <f t="shared" si="1"/>
        <v>1</v>
      </c>
    </row>
    <row r="51" spans="1:8" x14ac:dyDescent="0.3">
      <c r="A51" s="41" t="s">
        <v>229</v>
      </c>
      <c r="B51" s="1">
        <v>0</v>
      </c>
      <c r="E51" s="19" t="s">
        <v>229</v>
      </c>
      <c r="F51" s="38">
        <v>0</v>
      </c>
      <c r="G51" s="58">
        <f t="shared" si="0"/>
        <v>0</v>
      </c>
      <c r="H51" s="58">
        <f t="shared" si="1"/>
        <v>1</v>
      </c>
    </row>
    <row r="52" spans="1:8" x14ac:dyDescent="0.3">
      <c r="A52" s="41" t="s">
        <v>152</v>
      </c>
      <c r="B52" s="1">
        <v>0</v>
      </c>
      <c r="E52" s="19" t="s">
        <v>152</v>
      </c>
      <c r="F52" s="38">
        <v>0</v>
      </c>
      <c r="G52" s="58">
        <f t="shared" si="0"/>
        <v>0</v>
      </c>
      <c r="H52" s="58">
        <f t="shared" si="1"/>
        <v>1</v>
      </c>
    </row>
    <row r="53" spans="1:8" x14ac:dyDescent="0.3">
      <c r="A53" s="41" t="s">
        <v>129</v>
      </c>
      <c r="B53" s="1">
        <v>0</v>
      </c>
      <c r="E53" s="19" t="s">
        <v>129</v>
      </c>
      <c r="F53" s="38">
        <v>0</v>
      </c>
      <c r="G53" s="58">
        <f t="shared" si="0"/>
        <v>0</v>
      </c>
      <c r="H53" s="58">
        <f t="shared" si="1"/>
        <v>1</v>
      </c>
    </row>
    <row r="54" spans="1:8" x14ac:dyDescent="0.3">
      <c r="A54" s="41" t="s">
        <v>234</v>
      </c>
      <c r="B54" s="1">
        <v>0</v>
      </c>
      <c r="E54" s="19" t="s">
        <v>234</v>
      </c>
      <c r="F54" s="38">
        <v>0</v>
      </c>
      <c r="G54" s="58">
        <f t="shared" si="0"/>
        <v>0</v>
      </c>
      <c r="H54" s="58">
        <f t="shared" si="1"/>
        <v>1</v>
      </c>
    </row>
    <row r="55" spans="1:8" x14ac:dyDescent="0.3">
      <c r="A55" s="41" t="s">
        <v>174</v>
      </c>
      <c r="B55" s="1">
        <v>0</v>
      </c>
      <c r="E55" s="19" t="s">
        <v>174</v>
      </c>
      <c r="F55" s="38">
        <v>0</v>
      </c>
      <c r="G55" s="58">
        <f t="shared" si="0"/>
        <v>0</v>
      </c>
      <c r="H55" s="58">
        <f t="shared" si="1"/>
        <v>1</v>
      </c>
    </row>
    <row r="56" spans="1:8" x14ac:dyDescent="0.3">
      <c r="A56" s="41" t="s">
        <v>156</v>
      </c>
      <c r="B56" s="1">
        <v>0</v>
      </c>
      <c r="E56" s="19" t="s">
        <v>156</v>
      </c>
      <c r="F56" s="38">
        <v>0</v>
      </c>
      <c r="G56" s="58">
        <f t="shared" si="0"/>
        <v>0</v>
      </c>
      <c r="H56" s="58">
        <f t="shared" si="1"/>
        <v>1</v>
      </c>
    </row>
    <row r="57" spans="1:8" x14ac:dyDescent="0.3">
      <c r="A57" s="41" t="s">
        <v>232</v>
      </c>
      <c r="B57" s="1">
        <v>0</v>
      </c>
      <c r="E57" s="19" t="s">
        <v>232</v>
      </c>
      <c r="F57" s="38">
        <v>0</v>
      </c>
      <c r="G57" s="58">
        <f t="shared" si="0"/>
        <v>0</v>
      </c>
      <c r="H57" s="58">
        <f t="shared" si="1"/>
        <v>1</v>
      </c>
    </row>
    <row r="58" spans="1:8" x14ac:dyDescent="0.3">
      <c r="A58" s="41" t="s">
        <v>167</v>
      </c>
      <c r="B58" s="1">
        <v>0</v>
      </c>
      <c r="E58" s="19" t="s">
        <v>167</v>
      </c>
      <c r="F58" s="38">
        <v>0</v>
      </c>
      <c r="G58" s="58">
        <f t="shared" si="0"/>
        <v>0</v>
      </c>
      <c r="H58" s="58">
        <f t="shared" si="1"/>
        <v>1</v>
      </c>
    </row>
    <row r="59" spans="1:8" x14ac:dyDescent="0.3">
      <c r="A59" s="41" t="s">
        <v>132</v>
      </c>
      <c r="B59" s="1">
        <v>0</v>
      </c>
      <c r="E59" s="19" t="s">
        <v>132</v>
      </c>
      <c r="F59" s="38">
        <v>0</v>
      </c>
      <c r="G59" s="58">
        <f t="shared" si="0"/>
        <v>0</v>
      </c>
      <c r="H59" s="58">
        <f t="shared" si="1"/>
        <v>1</v>
      </c>
    </row>
    <row r="60" spans="1:8" x14ac:dyDescent="0.3">
      <c r="A60" s="41" t="s">
        <v>160</v>
      </c>
      <c r="B60" s="1">
        <v>0</v>
      </c>
      <c r="E60" s="19" t="s">
        <v>160</v>
      </c>
      <c r="F60" s="38">
        <v>0</v>
      </c>
      <c r="G60" s="58">
        <f t="shared" si="0"/>
        <v>0</v>
      </c>
      <c r="H60" s="58">
        <f t="shared" si="1"/>
        <v>1</v>
      </c>
    </row>
    <row r="61" spans="1:8" x14ac:dyDescent="0.3">
      <c r="A61" s="41" t="s">
        <v>153</v>
      </c>
      <c r="B61" s="1">
        <v>0</v>
      </c>
      <c r="E61" s="19" t="s">
        <v>153</v>
      </c>
      <c r="F61" s="38">
        <v>0</v>
      </c>
      <c r="G61" s="58">
        <f t="shared" si="0"/>
        <v>0</v>
      </c>
      <c r="H61" s="58">
        <f t="shared" si="1"/>
        <v>1</v>
      </c>
    </row>
    <row r="62" spans="1:8" x14ac:dyDescent="0.3">
      <c r="A62" s="41" t="s">
        <v>142</v>
      </c>
      <c r="B62" s="1">
        <v>0</v>
      </c>
      <c r="E62" s="19" t="s">
        <v>142</v>
      </c>
      <c r="F62" s="38">
        <v>0</v>
      </c>
      <c r="G62" s="58">
        <f t="shared" si="0"/>
        <v>0</v>
      </c>
      <c r="H62" s="58">
        <f t="shared" si="1"/>
        <v>1</v>
      </c>
    </row>
    <row r="63" spans="1:8" x14ac:dyDescent="0.3">
      <c r="A63" s="41" t="s">
        <v>163</v>
      </c>
      <c r="B63" s="1">
        <v>0</v>
      </c>
      <c r="E63" s="19" t="s">
        <v>163</v>
      </c>
      <c r="F63" s="38">
        <v>0</v>
      </c>
      <c r="G63" s="58">
        <f t="shared" si="0"/>
        <v>0</v>
      </c>
      <c r="H63" s="58">
        <f t="shared" si="1"/>
        <v>1</v>
      </c>
    </row>
    <row r="64" spans="1:8" x14ac:dyDescent="0.3">
      <c r="A64" s="41" t="s">
        <v>157</v>
      </c>
      <c r="B64" s="1">
        <v>0</v>
      </c>
      <c r="E64" s="19" t="s">
        <v>157</v>
      </c>
      <c r="F64" s="38">
        <v>0</v>
      </c>
      <c r="G64" s="58">
        <f t="shared" si="0"/>
        <v>0</v>
      </c>
      <c r="H64" s="58">
        <f t="shared" si="1"/>
        <v>1</v>
      </c>
    </row>
    <row r="65" spans="1:8" x14ac:dyDescent="0.3">
      <c r="A65" s="41" t="s">
        <v>140</v>
      </c>
      <c r="B65" s="1">
        <v>0</v>
      </c>
      <c r="E65" s="19" t="s">
        <v>140</v>
      </c>
      <c r="F65" s="38">
        <v>0</v>
      </c>
      <c r="G65" s="58">
        <f t="shared" si="0"/>
        <v>0</v>
      </c>
      <c r="H65" s="58">
        <f t="shared" si="1"/>
        <v>1</v>
      </c>
    </row>
    <row r="66" spans="1:8" x14ac:dyDescent="0.3">
      <c r="A66" s="41" t="s">
        <v>137</v>
      </c>
      <c r="B66" s="1">
        <v>0</v>
      </c>
      <c r="E66" s="19" t="s">
        <v>137</v>
      </c>
      <c r="F66" s="38">
        <v>0</v>
      </c>
      <c r="G66" s="58">
        <f t="shared" si="0"/>
        <v>0</v>
      </c>
      <c r="H66" s="58">
        <f t="shared" si="1"/>
        <v>1</v>
      </c>
    </row>
    <row r="67" spans="1:8" x14ac:dyDescent="0.3">
      <c r="A67" s="41" t="s">
        <v>158</v>
      </c>
      <c r="B67" s="1">
        <v>0</v>
      </c>
      <c r="E67" s="19" t="s">
        <v>158</v>
      </c>
      <c r="F67" s="38">
        <v>0</v>
      </c>
      <c r="G67" s="58">
        <f t="shared" si="0"/>
        <v>0</v>
      </c>
      <c r="H67" s="58">
        <f t="shared" si="1"/>
        <v>1</v>
      </c>
    </row>
    <row r="68" spans="1:8" x14ac:dyDescent="0.3">
      <c r="A68" s="41" t="s">
        <v>143</v>
      </c>
      <c r="B68" s="1">
        <v>0</v>
      </c>
      <c r="E68" s="19" t="s">
        <v>143</v>
      </c>
      <c r="F68" s="38">
        <v>0</v>
      </c>
      <c r="G68" s="58">
        <f t="shared" si="0"/>
        <v>0</v>
      </c>
      <c r="H68" s="58">
        <f t="shared" si="1"/>
        <v>1</v>
      </c>
    </row>
    <row r="69" spans="1:8" x14ac:dyDescent="0.3">
      <c r="A69" s="41" t="s">
        <v>159</v>
      </c>
      <c r="B69" s="1">
        <v>0</v>
      </c>
      <c r="E69" s="19" t="s">
        <v>159</v>
      </c>
      <c r="F69" s="38">
        <v>0</v>
      </c>
      <c r="G69" s="58">
        <f t="shared" ref="G69:G81" si="2">($F69/$F$82)</f>
        <v>0</v>
      </c>
      <c r="H69" s="58">
        <f t="shared" si="1"/>
        <v>1</v>
      </c>
    </row>
    <row r="70" spans="1:8" x14ac:dyDescent="0.3">
      <c r="A70" s="41" t="s">
        <v>151</v>
      </c>
      <c r="B70" s="1">
        <v>0</v>
      </c>
      <c r="E70" s="19" t="s">
        <v>151</v>
      </c>
      <c r="F70" s="38">
        <v>0</v>
      </c>
      <c r="G70" s="58">
        <f t="shared" si="2"/>
        <v>0</v>
      </c>
      <c r="H70" s="58">
        <f t="shared" ref="H70:H81" si="3">$H69+$G70</f>
        <v>1</v>
      </c>
    </row>
    <row r="71" spans="1:8" x14ac:dyDescent="0.3">
      <c r="A71" s="41" t="s">
        <v>212</v>
      </c>
      <c r="B71" s="1">
        <v>0</v>
      </c>
      <c r="E71" s="19" t="s">
        <v>212</v>
      </c>
      <c r="F71" s="38">
        <v>0</v>
      </c>
      <c r="G71" s="58">
        <f t="shared" si="2"/>
        <v>0</v>
      </c>
      <c r="H71" s="58">
        <f t="shared" si="3"/>
        <v>1</v>
      </c>
    </row>
    <row r="72" spans="1:8" x14ac:dyDescent="0.3">
      <c r="A72" s="41" t="s">
        <v>128</v>
      </c>
      <c r="B72" s="1">
        <v>0</v>
      </c>
      <c r="E72" s="19" t="s">
        <v>128</v>
      </c>
      <c r="F72" s="38">
        <v>0</v>
      </c>
      <c r="G72" s="58">
        <f t="shared" si="2"/>
        <v>0</v>
      </c>
      <c r="H72" s="58">
        <f t="shared" si="3"/>
        <v>1</v>
      </c>
    </row>
    <row r="73" spans="1:8" x14ac:dyDescent="0.3">
      <c r="A73" s="41" t="s">
        <v>130</v>
      </c>
      <c r="B73" s="1">
        <v>0</v>
      </c>
      <c r="E73" s="19" t="s">
        <v>130</v>
      </c>
      <c r="F73" s="38">
        <v>0</v>
      </c>
      <c r="G73" s="58">
        <f t="shared" si="2"/>
        <v>0</v>
      </c>
      <c r="H73" s="58">
        <f t="shared" si="3"/>
        <v>1</v>
      </c>
    </row>
    <row r="74" spans="1:8" x14ac:dyDescent="0.3">
      <c r="A74" s="41" t="s">
        <v>162</v>
      </c>
      <c r="B74" s="1">
        <v>0</v>
      </c>
      <c r="E74" s="19" t="s">
        <v>162</v>
      </c>
      <c r="F74" s="38">
        <v>0</v>
      </c>
      <c r="G74" s="58">
        <f t="shared" si="2"/>
        <v>0</v>
      </c>
      <c r="H74" s="58">
        <f t="shared" si="3"/>
        <v>1</v>
      </c>
    </row>
    <row r="75" spans="1:8" x14ac:dyDescent="0.3">
      <c r="A75" s="41" t="s">
        <v>131</v>
      </c>
      <c r="B75" s="1">
        <v>0</v>
      </c>
      <c r="E75" s="19" t="s">
        <v>131</v>
      </c>
      <c r="F75" s="38">
        <v>0</v>
      </c>
      <c r="G75" s="58">
        <f t="shared" si="2"/>
        <v>0</v>
      </c>
      <c r="H75" s="58">
        <f t="shared" si="3"/>
        <v>1</v>
      </c>
    </row>
    <row r="76" spans="1:8" x14ac:dyDescent="0.3">
      <c r="A76" s="41" t="s">
        <v>161</v>
      </c>
      <c r="B76" s="1">
        <v>0</v>
      </c>
      <c r="E76" s="19" t="s">
        <v>161</v>
      </c>
      <c r="F76" s="38">
        <v>0</v>
      </c>
      <c r="G76" s="58">
        <f t="shared" si="2"/>
        <v>0</v>
      </c>
      <c r="H76" s="58">
        <f t="shared" si="3"/>
        <v>1</v>
      </c>
    </row>
    <row r="77" spans="1:8" x14ac:dyDescent="0.3">
      <c r="A77" s="41" t="s">
        <v>165</v>
      </c>
      <c r="B77" s="1">
        <v>0</v>
      </c>
      <c r="E77" s="19" t="s">
        <v>165</v>
      </c>
      <c r="F77" s="38">
        <v>0</v>
      </c>
      <c r="G77" s="58">
        <f t="shared" si="2"/>
        <v>0</v>
      </c>
      <c r="H77" s="58">
        <f t="shared" si="3"/>
        <v>1</v>
      </c>
    </row>
    <row r="78" spans="1:8" x14ac:dyDescent="0.3">
      <c r="A78" s="41" t="s">
        <v>154</v>
      </c>
      <c r="B78" s="1">
        <v>0</v>
      </c>
      <c r="E78" s="19" t="s">
        <v>154</v>
      </c>
      <c r="F78" s="38">
        <v>0</v>
      </c>
      <c r="G78" s="58">
        <f t="shared" si="2"/>
        <v>0</v>
      </c>
      <c r="H78" s="58">
        <f t="shared" si="3"/>
        <v>1</v>
      </c>
    </row>
    <row r="79" spans="1:8" x14ac:dyDescent="0.3">
      <c r="A79" s="41" t="s">
        <v>208</v>
      </c>
      <c r="B79" s="1">
        <v>0</v>
      </c>
      <c r="E79" s="19" t="s">
        <v>208</v>
      </c>
      <c r="F79" s="38">
        <v>0</v>
      </c>
      <c r="G79" s="58">
        <f t="shared" si="2"/>
        <v>0</v>
      </c>
      <c r="H79" s="58">
        <f t="shared" si="3"/>
        <v>1</v>
      </c>
    </row>
    <row r="80" spans="1:8" x14ac:dyDescent="0.3">
      <c r="A80" s="41" t="s">
        <v>148</v>
      </c>
      <c r="B80" s="1">
        <v>0</v>
      </c>
      <c r="E80" s="19" t="s">
        <v>148</v>
      </c>
      <c r="F80" s="38">
        <v>0</v>
      </c>
      <c r="G80" s="58">
        <f t="shared" si="2"/>
        <v>0</v>
      </c>
      <c r="H80" s="58">
        <f t="shared" si="3"/>
        <v>1</v>
      </c>
    </row>
    <row r="81" spans="1:8" x14ac:dyDescent="0.3">
      <c r="A81" s="41" t="s">
        <v>147</v>
      </c>
      <c r="B81" s="1">
        <v>0</v>
      </c>
      <c r="E81" s="19" t="s">
        <v>147</v>
      </c>
      <c r="F81" s="38">
        <v>0</v>
      </c>
      <c r="G81" s="58">
        <f t="shared" si="2"/>
        <v>0</v>
      </c>
      <c r="H81" s="58">
        <f t="shared" si="3"/>
        <v>1</v>
      </c>
    </row>
    <row r="82" spans="1:8" x14ac:dyDescent="0.3">
      <c r="A82" s="41" t="s">
        <v>250</v>
      </c>
      <c r="B82" s="1">
        <v>151970</v>
      </c>
      <c r="E82" s="19" t="s">
        <v>307</v>
      </c>
      <c r="F82" s="38">
        <f>SUM(F4:F81)</f>
        <v>151970</v>
      </c>
      <c r="G82" s="19"/>
      <c r="H82" s="19"/>
    </row>
  </sheetData>
  <mergeCells count="1">
    <mergeCell ref="D4:D18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D4EA5-5B50-48C3-BFC3-4D2DDAEC1628}">
  <dimension ref="A1:G80"/>
  <sheetViews>
    <sheetView topLeftCell="A28" zoomScale="80" zoomScaleNormal="80" workbookViewId="0">
      <selection activeCell="L59" sqref="L59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22.44140625" style="1" bestFit="1" customWidth="1"/>
    <col min="5" max="5" width="5.5546875" bestFit="1" customWidth="1"/>
    <col min="6" max="6" width="10.5546875" bestFit="1" customWidth="1"/>
    <col min="7" max="7" width="17.21875" style="1" bestFit="1" customWidth="1"/>
  </cols>
  <sheetData>
    <row r="1" spans="1:7" x14ac:dyDescent="0.3">
      <c r="A1" s="39" t="s">
        <v>249</v>
      </c>
      <c r="B1" t="s">
        <v>303</v>
      </c>
      <c r="C1" s="1" t="s">
        <v>304</v>
      </c>
    </row>
    <row r="2" spans="1:7" x14ac:dyDescent="0.3">
      <c r="A2" s="41" t="s">
        <v>148</v>
      </c>
      <c r="B2" s="42">
        <v>0</v>
      </c>
      <c r="C2" s="1">
        <v>0</v>
      </c>
      <c r="E2" s="135" t="s">
        <v>300</v>
      </c>
      <c r="F2" s="135" t="s">
        <v>318</v>
      </c>
      <c r="G2" s="136" t="s">
        <v>319</v>
      </c>
    </row>
    <row r="3" spans="1:7" x14ac:dyDescent="0.3">
      <c r="A3" s="41" t="s">
        <v>157</v>
      </c>
      <c r="B3" s="42">
        <v>0</v>
      </c>
      <c r="C3" s="1">
        <v>0</v>
      </c>
      <c r="E3" s="52" t="s">
        <v>148</v>
      </c>
      <c r="F3" s="47">
        <v>0</v>
      </c>
      <c r="G3" s="38">
        <v>0</v>
      </c>
    </row>
    <row r="4" spans="1:7" x14ac:dyDescent="0.3">
      <c r="A4" s="41" t="s">
        <v>158</v>
      </c>
      <c r="B4" s="42">
        <v>0</v>
      </c>
      <c r="C4" s="1">
        <v>0</v>
      </c>
      <c r="E4" s="52" t="s">
        <v>157</v>
      </c>
      <c r="F4" s="47">
        <v>0</v>
      </c>
      <c r="G4" s="38">
        <v>0</v>
      </c>
    </row>
    <row r="5" spans="1:7" x14ac:dyDescent="0.3">
      <c r="A5" s="41" t="s">
        <v>159</v>
      </c>
      <c r="B5" s="42">
        <v>0</v>
      </c>
      <c r="C5" s="1">
        <v>0</v>
      </c>
      <c r="E5" s="52" t="s">
        <v>158</v>
      </c>
      <c r="F5" s="47">
        <v>0</v>
      </c>
      <c r="G5" s="38">
        <v>0</v>
      </c>
    </row>
    <row r="6" spans="1:7" x14ac:dyDescent="0.3">
      <c r="A6" s="41" t="s">
        <v>160</v>
      </c>
      <c r="B6" s="42">
        <v>0</v>
      </c>
      <c r="C6" s="1">
        <v>0</v>
      </c>
      <c r="E6" s="52" t="s">
        <v>159</v>
      </c>
      <c r="F6" s="47">
        <v>0</v>
      </c>
      <c r="G6" s="38">
        <v>0</v>
      </c>
    </row>
    <row r="7" spans="1:7" x14ac:dyDescent="0.3">
      <c r="A7" s="41" t="s">
        <v>161</v>
      </c>
      <c r="B7" s="42">
        <v>0</v>
      </c>
      <c r="C7" s="1">
        <v>0</v>
      </c>
      <c r="E7" s="52" t="s">
        <v>160</v>
      </c>
      <c r="F7" s="47">
        <v>0</v>
      </c>
      <c r="G7" s="38">
        <v>0</v>
      </c>
    </row>
    <row r="8" spans="1:7" x14ac:dyDescent="0.3">
      <c r="A8" s="41" t="s">
        <v>162</v>
      </c>
      <c r="B8" s="42">
        <v>0</v>
      </c>
      <c r="C8" s="1">
        <v>0</v>
      </c>
      <c r="E8" s="52" t="s">
        <v>161</v>
      </c>
      <c r="F8" s="47">
        <v>0</v>
      </c>
      <c r="G8" s="38">
        <v>0</v>
      </c>
    </row>
    <row r="9" spans="1:7" x14ac:dyDescent="0.3">
      <c r="A9" s="41" t="s">
        <v>163</v>
      </c>
      <c r="B9" s="42">
        <v>0</v>
      </c>
      <c r="C9" s="1">
        <v>0</v>
      </c>
      <c r="E9" s="52" t="s">
        <v>162</v>
      </c>
      <c r="F9" s="47">
        <v>0</v>
      </c>
      <c r="G9" s="38">
        <v>0</v>
      </c>
    </row>
    <row r="10" spans="1:7" x14ac:dyDescent="0.3">
      <c r="A10" s="41" t="s">
        <v>217</v>
      </c>
      <c r="B10" s="42">
        <v>1</v>
      </c>
      <c r="C10" s="1">
        <v>1800</v>
      </c>
      <c r="E10" s="52" t="s">
        <v>163</v>
      </c>
      <c r="F10" s="47">
        <v>0</v>
      </c>
      <c r="G10" s="38">
        <v>0</v>
      </c>
    </row>
    <row r="11" spans="1:7" x14ac:dyDescent="0.3">
      <c r="A11" s="41" t="s">
        <v>218</v>
      </c>
      <c r="B11" s="42">
        <v>1</v>
      </c>
      <c r="C11" s="1">
        <v>6200</v>
      </c>
      <c r="E11" s="52" t="s">
        <v>217</v>
      </c>
      <c r="F11" s="47">
        <v>1</v>
      </c>
      <c r="G11" s="38">
        <v>1800</v>
      </c>
    </row>
    <row r="12" spans="1:7" x14ac:dyDescent="0.3">
      <c r="A12" s="41" t="s">
        <v>219</v>
      </c>
      <c r="B12" s="42">
        <v>1</v>
      </c>
      <c r="C12" s="1">
        <v>1900</v>
      </c>
      <c r="E12" s="52" t="s">
        <v>218</v>
      </c>
      <c r="F12" s="47">
        <v>1</v>
      </c>
      <c r="G12" s="38">
        <v>6200</v>
      </c>
    </row>
    <row r="13" spans="1:7" x14ac:dyDescent="0.3">
      <c r="A13" s="41" t="s">
        <v>149</v>
      </c>
      <c r="B13" s="42">
        <v>1</v>
      </c>
      <c r="C13" s="1">
        <v>3500</v>
      </c>
      <c r="E13" s="52" t="s">
        <v>219</v>
      </c>
      <c r="F13" s="47">
        <v>1</v>
      </c>
      <c r="G13" s="38">
        <v>1900</v>
      </c>
    </row>
    <row r="14" spans="1:7" x14ac:dyDescent="0.3">
      <c r="A14" s="41" t="s">
        <v>150</v>
      </c>
      <c r="B14" s="42">
        <v>1</v>
      </c>
      <c r="C14" s="1">
        <v>2700</v>
      </c>
      <c r="E14" s="52" t="s">
        <v>149</v>
      </c>
      <c r="F14" s="47">
        <v>1</v>
      </c>
      <c r="G14" s="38">
        <v>3500</v>
      </c>
    </row>
    <row r="15" spans="1:7" x14ac:dyDescent="0.3">
      <c r="A15" s="41" t="s">
        <v>151</v>
      </c>
      <c r="B15" s="42">
        <v>0</v>
      </c>
      <c r="C15" s="1">
        <v>0</v>
      </c>
      <c r="E15" s="52" t="s">
        <v>150</v>
      </c>
      <c r="F15" s="47">
        <v>1</v>
      </c>
      <c r="G15" s="38">
        <v>2700</v>
      </c>
    </row>
    <row r="16" spans="1:7" x14ac:dyDescent="0.3">
      <c r="A16" s="41" t="s">
        <v>152</v>
      </c>
      <c r="B16" s="42">
        <v>0</v>
      </c>
      <c r="C16" s="1">
        <v>0</v>
      </c>
      <c r="E16" s="52" t="s">
        <v>151</v>
      </c>
      <c r="F16" s="47">
        <v>0</v>
      </c>
      <c r="G16" s="38">
        <v>0</v>
      </c>
    </row>
    <row r="17" spans="1:7" x14ac:dyDescent="0.3">
      <c r="A17" s="41" t="s">
        <v>153</v>
      </c>
      <c r="B17" s="42">
        <v>0</v>
      </c>
      <c r="C17" s="1">
        <v>0</v>
      </c>
      <c r="E17" s="52" t="s">
        <v>152</v>
      </c>
      <c r="F17" s="47">
        <v>0</v>
      </c>
      <c r="G17" s="38">
        <v>0</v>
      </c>
    </row>
    <row r="18" spans="1:7" x14ac:dyDescent="0.3">
      <c r="A18" s="41" t="s">
        <v>154</v>
      </c>
      <c r="B18" s="42">
        <v>0</v>
      </c>
      <c r="C18" s="1">
        <v>0</v>
      </c>
      <c r="E18" s="52" t="s">
        <v>153</v>
      </c>
      <c r="F18" s="47">
        <v>0</v>
      </c>
      <c r="G18" s="38">
        <v>0</v>
      </c>
    </row>
    <row r="19" spans="1:7" x14ac:dyDescent="0.3">
      <c r="A19" s="41" t="s">
        <v>155</v>
      </c>
      <c r="B19" s="42">
        <v>1</v>
      </c>
      <c r="C19" s="1">
        <v>2500</v>
      </c>
      <c r="E19" s="52" t="s">
        <v>154</v>
      </c>
      <c r="F19" s="47">
        <v>0</v>
      </c>
      <c r="G19" s="38">
        <v>0</v>
      </c>
    </row>
    <row r="20" spans="1:7" x14ac:dyDescent="0.3">
      <c r="A20" s="41" t="s">
        <v>156</v>
      </c>
      <c r="B20" s="42">
        <v>0</v>
      </c>
      <c r="C20" s="1">
        <v>0</v>
      </c>
      <c r="E20" s="52" t="s">
        <v>155</v>
      </c>
      <c r="F20" s="47">
        <v>1</v>
      </c>
      <c r="G20" s="38">
        <v>2500</v>
      </c>
    </row>
    <row r="21" spans="1:7" x14ac:dyDescent="0.3">
      <c r="A21" s="41" t="s">
        <v>229</v>
      </c>
      <c r="B21" s="42">
        <v>0</v>
      </c>
      <c r="C21" s="1">
        <v>0</v>
      </c>
      <c r="E21" s="52" t="s">
        <v>156</v>
      </c>
      <c r="F21" s="47">
        <v>0</v>
      </c>
      <c r="G21" s="38">
        <v>0</v>
      </c>
    </row>
    <row r="22" spans="1:7" x14ac:dyDescent="0.3">
      <c r="A22" s="41" t="s">
        <v>230</v>
      </c>
      <c r="B22" s="42">
        <v>0</v>
      </c>
      <c r="C22" s="1">
        <v>0</v>
      </c>
      <c r="E22" s="52" t="s">
        <v>229</v>
      </c>
      <c r="F22" s="47">
        <v>0</v>
      </c>
      <c r="G22" s="38">
        <v>0</v>
      </c>
    </row>
    <row r="23" spans="1:7" x14ac:dyDescent="0.3">
      <c r="A23" s="41" t="s">
        <v>231</v>
      </c>
      <c r="B23" s="42">
        <v>1</v>
      </c>
      <c r="C23" s="1">
        <v>400</v>
      </c>
      <c r="E23" s="52" t="s">
        <v>230</v>
      </c>
      <c r="F23" s="47">
        <v>0</v>
      </c>
      <c r="G23" s="38">
        <v>0</v>
      </c>
    </row>
    <row r="24" spans="1:7" x14ac:dyDescent="0.3">
      <c r="A24" s="41" t="s">
        <v>232</v>
      </c>
      <c r="B24" s="42">
        <v>0</v>
      </c>
      <c r="C24" s="1">
        <v>0</v>
      </c>
      <c r="E24" s="52" t="s">
        <v>231</v>
      </c>
      <c r="F24" s="47">
        <v>1</v>
      </c>
      <c r="G24" s="38">
        <v>400</v>
      </c>
    </row>
    <row r="25" spans="1:7" x14ac:dyDescent="0.3">
      <c r="A25" s="41" t="s">
        <v>233</v>
      </c>
      <c r="B25" s="42">
        <v>1</v>
      </c>
      <c r="C25" s="1">
        <v>550</v>
      </c>
      <c r="E25" s="52" t="s">
        <v>232</v>
      </c>
      <c r="F25" s="47">
        <v>0</v>
      </c>
      <c r="G25" s="38">
        <v>0</v>
      </c>
    </row>
    <row r="26" spans="1:7" x14ac:dyDescent="0.3">
      <c r="A26" s="41" t="s">
        <v>234</v>
      </c>
      <c r="B26" s="42">
        <v>0</v>
      </c>
      <c r="C26" s="1">
        <v>0</v>
      </c>
      <c r="E26" s="52" t="s">
        <v>233</v>
      </c>
      <c r="F26" s="47">
        <v>1</v>
      </c>
      <c r="G26" s="38">
        <v>550</v>
      </c>
    </row>
    <row r="27" spans="1:7" x14ac:dyDescent="0.3">
      <c r="A27" s="41" t="s">
        <v>235</v>
      </c>
      <c r="B27" s="42">
        <v>0</v>
      </c>
      <c r="C27" s="1">
        <v>0</v>
      </c>
      <c r="E27" s="52" t="s">
        <v>234</v>
      </c>
      <c r="F27" s="47">
        <v>0</v>
      </c>
      <c r="G27" s="38">
        <v>0</v>
      </c>
    </row>
    <row r="28" spans="1:7" x14ac:dyDescent="0.3">
      <c r="A28" s="41" t="s">
        <v>236</v>
      </c>
      <c r="B28" s="42">
        <v>7</v>
      </c>
      <c r="C28" s="1">
        <v>2190</v>
      </c>
      <c r="E28" s="52" t="s">
        <v>235</v>
      </c>
      <c r="F28" s="47">
        <v>0</v>
      </c>
      <c r="G28" s="38">
        <v>0</v>
      </c>
    </row>
    <row r="29" spans="1:7" x14ac:dyDescent="0.3">
      <c r="A29" s="41" t="s">
        <v>237</v>
      </c>
      <c r="B29" s="42">
        <v>5</v>
      </c>
      <c r="C29" s="1">
        <v>2650</v>
      </c>
      <c r="E29" s="52" t="s">
        <v>236</v>
      </c>
      <c r="F29" s="47">
        <v>7</v>
      </c>
      <c r="G29" s="38">
        <v>2190</v>
      </c>
    </row>
    <row r="30" spans="1:7" x14ac:dyDescent="0.3">
      <c r="A30" s="41" t="s">
        <v>238</v>
      </c>
      <c r="B30" s="42">
        <v>1</v>
      </c>
      <c r="C30" s="1">
        <v>500</v>
      </c>
      <c r="E30" s="52" t="s">
        <v>237</v>
      </c>
      <c r="F30" s="47">
        <v>5</v>
      </c>
      <c r="G30" s="38">
        <v>2650</v>
      </c>
    </row>
    <row r="31" spans="1:7" x14ac:dyDescent="0.3">
      <c r="A31" s="41" t="s">
        <v>239</v>
      </c>
      <c r="B31" s="42">
        <v>2</v>
      </c>
      <c r="C31" s="1">
        <v>1600</v>
      </c>
      <c r="E31" s="52" t="s">
        <v>238</v>
      </c>
      <c r="F31" s="47">
        <v>1</v>
      </c>
      <c r="G31" s="38">
        <v>500</v>
      </c>
    </row>
    <row r="32" spans="1:7" x14ac:dyDescent="0.3">
      <c r="A32" s="41" t="s">
        <v>240</v>
      </c>
      <c r="B32" s="42">
        <v>5</v>
      </c>
      <c r="C32" s="1">
        <v>4450</v>
      </c>
      <c r="E32" s="52" t="s">
        <v>239</v>
      </c>
      <c r="F32" s="47">
        <v>2</v>
      </c>
      <c r="G32" s="38">
        <v>1600</v>
      </c>
    </row>
    <row r="33" spans="1:7" x14ac:dyDescent="0.3">
      <c r="A33" s="41" t="s">
        <v>140</v>
      </c>
      <c r="B33" s="42">
        <v>0</v>
      </c>
      <c r="C33" s="1">
        <v>0</v>
      </c>
      <c r="E33" s="52" t="s">
        <v>240</v>
      </c>
      <c r="F33" s="47">
        <v>5</v>
      </c>
      <c r="G33" s="38">
        <v>4450</v>
      </c>
    </row>
    <row r="34" spans="1:7" x14ac:dyDescent="0.3">
      <c r="A34" s="41" t="s">
        <v>141</v>
      </c>
      <c r="B34" s="42">
        <v>2</v>
      </c>
      <c r="C34" s="1">
        <v>4200</v>
      </c>
      <c r="E34" s="52" t="s">
        <v>140</v>
      </c>
      <c r="F34" s="47">
        <v>0</v>
      </c>
      <c r="G34" s="38">
        <v>0</v>
      </c>
    </row>
    <row r="35" spans="1:7" x14ac:dyDescent="0.3">
      <c r="A35" s="41" t="s">
        <v>142</v>
      </c>
      <c r="B35" s="42">
        <v>0</v>
      </c>
      <c r="C35" s="1">
        <v>0</v>
      </c>
      <c r="E35" s="52" t="s">
        <v>141</v>
      </c>
      <c r="F35" s="47">
        <v>2</v>
      </c>
      <c r="G35" s="38">
        <v>4200</v>
      </c>
    </row>
    <row r="36" spans="1:7" x14ac:dyDescent="0.3">
      <c r="A36" s="41" t="s">
        <v>143</v>
      </c>
      <c r="B36" s="42">
        <v>0</v>
      </c>
      <c r="C36" s="1">
        <v>0</v>
      </c>
      <c r="E36" s="52" t="s">
        <v>142</v>
      </c>
      <c r="F36" s="47">
        <v>0</v>
      </c>
      <c r="G36" s="38">
        <v>0</v>
      </c>
    </row>
    <row r="37" spans="1:7" x14ac:dyDescent="0.3">
      <c r="A37" s="41" t="s">
        <v>144</v>
      </c>
      <c r="B37" s="42">
        <v>0</v>
      </c>
      <c r="C37" s="1">
        <v>0</v>
      </c>
      <c r="E37" s="52" t="s">
        <v>143</v>
      </c>
      <c r="F37" s="47">
        <v>0</v>
      </c>
      <c r="G37" s="38">
        <v>0</v>
      </c>
    </row>
    <row r="38" spans="1:7" x14ac:dyDescent="0.3">
      <c r="A38" s="41" t="s">
        <v>145</v>
      </c>
      <c r="B38" s="42">
        <v>0</v>
      </c>
      <c r="C38" s="1">
        <v>0</v>
      </c>
      <c r="E38" s="52" t="s">
        <v>144</v>
      </c>
      <c r="F38" s="47">
        <v>0</v>
      </c>
      <c r="G38" s="38">
        <v>0</v>
      </c>
    </row>
    <row r="39" spans="1:7" x14ac:dyDescent="0.3">
      <c r="A39" s="41" t="s">
        <v>146</v>
      </c>
      <c r="B39" s="42">
        <v>1</v>
      </c>
      <c r="C39" s="1">
        <v>2550</v>
      </c>
      <c r="E39" s="52" t="s">
        <v>145</v>
      </c>
      <c r="F39" s="47">
        <v>0</v>
      </c>
      <c r="G39" s="38">
        <v>0</v>
      </c>
    </row>
    <row r="40" spans="1:7" x14ac:dyDescent="0.3">
      <c r="A40" s="41" t="s">
        <v>147</v>
      </c>
      <c r="B40" s="42">
        <v>0</v>
      </c>
      <c r="C40" s="1">
        <v>0</v>
      </c>
      <c r="E40" s="52" t="s">
        <v>146</v>
      </c>
      <c r="F40" s="47">
        <v>1</v>
      </c>
      <c r="G40" s="38">
        <v>2550</v>
      </c>
    </row>
    <row r="41" spans="1:7" x14ac:dyDescent="0.3">
      <c r="A41" s="41" t="s">
        <v>220</v>
      </c>
      <c r="B41" s="42">
        <v>1</v>
      </c>
      <c r="C41" s="1">
        <v>2000</v>
      </c>
      <c r="E41" s="52" t="s">
        <v>147</v>
      </c>
      <c r="F41" s="47">
        <v>0</v>
      </c>
      <c r="G41" s="38">
        <v>0</v>
      </c>
    </row>
    <row r="42" spans="1:7" x14ac:dyDescent="0.3">
      <c r="A42" s="41" t="s">
        <v>164</v>
      </c>
      <c r="B42" s="42">
        <v>0</v>
      </c>
      <c r="C42" s="1">
        <v>0</v>
      </c>
      <c r="E42" s="52" t="s">
        <v>220</v>
      </c>
      <c r="F42" s="47">
        <v>1</v>
      </c>
      <c r="G42" s="38">
        <v>2000</v>
      </c>
    </row>
    <row r="43" spans="1:7" x14ac:dyDescent="0.3">
      <c r="A43" s="41" t="s">
        <v>173</v>
      </c>
      <c r="B43" s="42">
        <v>1</v>
      </c>
      <c r="C43" s="1">
        <v>1100</v>
      </c>
      <c r="E43" s="52" t="s">
        <v>164</v>
      </c>
      <c r="F43" s="47">
        <v>0</v>
      </c>
      <c r="G43" s="38">
        <v>0</v>
      </c>
    </row>
    <row r="44" spans="1:7" x14ac:dyDescent="0.3">
      <c r="A44" s="41" t="s">
        <v>174</v>
      </c>
      <c r="B44" s="42">
        <v>0</v>
      </c>
      <c r="C44" s="1">
        <v>0</v>
      </c>
      <c r="E44" s="52" t="s">
        <v>173</v>
      </c>
      <c r="F44" s="47">
        <v>1</v>
      </c>
      <c r="G44" s="38">
        <v>1100</v>
      </c>
    </row>
    <row r="45" spans="1:7" x14ac:dyDescent="0.3">
      <c r="A45" s="41" t="s">
        <v>175</v>
      </c>
      <c r="B45" s="42">
        <v>1</v>
      </c>
      <c r="C45" s="1">
        <v>1500</v>
      </c>
      <c r="E45" s="52" t="s">
        <v>174</v>
      </c>
      <c r="F45" s="47">
        <v>0</v>
      </c>
      <c r="G45" s="38">
        <v>0</v>
      </c>
    </row>
    <row r="46" spans="1:7" x14ac:dyDescent="0.3">
      <c r="A46" s="41" t="s">
        <v>207</v>
      </c>
      <c r="B46" s="42">
        <v>1</v>
      </c>
      <c r="C46" s="1">
        <v>950</v>
      </c>
      <c r="E46" s="52" t="s">
        <v>175</v>
      </c>
      <c r="F46" s="47">
        <v>1</v>
      </c>
      <c r="G46" s="38">
        <v>1500</v>
      </c>
    </row>
    <row r="47" spans="1:7" x14ac:dyDescent="0.3">
      <c r="A47" s="41" t="s">
        <v>208</v>
      </c>
      <c r="B47" s="42">
        <v>0</v>
      </c>
      <c r="C47" s="1">
        <v>0</v>
      </c>
      <c r="E47" s="52" t="s">
        <v>207</v>
      </c>
      <c r="F47" s="47">
        <v>1</v>
      </c>
      <c r="G47" s="38">
        <v>950</v>
      </c>
    </row>
    <row r="48" spans="1:7" x14ac:dyDescent="0.3">
      <c r="A48" s="41" t="s">
        <v>209</v>
      </c>
      <c r="B48" s="42">
        <v>8</v>
      </c>
      <c r="C48" s="1">
        <v>3850</v>
      </c>
      <c r="E48" s="52" t="s">
        <v>208</v>
      </c>
      <c r="F48" s="47">
        <v>0</v>
      </c>
      <c r="G48" s="38">
        <v>0</v>
      </c>
    </row>
    <row r="49" spans="1:7" x14ac:dyDescent="0.3">
      <c r="A49" s="41" t="s">
        <v>210</v>
      </c>
      <c r="B49" s="42">
        <v>1</v>
      </c>
      <c r="C49" s="1">
        <v>750</v>
      </c>
      <c r="E49" s="52" t="s">
        <v>209</v>
      </c>
      <c r="F49" s="47">
        <v>8</v>
      </c>
      <c r="G49" s="38">
        <v>3850</v>
      </c>
    </row>
    <row r="50" spans="1:7" x14ac:dyDescent="0.3">
      <c r="A50" s="41" t="s">
        <v>211</v>
      </c>
      <c r="B50" s="42">
        <v>1</v>
      </c>
      <c r="C50" s="1">
        <v>450</v>
      </c>
      <c r="E50" s="52" t="s">
        <v>210</v>
      </c>
      <c r="F50" s="47">
        <v>1</v>
      </c>
      <c r="G50" s="38">
        <v>750</v>
      </c>
    </row>
    <row r="51" spans="1:7" x14ac:dyDescent="0.3">
      <c r="A51" s="41" t="s">
        <v>212</v>
      </c>
      <c r="B51" s="42">
        <v>0</v>
      </c>
      <c r="C51" s="1">
        <v>0</v>
      </c>
      <c r="E51" s="52" t="s">
        <v>211</v>
      </c>
      <c r="F51" s="47">
        <v>1</v>
      </c>
      <c r="G51" s="38">
        <v>450</v>
      </c>
    </row>
    <row r="52" spans="1:7" x14ac:dyDescent="0.3">
      <c r="A52" s="41" t="s">
        <v>213</v>
      </c>
      <c r="B52" s="42">
        <v>1</v>
      </c>
      <c r="C52" s="1">
        <v>2200</v>
      </c>
      <c r="E52" s="52" t="s">
        <v>212</v>
      </c>
      <c r="F52" s="47">
        <v>0</v>
      </c>
      <c r="G52" s="38">
        <v>0</v>
      </c>
    </row>
    <row r="53" spans="1:7" x14ac:dyDescent="0.3">
      <c r="A53" s="41" t="s">
        <v>165</v>
      </c>
      <c r="B53" s="42">
        <v>0</v>
      </c>
      <c r="C53" s="1">
        <v>0</v>
      </c>
      <c r="E53" s="52" t="s">
        <v>213</v>
      </c>
      <c r="F53" s="47">
        <v>1</v>
      </c>
      <c r="G53" s="38">
        <v>2200</v>
      </c>
    </row>
    <row r="54" spans="1:7" x14ac:dyDescent="0.3">
      <c r="A54" s="41" t="s">
        <v>214</v>
      </c>
      <c r="B54" s="42">
        <v>1</v>
      </c>
      <c r="C54" s="1">
        <v>1000</v>
      </c>
      <c r="E54" s="52" t="s">
        <v>165</v>
      </c>
      <c r="F54" s="47">
        <v>0</v>
      </c>
      <c r="G54" s="38">
        <v>0</v>
      </c>
    </row>
    <row r="55" spans="1:7" x14ac:dyDescent="0.3">
      <c r="A55" s="41" t="s">
        <v>215</v>
      </c>
      <c r="B55" s="42">
        <v>32</v>
      </c>
      <c r="C55" s="1">
        <v>2400</v>
      </c>
      <c r="E55" s="52" t="s">
        <v>214</v>
      </c>
      <c r="F55" s="47">
        <v>1</v>
      </c>
      <c r="G55" s="38">
        <v>1000</v>
      </c>
    </row>
    <row r="56" spans="1:7" x14ac:dyDescent="0.3">
      <c r="A56" s="41" t="s">
        <v>216</v>
      </c>
      <c r="B56" s="42">
        <v>7</v>
      </c>
      <c r="C56" s="1">
        <v>3330</v>
      </c>
      <c r="E56" s="20" t="s">
        <v>215</v>
      </c>
      <c r="F56" s="137">
        <v>32</v>
      </c>
      <c r="G56" s="21">
        <v>2400</v>
      </c>
    </row>
    <row r="57" spans="1:7" x14ac:dyDescent="0.3">
      <c r="A57" s="41" t="s">
        <v>166</v>
      </c>
      <c r="B57" s="42">
        <v>0</v>
      </c>
      <c r="C57" s="1">
        <v>0</v>
      </c>
      <c r="E57" s="52" t="s">
        <v>216</v>
      </c>
      <c r="F57" s="47">
        <v>7</v>
      </c>
      <c r="G57" s="38">
        <v>3330</v>
      </c>
    </row>
    <row r="58" spans="1:7" x14ac:dyDescent="0.3">
      <c r="A58" s="41" t="s">
        <v>167</v>
      </c>
      <c r="B58" s="42">
        <v>0</v>
      </c>
      <c r="C58" s="1">
        <v>0</v>
      </c>
      <c r="E58" s="52" t="s">
        <v>166</v>
      </c>
      <c r="F58" s="47">
        <v>0</v>
      </c>
      <c r="G58" s="38">
        <v>0</v>
      </c>
    </row>
    <row r="59" spans="1:7" x14ac:dyDescent="0.3">
      <c r="A59" s="41" t="s">
        <v>168</v>
      </c>
      <c r="B59" s="42">
        <v>0</v>
      </c>
      <c r="C59" s="1">
        <v>0</v>
      </c>
      <c r="E59" s="52" t="s">
        <v>167</v>
      </c>
      <c r="F59" s="47">
        <v>0</v>
      </c>
      <c r="G59" s="38">
        <v>0</v>
      </c>
    </row>
    <row r="60" spans="1:7" x14ac:dyDescent="0.3">
      <c r="A60" s="41" t="s">
        <v>169</v>
      </c>
      <c r="B60" s="42">
        <v>1</v>
      </c>
      <c r="C60" s="1">
        <v>1050</v>
      </c>
      <c r="E60" s="52" t="s">
        <v>168</v>
      </c>
      <c r="F60" s="47">
        <v>0</v>
      </c>
      <c r="G60" s="38">
        <v>0</v>
      </c>
    </row>
    <row r="61" spans="1:7" x14ac:dyDescent="0.3">
      <c r="A61" s="41" t="s">
        <v>170</v>
      </c>
      <c r="B61" s="42">
        <v>0</v>
      </c>
      <c r="C61" s="1">
        <v>0</v>
      </c>
      <c r="E61" s="52" t="s">
        <v>169</v>
      </c>
      <c r="F61" s="47">
        <v>1</v>
      </c>
      <c r="G61" s="38">
        <v>1050</v>
      </c>
    </row>
    <row r="62" spans="1:7" x14ac:dyDescent="0.3">
      <c r="A62" s="41" t="s">
        <v>171</v>
      </c>
      <c r="B62" s="42">
        <v>1</v>
      </c>
      <c r="C62" s="1">
        <v>1800</v>
      </c>
      <c r="E62" s="52" t="s">
        <v>170</v>
      </c>
      <c r="F62" s="47">
        <v>0</v>
      </c>
      <c r="G62" s="38">
        <v>0</v>
      </c>
    </row>
    <row r="63" spans="1:7" x14ac:dyDescent="0.3">
      <c r="A63" s="41" t="s">
        <v>172</v>
      </c>
      <c r="B63" s="42">
        <v>0</v>
      </c>
      <c r="C63" s="1">
        <v>0</v>
      </c>
      <c r="E63" s="52" t="s">
        <v>171</v>
      </c>
      <c r="F63" s="47">
        <v>1</v>
      </c>
      <c r="G63" s="38">
        <v>1800</v>
      </c>
    </row>
    <row r="64" spans="1:7" x14ac:dyDescent="0.3">
      <c r="A64" s="41" t="s">
        <v>127</v>
      </c>
      <c r="B64" s="42">
        <v>1</v>
      </c>
      <c r="C64" s="1">
        <v>18500</v>
      </c>
      <c r="E64" s="52" t="s">
        <v>172</v>
      </c>
      <c r="F64" s="47">
        <v>0</v>
      </c>
      <c r="G64" s="38">
        <v>0</v>
      </c>
    </row>
    <row r="65" spans="1:7" x14ac:dyDescent="0.3">
      <c r="A65" s="41" t="s">
        <v>136</v>
      </c>
      <c r="B65" s="42">
        <v>0</v>
      </c>
      <c r="C65" s="1">
        <v>0</v>
      </c>
      <c r="E65" s="52" t="s">
        <v>127</v>
      </c>
      <c r="F65" s="47">
        <v>1</v>
      </c>
      <c r="G65" s="38">
        <v>18500</v>
      </c>
    </row>
    <row r="66" spans="1:7" x14ac:dyDescent="0.3">
      <c r="A66" s="41" t="s">
        <v>137</v>
      </c>
      <c r="B66" s="42">
        <v>0</v>
      </c>
      <c r="C66" s="1">
        <v>0</v>
      </c>
      <c r="E66" s="52" t="s">
        <v>136</v>
      </c>
      <c r="F66" s="47">
        <v>0</v>
      </c>
      <c r="G66" s="38">
        <v>0</v>
      </c>
    </row>
    <row r="67" spans="1:7" x14ac:dyDescent="0.3">
      <c r="A67" s="41" t="s">
        <v>138</v>
      </c>
      <c r="B67" s="42">
        <v>1</v>
      </c>
      <c r="C67" s="1">
        <v>4200</v>
      </c>
      <c r="E67" s="52" t="s">
        <v>137</v>
      </c>
      <c r="F67" s="47">
        <v>0</v>
      </c>
      <c r="G67" s="38">
        <v>0</v>
      </c>
    </row>
    <row r="68" spans="1:7" x14ac:dyDescent="0.3">
      <c r="A68" s="41" t="s">
        <v>139</v>
      </c>
      <c r="B68" s="42">
        <v>5</v>
      </c>
      <c r="C68" s="1">
        <v>21100</v>
      </c>
      <c r="E68" s="52" t="s">
        <v>138</v>
      </c>
      <c r="F68" s="47">
        <v>1</v>
      </c>
      <c r="G68" s="38">
        <v>4200</v>
      </c>
    </row>
    <row r="69" spans="1:7" x14ac:dyDescent="0.3">
      <c r="A69" s="41" t="s">
        <v>221</v>
      </c>
      <c r="B69" s="42">
        <v>5</v>
      </c>
      <c r="C69" s="1">
        <v>16500</v>
      </c>
      <c r="E69" s="20" t="s">
        <v>139</v>
      </c>
      <c r="F69" s="137">
        <v>5</v>
      </c>
      <c r="G69" s="21">
        <v>21100</v>
      </c>
    </row>
    <row r="70" spans="1:7" x14ac:dyDescent="0.3">
      <c r="A70" s="41" t="s">
        <v>226</v>
      </c>
      <c r="B70" s="42">
        <v>1</v>
      </c>
      <c r="C70" s="1">
        <v>7700</v>
      </c>
      <c r="E70" s="52" t="s">
        <v>221</v>
      </c>
      <c r="F70" s="47">
        <v>5</v>
      </c>
      <c r="G70" s="38">
        <v>16500</v>
      </c>
    </row>
    <row r="71" spans="1:7" x14ac:dyDescent="0.3">
      <c r="A71" s="41" t="s">
        <v>227</v>
      </c>
      <c r="B71" s="42">
        <v>1</v>
      </c>
      <c r="C71" s="1">
        <v>13500</v>
      </c>
      <c r="E71" s="52" t="s">
        <v>226</v>
      </c>
      <c r="F71" s="47">
        <v>1</v>
      </c>
      <c r="G71" s="38">
        <v>7700</v>
      </c>
    </row>
    <row r="72" spans="1:7" x14ac:dyDescent="0.3">
      <c r="A72" s="41" t="s">
        <v>128</v>
      </c>
      <c r="B72" s="42">
        <v>0</v>
      </c>
      <c r="C72" s="1">
        <v>0</v>
      </c>
      <c r="E72" s="52" t="s">
        <v>227</v>
      </c>
      <c r="F72" s="47">
        <v>1</v>
      </c>
      <c r="G72" s="38">
        <v>13500</v>
      </c>
    </row>
    <row r="73" spans="1:7" x14ac:dyDescent="0.3">
      <c r="A73" s="41" t="s">
        <v>129</v>
      </c>
      <c r="B73" s="42">
        <v>0</v>
      </c>
      <c r="C73" s="1">
        <v>0</v>
      </c>
      <c r="E73" s="52" t="s">
        <v>128</v>
      </c>
      <c r="F73" s="47">
        <v>0</v>
      </c>
      <c r="G73" s="38">
        <v>0</v>
      </c>
    </row>
    <row r="74" spans="1:7" x14ac:dyDescent="0.3">
      <c r="A74" s="41" t="s">
        <v>130</v>
      </c>
      <c r="B74" s="42">
        <v>0</v>
      </c>
      <c r="C74" s="1">
        <v>0</v>
      </c>
      <c r="E74" s="52" t="s">
        <v>129</v>
      </c>
      <c r="F74" s="47">
        <v>0</v>
      </c>
      <c r="G74" s="38">
        <v>0</v>
      </c>
    </row>
    <row r="75" spans="1:7" x14ac:dyDescent="0.3">
      <c r="A75" s="41" t="s">
        <v>131</v>
      </c>
      <c r="B75" s="42">
        <v>0</v>
      </c>
      <c r="C75" s="1">
        <v>0</v>
      </c>
      <c r="E75" s="52" t="s">
        <v>130</v>
      </c>
      <c r="F75" s="47">
        <v>0</v>
      </c>
      <c r="G75" s="38">
        <v>0</v>
      </c>
    </row>
    <row r="76" spans="1:7" x14ac:dyDescent="0.3">
      <c r="A76" s="41" t="s">
        <v>132</v>
      </c>
      <c r="B76" s="42">
        <v>0</v>
      </c>
      <c r="C76" s="1">
        <v>0</v>
      </c>
      <c r="E76" s="52" t="s">
        <v>131</v>
      </c>
      <c r="F76" s="47">
        <v>0</v>
      </c>
      <c r="G76" s="38">
        <v>0</v>
      </c>
    </row>
    <row r="77" spans="1:7" x14ac:dyDescent="0.3">
      <c r="A77" s="41" t="s">
        <v>133</v>
      </c>
      <c r="B77" s="42">
        <v>1</v>
      </c>
      <c r="C77" s="1">
        <v>10400</v>
      </c>
      <c r="E77" s="52" t="s">
        <v>132</v>
      </c>
      <c r="F77" s="47">
        <v>0</v>
      </c>
      <c r="G77" s="38">
        <v>0</v>
      </c>
    </row>
    <row r="78" spans="1:7" x14ac:dyDescent="0.3">
      <c r="A78" s="41" t="s">
        <v>134</v>
      </c>
      <c r="B78" s="42">
        <v>0</v>
      </c>
      <c r="C78" s="1">
        <v>0</v>
      </c>
      <c r="E78" s="52" t="s">
        <v>133</v>
      </c>
      <c r="F78" s="47">
        <v>1</v>
      </c>
      <c r="G78" s="38">
        <v>10400</v>
      </c>
    </row>
    <row r="79" spans="1:7" x14ac:dyDescent="0.3">
      <c r="A79" s="41" t="s">
        <v>135</v>
      </c>
      <c r="B79" s="42">
        <v>0</v>
      </c>
      <c r="C79" s="1">
        <v>0</v>
      </c>
      <c r="E79" s="52" t="s">
        <v>134</v>
      </c>
      <c r="F79" s="47">
        <v>0</v>
      </c>
      <c r="G79" s="38">
        <v>0</v>
      </c>
    </row>
    <row r="80" spans="1:7" x14ac:dyDescent="0.3">
      <c r="A80" s="41" t="s">
        <v>250</v>
      </c>
      <c r="B80" s="42">
        <v>103</v>
      </c>
      <c r="C80" s="1">
        <v>151970</v>
      </c>
      <c r="E80" s="52" t="s">
        <v>135</v>
      </c>
      <c r="F80" s="47">
        <v>0</v>
      </c>
      <c r="G80" s="38">
        <v>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A8B4-3E3E-427A-A564-B7ABD6A5C31D}">
  <dimension ref="A4:I82"/>
  <sheetViews>
    <sheetView topLeftCell="A28" workbookViewId="0">
      <selection activeCell="M27" sqref="M27"/>
    </sheetView>
  </sheetViews>
  <sheetFormatPr defaultRowHeight="14.4" x14ac:dyDescent="0.3"/>
  <cols>
    <col min="1" max="1" width="5.5546875" bestFit="1" customWidth="1"/>
    <col min="2" max="2" width="12.21875" bestFit="1" customWidth="1"/>
    <col min="3" max="3" width="14.6640625" bestFit="1" customWidth="1"/>
    <col min="7" max="7" width="12.5546875" bestFit="1" customWidth="1"/>
    <col min="8" max="8" width="19.21875" bestFit="1" customWidth="1"/>
    <col min="9" max="9" width="21.77734375" bestFit="1" customWidth="1"/>
  </cols>
  <sheetData>
    <row r="4" spans="1:9" x14ac:dyDescent="0.3">
      <c r="A4" s="6" t="s">
        <v>300</v>
      </c>
      <c r="B4" s="6" t="s">
        <v>313</v>
      </c>
      <c r="C4" s="6" t="s">
        <v>314</v>
      </c>
    </row>
    <row r="5" spans="1:9" x14ac:dyDescent="0.3">
      <c r="A5" s="52" t="s">
        <v>478</v>
      </c>
      <c r="B5" s="47">
        <v>0</v>
      </c>
      <c r="C5" s="47">
        <v>0</v>
      </c>
    </row>
    <row r="6" spans="1:9" x14ac:dyDescent="0.3">
      <c r="A6" s="52" t="s">
        <v>478</v>
      </c>
      <c r="B6" s="47">
        <v>0</v>
      </c>
      <c r="C6" s="47">
        <v>0</v>
      </c>
    </row>
    <row r="7" spans="1:9" x14ac:dyDescent="0.3">
      <c r="A7" s="52" t="s">
        <v>478</v>
      </c>
      <c r="B7" s="47">
        <v>0</v>
      </c>
      <c r="C7" s="47">
        <v>0</v>
      </c>
    </row>
    <row r="8" spans="1:9" x14ac:dyDescent="0.3">
      <c r="A8" s="52" t="s">
        <v>478</v>
      </c>
      <c r="B8" s="47">
        <v>0</v>
      </c>
      <c r="C8" s="47">
        <v>0</v>
      </c>
      <c r="G8" s="39" t="s">
        <v>249</v>
      </c>
      <c r="H8" t="s">
        <v>477</v>
      </c>
      <c r="I8" t="s">
        <v>476</v>
      </c>
    </row>
    <row r="9" spans="1:9" x14ac:dyDescent="0.3">
      <c r="A9" s="52" t="s">
        <v>478</v>
      </c>
      <c r="B9" s="47">
        <v>0</v>
      </c>
      <c r="C9" s="47">
        <v>2</v>
      </c>
      <c r="G9" s="41" t="s">
        <v>478</v>
      </c>
      <c r="H9" s="42">
        <v>6</v>
      </c>
      <c r="I9" s="42">
        <v>2</v>
      </c>
    </row>
    <row r="10" spans="1:9" x14ac:dyDescent="0.3">
      <c r="A10" s="52" t="s">
        <v>478</v>
      </c>
      <c r="B10" s="47">
        <v>0</v>
      </c>
      <c r="C10" s="47">
        <v>0</v>
      </c>
      <c r="G10" s="41" t="s">
        <v>479</v>
      </c>
      <c r="H10" s="42">
        <v>0</v>
      </c>
      <c r="I10" s="42">
        <v>0</v>
      </c>
    </row>
    <row r="11" spans="1:9" x14ac:dyDescent="0.3">
      <c r="A11" s="52" t="s">
        <v>478</v>
      </c>
      <c r="B11" s="47">
        <v>0</v>
      </c>
      <c r="C11" s="47">
        <v>0</v>
      </c>
      <c r="G11" s="41" t="s">
        <v>480</v>
      </c>
      <c r="H11" s="42">
        <v>2</v>
      </c>
      <c r="I11" s="42">
        <v>1</v>
      </c>
    </row>
    <row r="12" spans="1:9" x14ac:dyDescent="0.3">
      <c r="A12" s="52" t="s">
        <v>478</v>
      </c>
      <c r="B12" s="47">
        <v>0</v>
      </c>
      <c r="C12" s="47">
        <v>0</v>
      </c>
      <c r="G12" s="41" t="s">
        <v>481</v>
      </c>
      <c r="H12" s="42">
        <v>20</v>
      </c>
      <c r="I12" s="42">
        <v>37</v>
      </c>
    </row>
    <row r="13" spans="1:9" x14ac:dyDescent="0.3">
      <c r="A13" s="52" t="s">
        <v>478</v>
      </c>
      <c r="B13" s="47">
        <v>1</v>
      </c>
      <c r="C13" s="47">
        <v>0</v>
      </c>
      <c r="G13" s="41" t="s">
        <v>482</v>
      </c>
      <c r="H13" s="42">
        <v>4</v>
      </c>
      <c r="I13" s="42">
        <v>4</v>
      </c>
    </row>
    <row r="14" spans="1:9" x14ac:dyDescent="0.3">
      <c r="A14" s="52" t="s">
        <v>478</v>
      </c>
      <c r="B14" s="47">
        <v>1</v>
      </c>
      <c r="C14" s="47">
        <v>0</v>
      </c>
      <c r="G14" s="41" t="s">
        <v>483</v>
      </c>
      <c r="H14" s="42">
        <v>56</v>
      </c>
      <c r="I14" s="42">
        <v>159</v>
      </c>
    </row>
    <row r="15" spans="1:9" x14ac:dyDescent="0.3">
      <c r="A15" s="52" t="s">
        <v>478</v>
      </c>
      <c r="B15" s="47">
        <v>1</v>
      </c>
      <c r="C15" s="47">
        <v>0</v>
      </c>
      <c r="G15" s="41" t="s">
        <v>484</v>
      </c>
      <c r="H15" s="42">
        <v>15</v>
      </c>
      <c r="I15" s="42">
        <v>18</v>
      </c>
    </row>
    <row r="16" spans="1:9" x14ac:dyDescent="0.3">
      <c r="A16" s="52" t="s">
        <v>478</v>
      </c>
      <c r="B16" s="47">
        <v>1</v>
      </c>
      <c r="C16" s="47">
        <v>0</v>
      </c>
      <c r="G16" s="41" t="s">
        <v>250</v>
      </c>
      <c r="H16" s="42">
        <v>103</v>
      </c>
      <c r="I16" s="42">
        <v>221</v>
      </c>
    </row>
    <row r="17" spans="1:9" x14ac:dyDescent="0.3">
      <c r="A17" s="52" t="s">
        <v>478</v>
      </c>
      <c r="B17" s="47">
        <v>1</v>
      </c>
      <c r="C17" s="47">
        <v>0</v>
      </c>
    </row>
    <row r="18" spans="1:9" x14ac:dyDescent="0.3">
      <c r="A18" s="52" t="s">
        <v>478</v>
      </c>
      <c r="B18" s="47">
        <v>0</v>
      </c>
      <c r="C18" s="47">
        <v>0</v>
      </c>
    </row>
    <row r="19" spans="1:9" x14ac:dyDescent="0.3">
      <c r="A19" s="52" t="s">
        <v>478</v>
      </c>
      <c r="B19" s="47">
        <v>0</v>
      </c>
      <c r="C19" s="47">
        <v>0</v>
      </c>
      <c r="G19" s="166" t="s">
        <v>249</v>
      </c>
      <c r="H19" s="166" t="s">
        <v>477</v>
      </c>
      <c r="I19" s="166" t="s">
        <v>476</v>
      </c>
    </row>
    <row r="20" spans="1:9" x14ac:dyDescent="0.3">
      <c r="A20" s="52" t="s">
        <v>478</v>
      </c>
      <c r="B20" s="47">
        <v>0</v>
      </c>
      <c r="C20" s="47">
        <v>0</v>
      </c>
      <c r="G20" s="41" t="s">
        <v>478</v>
      </c>
      <c r="H20" s="42">
        <v>6</v>
      </c>
      <c r="I20" s="42">
        <v>2</v>
      </c>
    </row>
    <row r="21" spans="1:9" x14ac:dyDescent="0.3">
      <c r="A21" s="52" t="s">
        <v>478</v>
      </c>
      <c r="B21" s="47">
        <v>0</v>
      </c>
      <c r="C21" s="47">
        <v>0</v>
      </c>
      <c r="G21" s="41" t="s">
        <v>479</v>
      </c>
      <c r="H21" s="42">
        <v>0</v>
      </c>
      <c r="I21" s="42">
        <v>0</v>
      </c>
    </row>
    <row r="22" spans="1:9" x14ac:dyDescent="0.3">
      <c r="A22" s="52" t="s">
        <v>478</v>
      </c>
      <c r="B22" s="47">
        <v>1</v>
      </c>
      <c r="C22" s="47">
        <v>0</v>
      </c>
      <c r="G22" s="41" t="s">
        <v>480</v>
      </c>
      <c r="H22" s="42">
        <v>2</v>
      </c>
      <c r="I22" s="42">
        <v>1</v>
      </c>
    </row>
    <row r="23" spans="1:9" x14ac:dyDescent="0.3">
      <c r="A23" s="52" t="s">
        <v>478</v>
      </c>
      <c r="B23" s="47">
        <v>0</v>
      </c>
      <c r="C23" s="47">
        <v>0</v>
      </c>
      <c r="G23" s="41" t="s">
        <v>481</v>
      </c>
      <c r="H23" s="42">
        <v>20</v>
      </c>
      <c r="I23" s="42">
        <v>37</v>
      </c>
    </row>
    <row r="24" spans="1:9" x14ac:dyDescent="0.3">
      <c r="A24" s="52" t="s">
        <v>479</v>
      </c>
      <c r="B24" s="47">
        <v>0</v>
      </c>
      <c r="C24" s="47">
        <v>0</v>
      </c>
      <c r="G24" s="41" t="s">
        <v>482</v>
      </c>
      <c r="H24" s="42">
        <v>4</v>
      </c>
      <c r="I24" s="42">
        <v>4</v>
      </c>
    </row>
    <row r="25" spans="1:9" x14ac:dyDescent="0.3">
      <c r="A25" s="52" t="s">
        <v>479</v>
      </c>
      <c r="B25" s="47">
        <v>0</v>
      </c>
      <c r="C25" s="47">
        <v>0</v>
      </c>
      <c r="G25" s="41" t="s">
        <v>483</v>
      </c>
      <c r="H25" s="42">
        <v>56</v>
      </c>
      <c r="I25" s="42">
        <v>159</v>
      </c>
    </row>
    <row r="26" spans="1:9" x14ac:dyDescent="0.3">
      <c r="A26" s="52" t="s">
        <v>480</v>
      </c>
      <c r="B26" s="47">
        <v>1</v>
      </c>
      <c r="C26" s="47">
        <v>0</v>
      </c>
      <c r="G26" s="41" t="s">
        <v>484</v>
      </c>
      <c r="H26" s="42">
        <v>15</v>
      </c>
      <c r="I26" s="42">
        <v>18</v>
      </c>
    </row>
    <row r="27" spans="1:9" x14ac:dyDescent="0.3">
      <c r="A27" s="52" t="s">
        <v>480</v>
      </c>
      <c r="B27" s="47">
        <v>0</v>
      </c>
      <c r="C27" s="47">
        <v>0</v>
      </c>
    </row>
    <row r="28" spans="1:9" x14ac:dyDescent="0.3">
      <c r="A28" s="52" t="s">
        <v>480</v>
      </c>
      <c r="B28" s="47">
        <v>1</v>
      </c>
      <c r="C28" s="47">
        <v>1</v>
      </c>
    </row>
    <row r="29" spans="1:9" x14ac:dyDescent="0.3">
      <c r="A29" s="52" t="s">
        <v>480</v>
      </c>
      <c r="B29" s="47">
        <v>0</v>
      </c>
      <c r="C29" s="47">
        <v>0</v>
      </c>
    </row>
    <row r="30" spans="1:9" x14ac:dyDescent="0.3">
      <c r="A30" s="52" t="s">
        <v>480</v>
      </c>
      <c r="B30" s="47">
        <v>0</v>
      </c>
      <c r="C30" s="47">
        <v>0</v>
      </c>
    </row>
    <row r="31" spans="1:9" x14ac:dyDescent="0.3">
      <c r="A31" s="52" t="s">
        <v>481</v>
      </c>
      <c r="B31" s="47">
        <v>7</v>
      </c>
      <c r="C31" s="47">
        <v>7</v>
      </c>
    </row>
    <row r="32" spans="1:9" x14ac:dyDescent="0.3">
      <c r="A32" s="52" t="s">
        <v>481</v>
      </c>
      <c r="B32" s="47">
        <v>5</v>
      </c>
      <c r="C32" s="47">
        <v>7</v>
      </c>
    </row>
    <row r="33" spans="1:3" x14ac:dyDescent="0.3">
      <c r="A33" s="52" t="s">
        <v>481</v>
      </c>
      <c r="B33" s="47">
        <v>1</v>
      </c>
      <c r="C33" s="47">
        <v>8</v>
      </c>
    </row>
    <row r="34" spans="1:3" x14ac:dyDescent="0.3">
      <c r="A34" s="52" t="s">
        <v>481</v>
      </c>
      <c r="B34" s="47">
        <v>2</v>
      </c>
      <c r="C34" s="47">
        <v>8</v>
      </c>
    </row>
    <row r="35" spans="1:3" x14ac:dyDescent="0.3">
      <c r="A35" s="52" t="s">
        <v>481</v>
      </c>
      <c r="B35" s="47">
        <v>5</v>
      </c>
      <c r="C35" s="47">
        <v>7</v>
      </c>
    </row>
    <row r="36" spans="1:3" x14ac:dyDescent="0.3">
      <c r="A36" s="52" t="s">
        <v>482</v>
      </c>
      <c r="B36" s="47">
        <v>0</v>
      </c>
      <c r="C36" s="47">
        <v>0</v>
      </c>
    </row>
    <row r="37" spans="1:3" x14ac:dyDescent="0.3">
      <c r="A37" s="52" t="s">
        <v>482</v>
      </c>
      <c r="B37" s="47">
        <v>2</v>
      </c>
      <c r="C37" s="47">
        <v>0</v>
      </c>
    </row>
    <row r="38" spans="1:3" x14ac:dyDescent="0.3">
      <c r="A38" s="52" t="s">
        <v>482</v>
      </c>
      <c r="B38" s="47">
        <v>0</v>
      </c>
      <c r="C38" s="47">
        <v>0</v>
      </c>
    </row>
    <row r="39" spans="1:3" x14ac:dyDescent="0.3">
      <c r="A39" s="52" t="s">
        <v>482</v>
      </c>
      <c r="B39" s="47">
        <v>0</v>
      </c>
      <c r="C39" s="47">
        <v>0</v>
      </c>
    </row>
    <row r="40" spans="1:3" x14ac:dyDescent="0.3">
      <c r="A40" s="52" t="s">
        <v>482</v>
      </c>
      <c r="B40" s="47">
        <v>0</v>
      </c>
      <c r="C40" s="47">
        <v>0</v>
      </c>
    </row>
    <row r="41" spans="1:3" x14ac:dyDescent="0.3">
      <c r="A41" s="52" t="s">
        <v>482</v>
      </c>
      <c r="B41" s="47">
        <v>0</v>
      </c>
      <c r="C41" s="47">
        <v>0</v>
      </c>
    </row>
    <row r="42" spans="1:3" x14ac:dyDescent="0.3">
      <c r="A42" s="52" t="s">
        <v>482</v>
      </c>
      <c r="B42" s="47">
        <v>1</v>
      </c>
      <c r="C42" s="47">
        <v>4</v>
      </c>
    </row>
    <row r="43" spans="1:3" x14ac:dyDescent="0.3">
      <c r="A43" s="52" t="s">
        <v>482</v>
      </c>
      <c r="B43" s="47">
        <v>0</v>
      </c>
      <c r="C43" s="47">
        <v>0</v>
      </c>
    </row>
    <row r="44" spans="1:3" x14ac:dyDescent="0.3">
      <c r="A44" s="52" t="s">
        <v>482</v>
      </c>
      <c r="B44" s="47">
        <v>1</v>
      </c>
      <c r="C44" s="47">
        <v>0</v>
      </c>
    </row>
    <row r="45" spans="1:3" x14ac:dyDescent="0.3">
      <c r="A45" s="52" t="s">
        <v>483</v>
      </c>
      <c r="B45" s="47">
        <v>0</v>
      </c>
      <c r="C45" s="47">
        <v>0</v>
      </c>
    </row>
    <row r="46" spans="1:3" x14ac:dyDescent="0.3">
      <c r="A46" s="52" t="s">
        <v>483</v>
      </c>
      <c r="B46" s="47">
        <v>1</v>
      </c>
      <c r="C46" s="47">
        <v>0</v>
      </c>
    </row>
    <row r="47" spans="1:3" x14ac:dyDescent="0.3">
      <c r="A47" s="52" t="s">
        <v>483</v>
      </c>
      <c r="B47" s="47">
        <v>0</v>
      </c>
      <c r="C47" s="47">
        <v>0</v>
      </c>
    </row>
    <row r="48" spans="1:3" x14ac:dyDescent="0.3">
      <c r="A48" s="52" t="s">
        <v>483</v>
      </c>
      <c r="B48" s="47">
        <v>1</v>
      </c>
      <c r="C48" s="47">
        <v>0</v>
      </c>
    </row>
    <row r="49" spans="1:3" x14ac:dyDescent="0.3">
      <c r="A49" s="52" t="s">
        <v>483</v>
      </c>
      <c r="B49" s="47">
        <v>1</v>
      </c>
      <c r="C49" s="47">
        <v>0</v>
      </c>
    </row>
    <row r="50" spans="1:3" x14ac:dyDescent="0.3">
      <c r="A50" s="52" t="s">
        <v>483</v>
      </c>
      <c r="B50" s="47">
        <v>0</v>
      </c>
      <c r="C50" s="47">
        <v>35</v>
      </c>
    </row>
    <row r="51" spans="1:3" x14ac:dyDescent="0.3">
      <c r="A51" s="52" t="s">
        <v>483</v>
      </c>
      <c r="B51" s="47">
        <v>8</v>
      </c>
      <c r="C51" s="47">
        <v>12</v>
      </c>
    </row>
    <row r="52" spans="1:3" x14ac:dyDescent="0.3">
      <c r="A52" s="52" t="s">
        <v>483</v>
      </c>
      <c r="B52" s="47">
        <v>1</v>
      </c>
      <c r="C52" s="47">
        <v>0</v>
      </c>
    </row>
    <row r="53" spans="1:3" x14ac:dyDescent="0.3">
      <c r="A53" s="52" t="s">
        <v>483</v>
      </c>
      <c r="B53" s="47">
        <v>1</v>
      </c>
      <c r="C53" s="47">
        <v>0</v>
      </c>
    </row>
    <row r="54" spans="1:3" x14ac:dyDescent="0.3">
      <c r="A54" s="52" t="s">
        <v>483</v>
      </c>
      <c r="B54" s="47">
        <v>0</v>
      </c>
      <c r="C54" s="47">
        <v>16</v>
      </c>
    </row>
    <row r="55" spans="1:3" x14ac:dyDescent="0.3">
      <c r="A55" s="52" t="s">
        <v>483</v>
      </c>
      <c r="B55" s="47">
        <v>1</v>
      </c>
      <c r="C55" s="47">
        <v>1</v>
      </c>
    </row>
    <row r="56" spans="1:3" x14ac:dyDescent="0.3">
      <c r="A56" s="52" t="s">
        <v>483</v>
      </c>
      <c r="B56" s="47">
        <v>0</v>
      </c>
      <c r="C56" s="47">
        <v>0</v>
      </c>
    </row>
    <row r="57" spans="1:3" x14ac:dyDescent="0.3">
      <c r="A57" s="52" t="s">
        <v>483</v>
      </c>
      <c r="B57" s="47">
        <v>1</v>
      </c>
      <c r="C57" s="47">
        <v>3</v>
      </c>
    </row>
    <row r="58" spans="1:3" x14ac:dyDescent="0.3">
      <c r="A58" s="52" t="s">
        <v>483</v>
      </c>
      <c r="B58" s="47">
        <v>32</v>
      </c>
      <c r="C58" s="47">
        <v>87</v>
      </c>
    </row>
    <row r="59" spans="1:3" x14ac:dyDescent="0.3">
      <c r="A59" s="52" t="s">
        <v>483</v>
      </c>
      <c r="B59" s="47">
        <v>7</v>
      </c>
      <c r="C59" s="47">
        <v>5</v>
      </c>
    </row>
    <row r="60" spans="1:3" x14ac:dyDescent="0.3">
      <c r="A60" s="52" t="s">
        <v>483</v>
      </c>
      <c r="B60" s="47">
        <v>0</v>
      </c>
      <c r="C60" s="47">
        <v>0</v>
      </c>
    </row>
    <row r="61" spans="1:3" x14ac:dyDescent="0.3">
      <c r="A61" s="52" t="s">
        <v>483</v>
      </c>
      <c r="B61" s="47">
        <v>0</v>
      </c>
      <c r="C61" s="47">
        <v>0</v>
      </c>
    </row>
    <row r="62" spans="1:3" x14ac:dyDescent="0.3">
      <c r="A62" s="52" t="s">
        <v>483</v>
      </c>
      <c r="B62" s="47">
        <v>0</v>
      </c>
      <c r="C62" s="47">
        <v>0</v>
      </c>
    </row>
    <row r="63" spans="1:3" x14ac:dyDescent="0.3">
      <c r="A63" s="52" t="s">
        <v>483</v>
      </c>
      <c r="B63" s="47">
        <v>1</v>
      </c>
      <c r="C63" s="47">
        <v>0</v>
      </c>
    </row>
    <row r="64" spans="1:3" x14ac:dyDescent="0.3">
      <c r="A64" s="52" t="s">
        <v>483</v>
      </c>
      <c r="B64" s="47">
        <v>0</v>
      </c>
      <c r="C64" s="47">
        <v>0</v>
      </c>
    </row>
    <row r="65" spans="1:3" x14ac:dyDescent="0.3">
      <c r="A65" s="52" t="s">
        <v>483</v>
      </c>
      <c r="B65" s="47">
        <v>1</v>
      </c>
      <c r="C65" s="47">
        <v>0</v>
      </c>
    </row>
    <row r="66" spans="1:3" x14ac:dyDescent="0.3">
      <c r="A66" s="52" t="s">
        <v>483</v>
      </c>
      <c r="B66" s="47">
        <v>0</v>
      </c>
      <c r="C66" s="47">
        <v>0</v>
      </c>
    </row>
    <row r="67" spans="1:3" x14ac:dyDescent="0.3">
      <c r="A67" s="52" t="s">
        <v>484</v>
      </c>
      <c r="B67" s="47">
        <v>1</v>
      </c>
      <c r="C67" s="47">
        <v>1</v>
      </c>
    </row>
    <row r="68" spans="1:3" x14ac:dyDescent="0.3">
      <c r="A68" s="52" t="s">
        <v>484</v>
      </c>
      <c r="B68" s="47">
        <v>0</v>
      </c>
      <c r="C68" s="47">
        <v>0</v>
      </c>
    </row>
    <row r="69" spans="1:3" x14ac:dyDescent="0.3">
      <c r="A69" s="52" t="s">
        <v>484</v>
      </c>
      <c r="B69" s="47">
        <v>0</v>
      </c>
      <c r="C69" s="47">
        <v>2</v>
      </c>
    </row>
    <row r="70" spans="1:3" x14ac:dyDescent="0.3">
      <c r="A70" s="52" t="s">
        <v>484</v>
      </c>
      <c r="B70" s="47">
        <v>1</v>
      </c>
      <c r="C70" s="47">
        <v>0</v>
      </c>
    </row>
    <row r="71" spans="1:3" x14ac:dyDescent="0.3">
      <c r="A71" s="52" t="s">
        <v>484</v>
      </c>
      <c r="B71" s="47">
        <v>5</v>
      </c>
      <c r="C71" s="47">
        <v>7</v>
      </c>
    </row>
    <row r="72" spans="1:3" x14ac:dyDescent="0.3">
      <c r="A72" s="52" t="s">
        <v>484</v>
      </c>
      <c r="B72" s="47">
        <v>5</v>
      </c>
      <c r="C72" s="47">
        <v>5</v>
      </c>
    </row>
    <row r="73" spans="1:3" x14ac:dyDescent="0.3">
      <c r="A73" s="52" t="s">
        <v>484</v>
      </c>
      <c r="B73" s="47">
        <v>1</v>
      </c>
      <c r="C73" s="47">
        <v>0</v>
      </c>
    </row>
    <row r="74" spans="1:3" x14ac:dyDescent="0.3">
      <c r="A74" s="52" t="s">
        <v>484</v>
      </c>
      <c r="B74" s="47">
        <v>1</v>
      </c>
      <c r="C74" s="47">
        <v>0</v>
      </c>
    </row>
    <row r="75" spans="1:3" x14ac:dyDescent="0.3">
      <c r="A75" s="52" t="s">
        <v>484</v>
      </c>
      <c r="B75" s="47">
        <v>0</v>
      </c>
      <c r="C75" s="47">
        <v>0</v>
      </c>
    </row>
    <row r="76" spans="1:3" x14ac:dyDescent="0.3">
      <c r="A76" s="52" t="s">
        <v>484</v>
      </c>
      <c r="B76" s="47">
        <v>0</v>
      </c>
      <c r="C76" s="47">
        <v>1</v>
      </c>
    </row>
    <row r="77" spans="1:3" x14ac:dyDescent="0.3">
      <c r="A77" s="52" t="s">
        <v>484</v>
      </c>
      <c r="B77" s="47">
        <v>0</v>
      </c>
      <c r="C77" s="47">
        <v>0</v>
      </c>
    </row>
    <row r="78" spans="1:3" x14ac:dyDescent="0.3">
      <c r="A78" s="52" t="s">
        <v>484</v>
      </c>
      <c r="B78" s="47">
        <v>0</v>
      </c>
      <c r="C78" s="47">
        <v>0</v>
      </c>
    </row>
    <row r="79" spans="1:3" x14ac:dyDescent="0.3">
      <c r="A79" s="52" t="s">
        <v>484</v>
      </c>
      <c r="B79" s="47">
        <v>0</v>
      </c>
      <c r="C79" s="47">
        <v>0</v>
      </c>
    </row>
    <row r="80" spans="1:3" x14ac:dyDescent="0.3">
      <c r="A80" s="52" t="s">
        <v>484</v>
      </c>
      <c r="B80" s="47">
        <v>1</v>
      </c>
      <c r="C80" s="47">
        <v>2</v>
      </c>
    </row>
    <row r="81" spans="1:3" x14ac:dyDescent="0.3">
      <c r="A81" s="52" t="s">
        <v>484</v>
      </c>
      <c r="B81" s="47">
        <v>0</v>
      </c>
      <c r="C81" s="47">
        <v>0</v>
      </c>
    </row>
    <row r="82" spans="1:3" x14ac:dyDescent="0.3">
      <c r="A82" s="52" t="s">
        <v>484</v>
      </c>
      <c r="B82" s="47">
        <v>0</v>
      </c>
      <c r="C82" s="47">
        <v>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C333-D038-42F8-9717-38C2E27359A1}">
  <dimension ref="A3:G82"/>
  <sheetViews>
    <sheetView topLeftCell="A13" zoomScale="70" zoomScaleNormal="70" workbookViewId="0">
      <selection activeCell="F18" sqref="E3:G81"/>
    </sheetView>
  </sheetViews>
  <sheetFormatPr defaultRowHeight="14.4" x14ac:dyDescent="0.3"/>
  <cols>
    <col min="1" max="1" width="12.5546875" bestFit="1" customWidth="1"/>
    <col min="2" max="2" width="21.109375" bestFit="1" customWidth="1"/>
    <col min="3" max="3" width="23.44140625" bestFit="1" customWidth="1"/>
    <col min="5" max="5" width="5.77734375" bestFit="1" customWidth="1"/>
    <col min="6" max="6" width="13" bestFit="1" customWidth="1"/>
    <col min="7" max="7" width="15.33203125" bestFit="1" customWidth="1"/>
  </cols>
  <sheetData>
    <row r="3" spans="1:7" x14ac:dyDescent="0.3">
      <c r="A3" s="39" t="s">
        <v>249</v>
      </c>
      <c r="B3" t="s">
        <v>303</v>
      </c>
      <c r="C3" t="s">
        <v>312</v>
      </c>
      <c r="E3" s="6" t="s">
        <v>300</v>
      </c>
      <c r="F3" s="6" t="s">
        <v>313</v>
      </c>
      <c r="G3" s="6" t="s">
        <v>314</v>
      </c>
    </row>
    <row r="4" spans="1:7" x14ac:dyDescent="0.3">
      <c r="A4" s="41" t="s">
        <v>148</v>
      </c>
      <c r="B4" s="42">
        <v>0</v>
      </c>
      <c r="C4" s="42">
        <v>0</v>
      </c>
      <c r="E4" s="52" t="s">
        <v>148</v>
      </c>
      <c r="F4" s="47">
        <v>0</v>
      </c>
      <c r="G4" s="47">
        <v>0</v>
      </c>
    </row>
    <row r="5" spans="1:7" x14ac:dyDescent="0.3">
      <c r="A5" s="41" t="s">
        <v>157</v>
      </c>
      <c r="B5" s="42">
        <v>0</v>
      </c>
      <c r="C5" s="42">
        <v>0</v>
      </c>
      <c r="E5" s="52" t="s">
        <v>157</v>
      </c>
      <c r="F5" s="47">
        <v>0</v>
      </c>
      <c r="G5" s="47">
        <v>0</v>
      </c>
    </row>
    <row r="6" spans="1:7" x14ac:dyDescent="0.3">
      <c r="A6" s="41" t="s">
        <v>158</v>
      </c>
      <c r="B6" s="42">
        <v>0</v>
      </c>
      <c r="C6" s="42">
        <v>0</v>
      </c>
      <c r="E6" s="52" t="s">
        <v>158</v>
      </c>
      <c r="F6" s="47">
        <v>0</v>
      </c>
      <c r="G6" s="47">
        <v>0</v>
      </c>
    </row>
    <row r="7" spans="1:7" x14ac:dyDescent="0.3">
      <c r="A7" s="41" t="s">
        <v>159</v>
      </c>
      <c r="B7" s="42">
        <v>0</v>
      </c>
      <c r="C7" s="42">
        <v>0</v>
      </c>
      <c r="E7" s="52" t="s">
        <v>159</v>
      </c>
      <c r="F7" s="47">
        <v>0</v>
      </c>
      <c r="G7" s="47">
        <v>0</v>
      </c>
    </row>
    <row r="8" spans="1:7" x14ac:dyDescent="0.3">
      <c r="A8" s="41" t="s">
        <v>160</v>
      </c>
      <c r="B8" s="42">
        <v>0</v>
      </c>
      <c r="C8" s="42">
        <v>2</v>
      </c>
      <c r="E8" s="52" t="s">
        <v>160</v>
      </c>
      <c r="F8" s="47">
        <v>0</v>
      </c>
      <c r="G8" s="47">
        <v>2</v>
      </c>
    </row>
    <row r="9" spans="1:7" x14ac:dyDescent="0.3">
      <c r="A9" s="41" t="s">
        <v>161</v>
      </c>
      <c r="B9" s="42">
        <v>0</v>
      </c>
      <c r="C9" s="42">
        <v>0</v>
      </c>
      <c r="E9" s="52" t="s">
        <v>161</v>
      </c>
      <c r="F9" s="47">
        <v>0</v>
      </c>
      <c r="G9" s="47">
        <v>0</v>
      </c>
    </row>
    <row r="10" spans="1:7" x14ac:dyDescent="0.3">
      <c r="A10" s="41" t="s">
        <v>162</v>
      </c>
      <c r="B10" s="42">
        <v>0</v>
      </c>
      <c r="C10" s="42">
        <v>0</v>
      </c>
      <c r="E10" s="52" t="s">
        <v>162</v>
      </c>
      <c r="F10" s="47">
        <v>0</v>
      </c>
      <c r="G10" s="47">
        <v>0</v>
      </c>
    </row>
    <row r="11" spans="1:7" x14ac:dyDescent="0.3">
      <c r="A11" s="41" t="s">
        <v>163</v>
      </c>
      <c r="B11" s="42">
        <v>0</v>
      </c>
      <c r="C11" s="42">
        <v>0</v>
      </c>
      <c r="E11" s="52" t="s">
        <v>163</v>
      </c>
      <c r="F11" s="47">
        <v>0</v>
      </c>
      <c r="G11" s="47">
        <v>0</v>
      </c>
    </row>
    <row r="12" spans="1:7" x14ac:dyDescent="0.3">
      <c r="A12" s="41" t="s">
        <v>217</v>
      </c>
      <c r="B12" s="42">
        <v>1</v>
      </c>
      <c r="C12" s="42">
        <v>0</v>
      </c>
      <c r="E12" s="52" t="s">
        <v>217</v>
      </c>
      <c r="F12" s="47">
        <v>1</v>
      </c>
      <c r="G12" s="47">
        <v>0</v>
      </c>
    </row>
    <row r="13" spans="1:7" x14ac:dyDescent="0.3">
      <c r="A13" s="41" t="s">
        <v>218</v>
      </c>
      <c r="B13" s="42">
        <v>1</v>
      </c>
      <c r="C13" s="42">
        <v>0</v>
      </c>
      <c r="E13" s="52" t="s">
        <v>218</v>
      </c>
      <c r="F13" s="47">
        <v>1</v>
      </c>
      <c r="G13" s="47">
        <v>0</v>
      </c>
    </row>
    <row r="14" spans="1:7" x14ac:dyDescent="0.3">
      <c r="A14" s="41" t="s">
        <v>219</v>
      </c>
      <c r="B14" s="42">
        <v>1</v>
      </c>
      <c r="C14" s="42">
        <v>0</v>
      </c>
      <c r="E14" s="52" t="s">
        <v>219</v>
      </c>
      <c r="F14" s="47">
        <v>1</v>
      </c>
      <c r="G14" s="47">
        <v>0</v>
      </c>
    </row>
    <row r="15" spans="1:7" x14ac:dyDescent="0.3">
      <c r="A15" s="41" t="s">
        <v>149</v>
      </c>
      <c r="B15" s="42">
        <v>1</v>
      </c>
      <c r="C15" s="42">
        <v>0</v>
      </c>
      <c r="E15" s="52" t="s">
        <v>149</v>
      </c>
      <c r="F15" s="47">
        <v>1</v>
      </c>
      <c r="G15" s="47">
        <v>0</v>
      </c>
    </row>
    <row r="16" spans="1:7" x14ac:dyDescent="0.3">
      <c r="A16" s="41" t="s">
        <v>150</v>
      </c>
      <c r="B16" s="42">
        <v>1</v>
      </c>
      <c r="C16" s="42">
        <v>0</v>
      </c>
      <c r="E16" s="52" t="s">
        <v>150</v>
      </c>
      <c r="F16" s="47">
        <v>1</v>
      </c>
      <c r="G16" s="47">
        <v>0</v>
      </c>
    </row>
    <row r="17" spans="1:7" x14ac:dyDescent="0.3">
      <c r="A17" s="41" t="s">
        <v>151</v>
      </c>
      <c r="B17" s="42">
        <v>0</v>
      </c>
      <c r="C17" s="42">
        <v>0</v>
      </c>
      <c r="E17" s="52" t="s">
        <v>151</v>
      </c>
      <c r="F17" s="47">
        <v>0</v>
      </c>
      <c r="G17" s="47">
        <v>0</v>
      </c>
    </row>
    <row r="18" spans="1:7" x14ac:dyDescent="0.3">
      <c r="A18" s="41" t="s">
        <v>152</v>
      </c>
      <c r="B18" s="42">
        <v>0</v>
      </c>
      <c r="C18" s="42">
        <v>0</v>
      </c>
      <c r="E18" s="52" t="s">
        <v>152</v>
      </c>
      <c r="F18" s="47">
        <v>0</v>
      </c>
      <c r="G18" s="47">
        <v>0</v>
      </c>
    </row>
    <row r="19" spans="1:7" x14ac:dyDescent="0.3">
      <c r="A19" s="41" t="s">
        <v>153</v>
      </c>
      <c r="B19" s="42">
        <v>0</v>
      </c>
      <c r="C19" s="42">
        <v>0</v>
      </c>
      <c r="E19" s="52" t="s">
        <v>153</v>
      </c>
      <c r="F19" s="47">
        <v>0</v>
      </c>
      <c r="G19" s="47">
        <v>0</v>
      </c>
    </row>
    <row r="20" spans="1:7" x14ac:dyDescent="0.3">
      <c r="A20" s="41" t="s">
        <v>154</v>
      </c>
      <c r="B20" s="42">
        <v>0</v>
      </c>
      <c r="C20" s="42">
        <v>0</v>
      </c>
      <c r="E20" s="52" t="s">
        <v>154</v>
      </c>
      <c r="F20" s="47">
        <v>0</v>
      </c>
      <c r="G20" s="47">
        <v>0</v>
      </c>
    </row>
    <row r="21" spans="1:7" x14ac:dyDescent="0.3">
      <c r="A21" s="41" t="s">
        <v>155</v>
      </c>
      <c r="B21" s="42">
        <v>1</v>
      </c>
      <c r="C21" s="42">
        <v>0</v>
      </c>
      <c r="E21" s="52" t="s">
        <v>155</v>
      </c>
      <c r="F21" s="47">
        <v>1</v>
      </c>
      <c r="G21" s="47">
        <v>0</v>
      </c>
    </row>
    <row r="22" spans="1:7" x14ac:dyDescent="0.3">
      <c r="A22" s="41" t="s">
        <v>156</v>
      </c>
      <c r="B22" s="42">
        <v>0</v>
      </c>
      <c r="C22" s="42">
        <v>0</v>
      </c>
      <c r="E22" s="52" t="s">
        <v>156</v>
      </c>
      <c r="F22" s="47">
        <v>0</v>
      </c>
      <c r="G22" s="47">
        <v>0</v>
      </c>
    </row>
    <row r="23" spans="1:7" x14ac:dyDescent="0.3">
      <c r="A23" s="41" t="s">
        <v>229</v>
      </c>
      <c r="B23" s="42">
        <v>0</v>
      </c>
      <c r="C23" s="42">
        <v>0</v>
      </c>
      <c r="E23" s="52" t="s">
        <v>229</v>
      </c>
      <c r="F23" s="47">
        <v>0</v>
      </c>
      <c r="G23" s="47">
        <v>0</v>
      </c>
    </row>
    <row r="24" spans="1:7" x14ac:dyDescent="0.3">
      <c r="A24" s="41" t="s">
        <v>230</v>
      </c>
      <c r="B24" s="42">
        <v>0</v>
      </c>
      <c r="C24" s="42">
        <v>0</v>
      </c>
      <c r="E24" s="52" t="s">
        <v>230</v>
      </c>
      <c r="F24" s="47">
        <v>0</v>
      </c>
      <c r="G24" s="47">
        <v>0</v>
      </c>
    </row>
    <row r="25" spans="1:7" x14ac:dyDescent="0.3">
      <c r="A25" s="41" t="s">
        <v>231</v>
      </c>
      <c r="B25" s="42">
        <v>1</v>
      </c>
      <c r="C25" s="42">
        <v>0</v>
      </c>
      <c r="E25" s="52" t="s">
        <v>231</v>
      </c>
      <c r="F25" s="47">
        <v>1</v>
      </c>
      <c r="G25" s="47">
        <v>0</v>
      </c>
    </row>
    <row r="26" spans="1:7" x14ac:dyDescent="0.3">
      <c r="A26" s="41" t="s">
        <v>232</v>
      </c>
      <c r="B26" s="42">
        <v>0</v>
      </c>
      <c r="C26" s="42">
        <v>0</v>
      </c>
      <c r="E26" s="52" t="s">
        <v>232</v>
      </c>
      <c r="F26" s="47">
        <v>0</v>
      </c>
      <c r="G26" s="47">
        <v>0</v>
      </c>
    </row>
    <row r="27" spans="1:7" x14ac:dyDescent="0.3">
      <c r="A27" s="41" t="s">
        <v>233</v>
      </c>
      <c r="B27" s="42">
        <v>1</v>
      </c>
      <c r="C27" s="42">
        <v>1</v>
      </c>
      <c r="E27" s="52" t="s">
        <v>233</v>
      </c>
      <c r="F27" s="47">
        <v>1</v>
      </c>
      <c r="G27" s="47">
        <v>1</v>
      </c>
    </row>
    <row r="28" spans="1:7" x14ac:dyDescent="0.3">
      <c r="A28" s="41" t="s">
        <v>234</v>
      </c>
      <c r="B28" s="42">
        <v>0</v>
      </c>
      <c r="C28" s="42">
        <v>0</v>
      </c>
      <c r="E28" s="52" t="s">
        <v>234</v>
      </c>
      <c r="F28" s="47">
        <v>0</v>
      </c>
      <c r="G28" s="47">
        <v>0</v>
      </c>
    </row>
    <row r="29" spans="1:7" x14ac:dyDescent="0.3">
      <c r="A29" s="41" t="s">
        <v>235</v>
      </c>
      <c r="B29" s="42">
        <v>0</v>
      </c>
      <c r="C29" s="42">
        <v>0</v>
      </c>
      <c r="E29" s="52" t="s">
        <v>235</v>
      </c>
      <c r="F29" s="47">
        <v>0</v>
      </c>
      <c r="G29" s="47">
        <v>0</v>
      </c>
    </row>
    <row r="30" spans="1:7" x14ac:dyDescent="0.3">
      <c r="A30" s="41" t="s">
        <v>236</v>
      </c>
      <c r="B30" s="42">
        <v>7</v>
      </c>
      <c r="C30" s="42">
        <v>7</v>
      </c>
      <c r="E30" s="52" t="s">
        <v>236</v>
      </c>
      <c r="F30" s="47">
        <v>7</v>
      </c>
      <c r="G30" s="47">
        <v>7</v>
      </c>
    </row>
    <row r="31" spans="1:7" x14ac:dyDescent="0.3">
      <c r="A31" s="41" t="s">
        <v>237</v>
      </c>
      <c r="B31" s="42">
        <v>5</v>
      </c>
      <c r="C31" s="42">
        <v>7</v>
      </c>
      <c r="E31" s="52" t="s">
        <v>237</v>
      </c>
      <c r="F31" s="47">
        <v>5</v>
      </c>
      <c r="G31" s="47">
        <v>7</v>
      </c>
    </row>
    <row r="32" spans="1:7" x14ac:dyDescent="0.3">
      <c r="A32" s="41" t="s">
        <v>238</v>
      </c>
      <c r="B32" s="42">
        <v>1</v>
      </c>
      <c r="C32" s="42">
        <v>8</v>
      </c>
      <c r="E32" s="52" t="s">
        <v>238</v>
      </c>
      <c r="F32" s="47">
        <v>1</v>
      </c>
      <c r="G32" s="47">
        <v>8</v>
      </c>
    </row>
    <row r="33" spans="1:7" x14ac:dyDescent="0.3">
      <c r="A33" s="41" t="s">
        <v>239</v>
      </c>
      <c r="B33" s="42">
        <v>2</v>
      </c>
      <c r="C33" s="42">
        <v>8</v>
      </c>
      <c r="E33" s="52" t="s">
        <v>239</v>
      </c>
      <c r="F33" s="47">
        <v>2</v>
      </c>
      <c r="G33" s="47">
        <v>8</v>
      </c>
    </row>
    <row r="34" spans="1:7" x14ac:dyDescent="0.3">
      <c r="A34" s="41" t="s">
        <v>240</v>
      </c>
      <c r="B34" s="42">
        <v>5</v>
      </c>
      <c r="C34" s="42">
        <v>7</v>
      </c>
      <c r="E34" s="52" t="s">
        <v>240</v>
      </c>
      <c r="F34" s="47">
        <v>5</v>
      </c>
      <c r="G34" s="47">
        <v>7</v>
      </c>
    </row>
    <row r="35" spans="1:7" x14ac:dyDescent="0.3">
      <c r="A35" s="41" t="s">
        <v>140</v>
      </c>
      <c r="B35" s="42">
        <v>0</v>
      </c>
      <c r="C35" s="42">
        <v>0</v>
      </c>
      <c r="E35" s="52" t="s">
        <v>140</v>
      </c>
      <c r="F35" s="47">
        <v>0</v>
      </c>
      <c r="G35" s="47">
        <v>0</v>
      </c>
    </row>
    <row r="36" spans="1:7" x14ac:dyDescent="0.3">
      <c r="A36" s="41" t="s">
        <v>141</v>
      </c>
      <c r="B36" s="42">
        <v>2</v>
      </c>
      <c r="C36" s="42">
        <v>0</v>
      </c>
      <c r="E36" s="52" t="s">
        <v>141</v>
      </c>
      <c r="F36" s="47">
        <v>2</v>
      </c>
      <c r="G36" s="47">
        <v>0</v>
      </c>
    </row>
    <row r="37" spans="1:7" x14ac:dyDescent="0.3">
      <c r="A37" s="41" t="s">
        <v>142</v>
      </c>
      <c r="B37" s="42">
        <v>0</v>
      </c>
      <c r="C37" s="42">
        <v>0</v>
      </c>
      <c r="E37" s="52" t="s">
        <v>142</v>
      </c>
      <c r="F37" s="47">
        <v>0</v>
      </c>
      <c r="G37" s="47">
        <v>0</v>
      </c>
    </row>
    <row r="38" spans="1:7" x14ac:dyDescent="0.3">
      <c r="A38" s="41" t="s">
        <v>143</v>
      </c>
      <c r="B38" s="42">
        <v>0</v>
      </c>
      <c r="C38" s="42">
        <v>0</v>
      </c>
      <c r="E38" s="52" t="s">
        <v>143</v>
      </c>
      <c r="F38" s="47">
        <v>0</v>
      </c>
      <c r="G38" s="47">
        <v>0</v>
      </c>
    </row>
    <row r="39" spans="1:7" x14ac:dyDescent="0.3">
      <c r="A39" s="41" t="s">
        <v>144</v>
      </c>
      <c r="B39" s="42">
        <v>0</v>
      </c>
      <c r="C39" s="42">
        <v>0</v>
      </c>
      <c r="E39" s="52" t="s">
        <v>144</v>
      </c>
      <c r="F39" s="47">
        <v>0</v>
      </c>
      <c r="G39" s="47">
        <v>0</v>
      </c>
    </row>
    <row r="40" spans="1:7" x14ac:dyDescent="0.3">
      <c r="A40" s="41" t="s">
        <v>145</v>
      </c>
      <c r="B40" s="42">
        <v>0</v>
      </c>
      <c r="C40" s="42">
        <v>0</v>
      </c>
      <c r="E40" s="52" t="s">
        <v>145</v>
      </c>
      <c r="F40" s="47">
        <v>0</v>
      </c>
      <c r="G40" s="47">
        <v>0</v>
      </c>
    </row>
    <row r="41" spans="1:7" x14ac:dyDescent="0.3">
      <c r="A41" s="41" t="s">
        <v>146</v>
      </c>
      <c r="B41" s="42">
        <v>1</v>
      </c>
      <c r="C41" s="42">
        <v>4</v>
      </c>
      <c r="E41" s="52" t="s">
        <v>146</v>
      </c>
      <c r="F41" s="47">
        <v>1</v>
      </c>
      <c r="G41" s="47">
        <v>4</v>
      </c>
    </row>
    <row r="42" spans="1:7" x14ac:dyDescent="0.3">
      <c r="A42" s="41" t="s">
        <v>147</v>
      </c>
      <c r="B42" s="42">
        <v>0</v>
      </c>
      <c r="C42" s="42">
        <v>0</v>
      </c>
      <c r="E42" s="52" t="s">
        <v>147</v>
      </c>
      <c r="F42" s="47">
        <v>0</v>
      </c>
      <c r="G42" s="47">
        <v>0</v>
      </c>
    </row>
    <row r="43" spans="1:7" x14ac:dyDescent="0.3">
      <c r="A43" s="41" t="s">
        <v>220</v>
      </c>
      <c r="B43" s="42">
        <v>1</v>
      </c>
      <c r="C43" s="42">
        <v>0</v>
      </c>
      <c r="E43" s="52" t="s">
        <v>220</v>
      </c>
      <c r="F43" s="47">
        <v>1</v>
      </c>
      <c r="G43" s="47">
        <v>0</v>
      </c>
    </row>
    <row r="44" spans="1:7" x14ac:dyDescent="0.3">
      <c r="A44" s="41" t="s">
        <v>164</v>
      </c>
      <c r="B44" s="42">
        <v>0</v>
      </c>
      <c r="C44" s="42">
        <v>0</v>
      </c>
      <c r="E44" s="52" t="s">
        <v>164</v>
      </c>
      <c r="F44" s="47">
        <v>0</v>
      </c>
      <c r="G44" s="47">
        <v>0</v>
      </c>
    </row>
    <row r="45" spans="1:7" x14ac:dyDescent="0.3">
      <c r="A45" s="41" t="s">
        <v>173</v>
      </c>
      <c r="B45" s="42">
        <v>1</v>
      </c>
      <c r="C45" s="42">
        <v>0</v>
      </c>
      <c r="E45" s="52" t="s">
        <v>173</v>
      </c>
      <c r="F45" s="47">
        <v>1</v>
      </c>
      <c r="G45" s="47">
        <v>0</v>
      </c>
    </row>
    <row r="46" spans="1:7" x14ac:dyDescent="0.3">
      <c r="A46" s="41" t="s">
        <v>174</v>
      </c>
      <c r="B46" s="42">
        <v>0</v>
      </c>
      <c r="C46" s="42">
        <v>0</v>
      </c>
      <c r="E46" s="52" t="s">
        <v>174</v>
      </c>
      <c r="F46" s="47">
        <v>0</v>
      </c>
      <c r="G46" s="47">
        <v>0</v>
      </c>
    </row>
    <row r="47" spans="1:7" x14ac:dyDescent="0.3">
      <c r="A47" s="41" t="s">
        <v>175</v>
      </c>
      <c r="B47" s="42">
        <v>1</v>
      </c>
      <c r="C47" s="42">
        <v>0</v>
      </c>
      <c r="E47" s="52" t="s">
        <v>175</v>
      </c>
      <c r="F47" s="47">
        <v>1</v>
      </c>
      <c r="G47" s="47">
        <v>0</v>
      </c>
    </row>
    <row r="48" spans="1:7" x14ac:dyDescent="0.3">
      <c r="A48" s="41" t="s">
        <v>207</v>
      </c>
      <c r="B48" s="42">
        <v>1</v>
      </c>
      <c r="C48" s="42">
        <v>0</v>
      </c>
      <c r="E48" s="52" t="s">
        <v>207</v>
      </c>
      <c r="F48" s="47">
        <v>1</v>
      </c>
      <c r="G48" s="47">
        <v>0</v>
      </c>
    </row>
    <row r="49" spans="1:7" x14ac:dyDescent="0.3">
      <c r="A49" s="41" t="s">
        <v>208</v>
      </c>
      <c r="B49" s="42">
        <v>0</v>
      </c>
      <c r="C49" s="42">
        <v>35</v>
      </c>
      <c r="E49" s="52" t="s">
        <v>208</v>
      </c>
      <c r="F49" s="47">
        <v>0</v>
      </c>
      <c r="G49" s="47">
        <v>35</v>
      </c>
    </row>
    <row r="50" spans="1:7" x14ac:dyDescent="0.3">
      <c r="A50" s="41" t="s">
        <v>209</v>
      </c>
      <c r="B50" s="42">
        <v>8</v>
      </c>
      <c r="C50" s="42">
        <v>12</v>
      </c>
      <c r="E50" s="52" t="s">
        <v>209</v>
      </c>
      <c r="F50" s="47">
        <v>8</v>
      </c>
      <c r="G50" s="47">
        <v>12</v>
      </c>
    </row>
    <row r="51" spans="1:7" x14ac:dyDescent="0.3">
      <c r="A51" s="41" t="s">
        <v>210</v>
      </c>
      <c r="B51" s="42">
        <v>1</v>
      </c>
      <c r="C51" s="42">
        <v>0</v>
      </c>
      <c r="E51" s="52" t="s">
        <v>210</v>
      </c>
      <c r="F51" s="47">
        <v>1</v>
      </c>
      <c r="G51" s="47">
        <v>0</v>
      </c>
    </row>
    <row r="52" spans="1:7" x14ac:dyDescent="0.3">
      <c r="A52" s="41" t="s">
        <v>211</v>
      </c>
      <c r="B52" s="42">
        <v>1</v>
      </c>
      <c r="C52" s="42">
        <v>0</v>
      </c>
      <c r="E52" s="52" t="s">
        <v>211</v>
      </c>
      <c r="F52" s="47">
        <v>1</v>
      </c>
      <c r="G52" s="47">
        <v>0</v>
      </c>
    </row>
    <row r="53" spans="1:7" x14ac:dyDescent="0.3">
      <c r="A53" s="41" t="s">
        <v>212</v>
      </c>
      <c r="B53" s="42">
        <v>0</v>
      </c>
      <c r="C53" s="42">
        <v>16</v>
      </c>
      <c r="E53" s="52" t="s">
        <v>212</v>
      </c>
      <c r="F53" s="47">
        <v>0</v>
      </c>
      <c r="G53" s="47">
        <v>16</v>
      </c>
    </row>
    <row r="54" spans="1:7" x14ac:dyDescent="0.3">
      <c r="A54" s="41" t="s">
        <v>213</v>
      </c>
      <c r="B54" s="42">
        <v>1</v>
      </c>
      <c r="C54" s="42">
        <v>1</v>
      </c>
      <c r="E54" s="52" t="s">
        <v>213</v>
      </c>
      <c r="F54" s="47">
        <v>1</v>
      </c>
      <c r="G54" s="47">
        <v>1</v>
      </c>
    </row>
    <row r="55" spans="1:7" x14ac:dyDescent="0.3">
      <c r="A55" s="41" t="s">
        <v>165</v>
      </c>
      <c r="B55" s="42">
        <v>0</v>
      </c>
      <c r="C55" s="42">
        <v>0</v>
      </c>
      <c r="E55" s="52" t="s">
        <v>165</v>
      </c>
      <c r="F55" s="47">
        <v>0</v>
      </c>
      <c r="G55" s="47">
        <v>0</v>
      </c>
    </row>
    <row r="56" spans="1:7" x14ac:dyDescent="0.3">
      <c r="A56" s="41" t="s">
        <v>214</v>
      </c>
      <c r="B56" s="42">
        <v>1</v>
      </c>
      <c r="C56" s="42">
        <v>3</v>
      </c>
      <c r="E56" s="52" t="s">
        <v>214</v>
      </c>
      <c r="F56" s="47">
        <v>1</v>
      </c>
      <c r="G56" s="47">
        <v>3</v>
      </c>
    </row>
    <row r="57" spans="1:7" x14ac:dyDescent="0.3">
      <c r="A57" s="41" t="s">
        <v>215</v>
      </c>
      <c r="B57" s="42">
        <v>32</v>
      </c>
      <c r="C57" s="42">
        <v>87</v>
      </c>
      <c r="E57" s="52" t="s">
        <v>215</v>
      </c>
      <c r="F57" s="47">
        <v>32</v>
      </c>
      <c r="G57" s="47">
        <v>87</v>
      </c>
    </row>
    <row r="58" spans="1:7" x14ac:dyDescent="0.3">
      <c r="A58" s="41" t="s">
        <v>216</v>
      </c>
      <c r="B58" s="42">
        <v>7</v>
      </c>
      <c r="C58" s="42">
        <v>5</v>
      </c>
      <c r="E58" s="52" t="s">
        <v>216</v>
      </c>
      <c r="F58" s="47">
        <v>7</v>
      </c>
      <c r="G58" s="47">
        <v>5</v>
      </c>
    </row>
    <row r="59" spans="1:7" x14ac:dyDescent="0.3">
      <c r="A59" s="41" t="s">
        <v>166</v>
      </c>
      <c r="B59" s="42">
        <v>0</v>
      </c>
      <c r="C59" s="42">
        <v>0</v>
      </c>
      <c r="E59" s="52" t="s">
        <v>166</v>
      </c>
      <c r="F59" s="47">
        <v>0</v>
      </c>
      <c r="G59" s="47">
        <v>0</v>
      </c>
    </row>
    <row r="60" spans="1:7" x14ac:dyDescent="0.3">
      <c r="A60" s="41" t="s">
        <v>167</v>
      </c>
      <c r="B60" s="42">
        <v>0</v>
      </c>
      <c r="C60" s="42">
        <v>0</v>
      </c>
      <c r="E60" s="52" t="s">
        <v>167</v>
      </c>
      <c r="F60" s="47">
        <v>0</v>
      </c>
      <c r="G60" s="47">
        <v>0</v>
      </c>
    </row>
    <row r="61" spans="1:7" x14ac:dyDescent="0.3">
      <c r="A61" s="41" t="s">
        <v>168</v>
      </c>
      <c r="B61" s="42">
        <v>0</v>
      </c>
      <c r="C61" s="42">
        <v>0</v>
      </c>
      <c r="E61" s="52" t="s">
        <v>168</v>
      </c>
      <c r="F61" s="47">
        <v>0</v>
      </c>
      <c r="G61" s="47">
        <v>0</v>
      </c>
    </row>
    <row r="62" spans="1:7" x14ac:dyDescent="0.3">
      <c r="A62" s="41" t="s">
        <v>169</v>
      </c>
      <c r="B62" s="42">
        <v>1</v>
      </c>
      <c r="C62" s="42">
        <v>0</v>
      </c>
      <c r="E62" s="52" t="s">
        <v>169</v>
      </c>
      <c r="F62" s="47">
        <v>1</v>
      </c>
      <c r="G62" s="47">
        <v>0</v>
      </c>
    </row>
    <row r="63" spans="1:7" x14ac:dyDescent="0.3">
      <c r="A63" s="41" t="s">
        <v>170</v>
      </c>
      <c r="B63" s="42">
        <v>0</v>
      </c>
      <c r="C63" s="42">
        <v>0</v>
      </c>
      <c r="E63" s="52" t="s">
        <v>170</v>
      </c>
      <c r="F63" s="47">
        <v>0</v>
      </c>
      <c r="G63" s="47">
        <v>0</v>
      </c>
    </row>
    <row r="64" spans="1:7" x14ac:dyDescent="0.3">
      <c r="A64" s="41" t="s">
        <v>171</v>
      </c>
      <c r="B64" s="42">
        <v>1</v>
      </c>
      <c r="C64" s="42">
        <v>0</v>
      </c>
      <c r="E64" s="52" t="s">
        <v>171</v>
      </c>
      <c r="F64" s="47">
        <v>1</v>
      </c>
      <c r="G64" s="47">
        <v>0</v>
      </c>
    </row>
    <row r="65" spans="1:7" x14ac:dyDescent="0.3">
      <c r="A65" s="41" t="s">
        <v>172</v>
      </c>
      <c r="B65" s="42">
        <v>0</v>
      </c>
      <c r="C65" s="42">
        <v>0</v>
      </c>
      <c r="E65" s="52" t="s">
        <v>172</v>
      </c>
      <c r="F65" s="47">
        <v>0</v>
      </c>
      <c r="G65" s="47">
        <v>0</v>
      </c>
    </row>
    <row r="66" spans="1:7" x14ac:dyDescent="0.3">
      <c r="A66" s="41" t="s">
        <v>127</v>
      </c>
      <c r="B66" s="42">
        <v>1</v>
      </c>
      <c r="C66" s="42">
        <v>1</v>
      </c>
      <c r="E66" s="52" t="s">
        <v>127</v>
      </c>
      <c r="F66" s="47">
        <v>1</v>
      </c>
      <c r="G66" s="47">
        <v>1</v>
      </c>
    </row>
    <row r="67" spans="1:7" x14ac:dyDescent="0.3">
      <c r="A67" s="41" t="s">
        <v>136</v>
      </c>
      <c r="B67" s="42">
        <v>0</v>
      </c>
      <c r="C67" s="42">
        <v>0</v>
      </c>
      <c r="E67" s="52" t="s">
        <v>136</v>
      </c>
      <c r="F67" s="47">
        <v>0</v>
      </c>
      <c r="G67" s="47">
        <v>0</v>
      </c>
    </row>
    <row r="68" spans="1:7" x14ac:dyDescent="0.3">
      <c r="A68" s="41" t="s">
        <v>137</v>
      </c>
      <c r="B68" s="42">
        <v>0</v>
      </c>
      <c r="C68" s="42">
        <v>2</v>
      </c>
      <c r="E68" s="52" t="s">
        <v>137</v>
      </c>
      <c r="F68" s="47">
        <v>0</v>
      </c>
      <c r="G68" s="47">
        <v>2</v>
      </c>
    </row>
    <row r="69" spans="1:7" x14ac:dyDescent="0.3">
      <c r="A69" s="41" t="s">
        <v>138</v>
      </c>
      <c r="B69" s="42">
        <v>1</v>
      </c>
      <c r="C69" s="42">
        <v>0</v>
      </c>
      <c r="E69" s="52" t="s">
        <v>138</v>
      </c>
      <c r="F69" s="47">
        <v>1</v>
      </c>
      <c r="G69" s="47">
        <v>0</v>
      </c>
    </row>
    <row r="70" spans="1:7" x14ac:dyDescent="0.3">
      <c r="A70" s="41" t="s">
        <v>139</v>
      </c>
      <c r="B70" s="42">
        <v>5</v>
      </c>
      <c r="C70" s="42">
        <v>7</v>
      </c>
      <c r="E70" s="52" t="s">
        <v>139</v>
      </c>
      <c r="F70" s="47">
        <v>5</v>
      </c>
      <c r="G70" s="47">
        <v>7</v>
      </c>
    </row>
    <row r="71" spans="1:7" x14ac:dyDescent="0.3">
      <c r="A71" s="41" t="s">
        <v>221</v>
      </c>
      <c r="B71" s="42">
        <v>5</v>
      </c>
      <c r="C71" s="42">
        <v>5</v>
      </c>
      <c r="E71" s="52" t="s">
        <v>221</v>
      </c>
      <c r="F71" s="47">
        <v>5</v>
      </c>
      <c r="G71" s="47">
        <v>5</v>
      </c>
    </row>
    <row r="72" spans="1:7" x14ac:dyDescent="0.3">
      <c r="A72" s="41" t="s">
        <v>226</v>
      </c>
      <c r="B72" s="42">
        <v>1</v>
      </c>
      <c r="C72" s="42">
        <v>0</v>
      </c>
      <c r="E72" s="52" t="s">
        <v>226</v>
      </c>
      <c r="F72" s="47">
        <v>1</v>
      </c>
      <c r="G72" s="47">
        <v>0</v>
      </c>
    </row>
    <row r="73" spans="1:7" x14ac:dyDescent="0.3">
      <c r="A73" s="41" t="s">
        <v>227</v>
      </c>
      <c r="B73" s="42">
        <v>1</v>
      </c>
      <c r="C73" s="42">
        <v>0</v>
      </c>
      <c r="E73" s="52" t="s">
        <v>227</v>
      </c>
      <c r="F73" s="47">
        <v>1</v>
      </c>
      <c r="G73" s="47">
        <v>0</v>
      </c>
    </row>
    <row r="74" spans="1:7" x14ac:dyDescent="0.3">
      <c r="A74" s="41" t="s">
        <v>128</v>
      </c>
      <c r="B74" s="42">
        <v>0</v>
      </c>
      <c r="C74" s="42">
        <v>0</v>
      </c>
      <c r="E74" s="52" t="s">
        <v>128</v>
      </c>
      <c r="F74" s="47">
        <v>0</v>
      </c>
      <c r="G74" s="47">
        <v>0</v>
      </c>
    </row>
    <row r="75" spans="1:7" x14ac:dyDescent="0.3">
      <c r="A75" s="41" t="s">
        <v>129</v>
      </c>
      <c r="B75" s="42">
        <v>0</v>
      </c>
      <c r="C75" s="42">
        <v>1</v>
      </c>
      <c r="E75" s="52" t="s">
        <v>129</v>
      </c>
      <c r="F75" s="47">
        <v>0</v>
      </c>
      <c r="G75" s="47">
        <v>1</v>
      </c>
    </row>
    <row r="76" spans="1:7" x14ac:dyDescent="0.3">
      <c r="A76" s="41" t="s">
        <v>130</v>
      </c>
      <c r="B76" s="42">
        <v>0</v>
      </c>
      <c r="C76" s="42">
        <v>0</v>
      </c>
      <c r="E76" s="52" t="s">
        <v>130</v>
      </c>
      <c r="F76" s="47">
        <v>0</v>
      </c>
      <c r="G76" s="47">
        <v>0</v>
      </c>
    </row>
    <row r="77" spans="1:7" x14ac:dyDescent="0.3">
      <c r="A77" s="41" t="s">
        <v>131</v>
      </c>
      <c r="B77" s="42">
        <v>0</v>
      </c>
      <c r="C77" s="42">
        <v>0</v>
      </c>
      <c r="E77" s="52" t="s">
        <v>131</v>
      </c>
      <c r="F77" s="47">
        <v>0</v>
      </c>
      <c r="G77" s="47">
        <v>0</v>
      </c>
    </row>
    <row r="78" spans="1:7" x14ac:dyDescent="0.3">
      <c r="A78" s="41" t="s">
        <v>132</v>
      </c>
      <c r="B78" s="42">
        <v>0</v>
      </c>
      <c r="C78" s="42">
        <v>0</v>
      </c>
      <c r="E78" s="52" t="s">
        <v>132</v>
      </c>
      <c r="F78" s="47">
        <v>0</v>
      </c>
      <c r="G78" s="47">
        <v>0</v>
      </c>
    </row>
    <row r="79" spans="1:7" x14ac:dyDescent="0.3">
      <c r="A79" s="41" t="s">
        <v>133</v>
      </c>
      <c r="B79" s="42">
        <v>1</v>
      </c>
      <c r="C79" s="42">
        <v>2</v>
      </c>
      <c r="E79" s="52" t="s">
        <v>133</v>
      </c>
      <c r="F79" s="47">
        <v>1</v>
      </c>
      <c r="G79" s="47">
        <v>2</v>
      </c>
    </row>
    <row r="80" spans="1:7" x14ac:dyDescent="0.3">
      <c r="A80" s="41" t="s">
        <v>134</v>
      </c>
      <c r="B80" s="42">
        <v>0</v>
      </c>
      <c r="C80" s="42">
        <v>0</v>
      </c>
      <c r="E80" s="52" t="s">
        <v>134</v>
      </c>
      <c r="F80" s="47">
        <v>0</v>
      </c>
      <c r="G80" s="47">
        <v>0</v>
      </c>
    </row>
    <row r="81" spans="1:7" x14ac:dyDescent="0.3">
      <c r="A81" s="41" t="s">
        <v>135</v>
      </c>
      <c r="B81" s="42">
        <v>0</v>
      </c>
      <c r="C81" s="42">
        <v>0</v>
      </c>
      <c r="E81" s="52" t="s">
        <v>135</v>
      </c>
      <c r="F81" s="47">
        <v>0</v>
      </c>
      <c r="G81" s="47">
        <v>0</v>
      </c>
    </row>
    <row r="82" spans="1:7" x14ac:dyDescent="0.3">
      <c r="A82" s="41" t="s">
        <v>250</v>
      </c>
      <c r="B82" s="42">
        <v>103</v>
      </c>
      <c r="C82" s="42">
        <v>221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Items</vt:lpstr>
      <vt:lpstr>Raw_Data</vt:lpstr>
      <vt:lpstr>Sorted_Daily_Data</vt:lpstr>
      <vt:lpstr>Sales</vt:lpstr>
      <vt:lpstr>Volume Pareto Chart</vt:lpstr>
      <vt:lpstr>Revenue_Pareto_Chart</vt:lpstr>
      <vt:lpstr>Volume Vs Revenue</vt:lpstr>
      <vt:lpstr>Line Chart on sold vs bought</vt:lpstr>
      <vt:lpstr>No. of items bought and sold</vt:lpstr>
      <vt:lpstr>Avg. Profit</vt:lpstr>
      <vt:lpstr>Daily_revenue_trend</vt:lpstr>
      <vt:lpstr>Daily_Volume Trend</vt:lpstr>
      <vt:lpstr>Daywise_Revenue</vt:lpstr>
      <vt:lpstr>Daywise Items 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2021-11-30T13:39:06Z</dcterms:created>
  <dcterms:modified xsi:type="dcterms:W3CDTF">2021-12-05T15:52:43Z</dcterms:modified>
</cp:coreProperties>
</file>