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documentation\"/>
    </mc:Choice>
  </mc:AlternateContent>
  <xr:revisionPtr revIDLastSave="0" documentId="13_ncr:1_{BDD4EDCD-C5A6-4C7D-BD38-3A9DED245FE3}" xr6:coauthVersionLast="47" xr6:coauthVersionMax="47" xr10:uidLastSave="{00000000-0000-0000-0000-000000000000}"/>
  <bookViews>
    <workbookView xWindow="11424" yWindow="0" windowWidth="11712" windowHeight="12336" xr2:uid="{55E6D3DF-BA7B-4CA8-AD91-35BEFE8C3FDC}"/>
  </bookViews>
  <sheets>
    <sheet name="Summary" sheetId="6" r:id="rId1"/>
    <sheet name="P&amp;L 1s" sheetId="3" r:id="rId2"/>
    <sheet name="P&amp;L tick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E8" i="3" s="1"/>
  <c r="C8" i="3"/>
  <c r="C9" i="6" s="1"/>
  <c r="B20" i="6"/>
  <c r="G18" i="6"/>
  <c r="B18" i="6"/>
  <c r="G17" i="6"/>
  <c r="B17" i="6"/>
  <c r="G16" i="6"/>
  <c r="B16" i="6"/>
  <c r="G15" i="6"/>
  <c r="B15" i="6"/>
  <c r="G14" i="6"/>
  <c r="B14" i="6"/>
  <c r="J13" i="6"/>
  <c r="I13" i="6"/>
  <c r="H13" i="6"/>
  <c r="G13" i="6"/>
  <c r="E13" i="6"/>
  <c r="D13" i="6"/>
  <c r="C13" i="6"/>
  <c r="B13" i="6"/>
  <c r="B10" i="6"/>
  <c r="J9" i="6"/>
  <c r="I9" i="6"/>
  <c r="H9" i="6"/>
  <c r="J8" i="6"/>
  <c r="I8" i="6"/>
  <c r="H8" i="6"/>
  <c r="G8" i="6"/>
  <c r="E8" i="6"/>
  <c r="D8" i="6"/>
  <c r="C8" i="6"/>
  <c r="B8" i="6"/>
  <c r="J7" i="6"/>
  <c r="I7" i="6"/>
  <c r="H7" i="6"/>
  <c r="G7" i="6"/>
  <c r="E7" i="6"/>
  <c r="D7" i="6"/>
  <c r="C7" i="6"/>
  <c r="B7" i="6"/>
  <c r="J6" i="6"/>
  <c r="I6" i="6"/>
  <c r="H6" i="6"/>
  <c r="G6" i="6"/>
  <c r="E6" i="6"/>
  <c r="D6" i="6"/>
  <c r="C6" i="6"/>
  <c r="B6" i="6"/>
  <c r="J5" i="6"/>
  <c r="I5" i="6"/>
  <c r="H5" i="6"/>
  <c r="G5" i="6"/>
  <c r="E5" i="6"/>
  <c r="D5" i="6"/>
  <c r="C5" i="6"/>
  <c r="B5" i="6"/>
  <c r="J4" i="6"/>
  <c r="I4" i="6"/>
  <c r="H4" i="6"/>
  <c r="G4" i="6"/>
  <c r="E4" i="6"/>
  <c r="D4" i="6"/>
  <c r="C4" i="6"/>
  <c r="B4" i="6"/>
  <c r="J3" i="6"/>
  <c r="I3" i="6"/>
  <c r="H3" i="6"/>
  <c r="G3" i="6"/>
  <c r="E3" i="6"/>
  <c r="D3" i="6"/>
  <c r="C3" i="6"/>
  <c r="B3" i="6"/>
  <c r="I35" i="5"/>
  <c r="H35" i="5"/>
  <c r="G35" i="5"/>
  <c r="E35" i="5"/>
  <c r="D35" i="5"/>
  <c r="C35" i="5"/>
  <c r="I34" i="5"/>
  <c r="H34" i="5"/>
  <c r="G34" i="5"/>
  <c r="E34" i="5"/>
  <c r="D34" i="5"/>
  <c r="C34" i="5"/>
  <c r="I33" i="5"/>
  <c r="H33" i="5"/>
  <c r="G33" i="5"/>
  <c r="E33" i="5"/>
  <c r="D33" i="5"/>
  <c r="C33" i="5"/>
  <c r="I32" i="5"/>
  <c r="H32" i="5"/>
  <c r="G32" i="5"/>
  <c r="E32" i="5"/>
  <c r="D32" i="5"/>
  <c r="C32" i="5"/>
  <c r="I31" i="5"/>
  <c r="H31" i="5"/>
  <c r="G31" i="5"/>
  <c r="E31" i="5"/>
  <c r="D31" i="5"/>
  <c r="C31" i="5"/>
  <c r="I27" i="5"/>
  <c r="H27" i="5"/>
  <c r="G27" i="5"/>
  <c r="E27" i="5"/>
  <c r="D27" i="5"/>
  <c r="C27" i="5"/>
  <c r="J26" i="5"/>
  <c r="F26" i="5"/>
  <c r="F35" i="5" s="1"/>
  <c r="J25" i="5"/>
  <c r="J34" i="5" s="1"/>
  <c r="F25" i="5"/>
  <c r="F34" i="5" s="1"/>
  <c r="J24" i="5"/>
  <c r="J33" i="5" s="1"/>
  <c r="F24" i="5"/>
  <c r="F33" i="5" s="1"/>
  <c r="J23" i="5"/>
  <c r="F23" i="5"/>
  <c r="F32" i="5" s="1"/>
  <c r="J22" i="5"/>
  <c r="J31" i="5" s="1"/>
  <c r="F22" i="5"/>
  <c r="F31" i="5" s="1"/>
  <c r="I18" i="5"/>
  <c r="H18" i="5"/>
  <c r="G18" i="5"/>
  <c r="E18" i="5"/>
  <c r="D18" i="5"/>
  <c r="C18" i="5"/>
  <c r="J17" i="5"/>
  <c r="D7" i="5" s="1"/>
  <c r="D18" i="6" s="1"/>
  <c r="F17" i="5"/>
  <c r="C7" i="5" s="1"/>
  <c r="C18" i="6" s="1"/>
  <c r="J16" i="5"/>
  <c r="D6" i="5" s="1"/>
  <c r="D17" i="6" s="1"/>
  <c r="F16" i="5"/>
  <c r="C6" i="5" s="1"/>
  <c r="J15" i="5"/>
  <c r="D5" i="5" s="1"/>
  <c r="D16" i="6" s="1"/>
  <c r="F15" i="5"/>
  <c r="C5" i="5" s="1"/>
  <c r="C16" i="6" s="1"/>
  <c r="J14" i="5"/>
  <c r="D4" i="5" s="1"/>
  <c r="F14" i="5"/>
  <c r="C4" i="5" s="1"/>
  <c r="J13" i="5"/>
  <c r="F13" i="5"/>
  <c r="D3" i="5"/>
  <c r="D14" i="6" s="1"/>
  <c r="I31" i="3"/>
  <c r="H31" i="3"/>
  <c r="G31" i="3"/>
  <c r="E31" i="3"/>
  <c r="D31" i="3"/>
  <c r="C31" i="3"/>
  <c r="I27" i="3"/>
  <c r="H27" i="3"/>
  <c r="G27" i="3"/>
  <c r="E27" i="3"/>
  <c r="D27" i="3"/>
  <c r="C27" i="3"/>
  <c r="I18" i="3"/>
  <c r="H18" i="3"/>
  <c r="G18" i="3"/>
  <c r="E18" i="3"/>
  <c r="D18" i="3"/>
  <c r="C18" i="3"/>
  <c r="J13" i="3"/>
  <c r="D3" i="3" s="1"/>
  <c r="F13" i="3"/>
  <c r="C3" i="3" s="1"/>
  <c r="J22" i="3"/>
  <c r="I3" i="3" s="1"/>
  <c r="F22" i="3"/>
  <c r="H3" i="3" s="1"/>
  <c r="I35" i="3"/>
  <c r="H35" i="3"/>
  <c r="G35" i="3"/>
  <c r="E35" i="3"/>
  <c r="D35" i="3"/>
  <c r="C35" i="3"/>
  <c r="I34" i="3"/>
  <c r="H34" i="3"/>
  <c r="G34" i="3"/>
  <c r="E34" i="3"/>
  <c r="D34" i="3"/>
  <c r="C34" i="3"/>
  <c r="I33" i="3"/>
  <c r="H33" i="3"/>
  <c r="G33" i="3"/>
  <c r="E33" i="3"/>
  <c r="D33" i="3"/>
  <c r="C33" i="3"/>
  <c r="I32" i="3"/>
  <c r="H32" i="3"/>
  <c r="G32" i="3"/>
  <c r="E32" i="3"/>
  <c r="D32" i="3"/>
  <c r="C32" i="3"/>
  <c r="J26" i="3"/>
  <c r="F26" i="3"/>
  <c r="H7" i="3" s="1"/>
  <c r="J25" i="3"/>
  <c r="I6" i="3" s="1"/>
  <c r="F25" i="3"/>
  <c r="J24" i="3"/>
  <c r="I5" i="3" s="1"/>
  <c r="F24" i="3"/>
  <c r="H5" i="3" s="1"/>
  <c r="J23" i="3"/>
  <c r="F23" i="3"/>
  <c r="J17" i="3"/>
  <c r="F17" i="3"/>
  <c r="C7" i="3" s="1"/>
  <c r="J16" i="3"/>
  <c r="D6" i="3" s="1"/>
  <c r="F16" i="3"/>
  <c r="C6" i="3" s="1"/>
  <c r="J15" i="3"/>
  <c r="D5" i="3" s="1"/>
  <c r="F15" i="3"/>
  <c r="C5" i="3" s="1"/>
  <c r="J14" i="3"/>
  <c r="D4" i="3" s="1"/>
  <c r="F14" i="3"/>
  <c r="C4" i="3" s="1"/>
  <c r="I5" i="5" l="1"/>
  <c r="I16" i="6" s="1"/>
  <c r="H5" i="5"/>
  <c r="H16" i="6" s="1"/>
  <c r="J35" i="5"/>
  <c r="I7" i="5"/>
  <c r="I18" i="6" s="1"/>
  <c r="C36" i="5"/>
  <c r="D8" i="5"/>
  <c r="D9" i="5" s="1"/>
  <c r="E6" i="5"/>
  <c r="E17" i="6" s="1"/>
  <c r="H6" i="5"/>
  <c r="H17" i="6" s="1"/>
  <c r="C8" i="5"/>
  <c r="C9" i="5" s="1"/>
  <c r="C17" i="6"/>
  <c r="J32" i="5"/>
  <c r="D15" i="6"/>
  <c r="G36" i="5"/>
  <c r="H4" i="5"/>
  <c r="H15" i="6" s="1"/>
  <c r="F18" i="5"/>
  <c r="C15" i="6"/>
  <c r="D9" i="6"/>
  <c r="I36" i="5"/>
  <c r="E36" i="5"/>
  <c r="H3" i="5"/>
  <c r="H14" i="6" s="1"/>
  <c r="C3" i="5"/>
  <c r="E4" i="5"/>
  <c r="E15" i="6" s="1"/>
  <c r="D36" i="5"/>
  <c r="E5" i="5"/>
  <c r="E16" i="6" s="1"/>
  <c r="E7" i="5"/>
  <c r="E18" i="6" s="1"/>
  <c r="J18" i="5"/>
  <c r="H36" i="5"/>
  <c r="I3" i="5"/>
  <c r="I14" i="6" s="1"/>
  <c r="I6" i="5"/>
  <c r="H7" i="5"/>
  <c r="H18" i="6" s="1"/>
  <c r="F27" i="5"/>
  <c r="I4" i="5"/>
  <c r="I15" i="6" s="1"/>
  <c r="J27" i="5"/>
  <c r="E3" i="3"/>
  <c r="J3" i="3"/>
  <c r="J27" i="3"/>
  <c r="J31" i="3"/>
  <c r="F27" i="3"/>
  <c r="F31" i="3"/>
  <c r="J18" i="3"/>
  <c r="F18" i="3"/>
  <c r="F34" i="3"/>
  <c r="H6" i="3"/>
  <c r="J6" i="3" s="1"/>
  <c r="H36" i="3"/>
  <c r="J32" i="3"/>
  <c r="E4" i="3"/>
  <c r="F32" i="3"/>
  <c r="J5" i="3"/>
  <c r="C36" i="3"/>
  <c r="J33" i="3"/>
  <c r="F33" i="3"/>
  <c r="J34" i="3"/>
  <c r="E6" i="3"/>
  <c r="I36" i="3"/>
  <c r="G36" i="3"/>
  <c r="E36" i="3"/>
  <c r="D36" i="3"/>
  <c r="J35" i="3"/>
  <c r="C9" i="3"/>
  <c r="C10" i="6" s="1"/>
  <c r="E5" i="3"/>
  <c r="H4" i="3"/>
  <c r="D7" i="3"/>
  <c r="E7" i="3" s="1"/>
  <c r="F35" i="3"/>
  <c r="I7" i="3"/>
  <c r="J7" i="3" s="1"/>
  <c r="I4" i="3"/>
  <c r="J5" i="5" l="1"/>
  <c r="J16" i="6" s="1"/>
  <c r="J7" i="5"/>
  <c r="J18" i="6" s="1"/>
  <c r="J6" i="5"/>
  <c r="J17" i="6" s="1"/>
  <c r="I17" i="6"/>
  <c r="D19" i="6"/>
  <c r="E8" i="5"/>
  <c r="E9" i="5" s="1"/>
  <c r="E20" i="6" s="1"/>
  <c r="C19" i="6"/>
  <c r="H8" i="5"/>
  <c r="H19" i="6" s="1"/>
  <c r="F36" i="5"/>
  <c r="J36" i="5"/>
  <c r="J3" i="5"/>
  <c r="J14" i="6" s="1"/>
  <c r="C20" i="6"/>
  <c r="E3" i="5"/>
  <c r="E14" i="6" s="1"/>
  <c r="C14" i="6"/>
  <c r="D20" i="6"/>
  <c r="I8" i="5"/>
  <c r="J4" i="5"/>
  <c r="J15" i="6" s="1"/>
  <c r="H8" i="3"/>
  <c r="J36" i="3"/>
  <c r="F36" i="3"/>
  <c r="J4" i="3"/>
  <c r="I8" i="3"/>
  <c r="D9" i="3"/>
  <c r="D10" i="6" s="1"/>
  <c r="E19" i="6" l="1"/>
  <c r="J8" i="5"/>
  <c r="J19" i="6" s="1"/>
  <c r="I19" i="6"/>
  <c r="J8" i="3"/>
  <c r="E9" i="3" l="1"/>
  <c r="E10" i="6" s="1"/>
  <c r="E9" i="6"/>
</calcChain>
</file>

<file path=xl/sharedStrings.xml><?xml version="1.0" encoding="utf-8"?>
<sst xmlns="http://schemas.openxmlformats.org/spreadsheetml/2006/main" count="136" uniqueCount="19">
  <si>
    <t>Mar</t>
  </si>
  <si>
    <t>Feb</t>
  </si>
  <si>
    <t>Jan</t>
  </si>
  <si>
    <t>Apr</t>
  </si>
  <si>
    <t>GapDown</t>
  </si>
  <si>
    <t>GapUp</t>
  </si>
  <si>
    <t>Total</t>
  </si>
  <si>
    <t># Trades</t>
  </si>
  <si>
    <t>P&amp;L Summary</t>
  </si>
  <si>
    <t>P&amp;L Details</t>
  </si>
  <si>
    <t>TakeProfit</t>
  </si>
  <si>
    <t>StopLoss</t>
  </si>
  <si>
    <t>Kill</t>
  </si>
  <si>
    <t>Trades Details</t>
  </si>
  <si>
    <t>P&amp;L/Trade</t>
  </si>
  <si>
    <t>Avg Return/year</t>
  </si>
  <si>
    <t>May</t>
  </si>
  <si>
    <t>Based on 1s data</t>
  </si>
  <si>
    <t>Based on tick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</si>
</sst>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38" fontId="0" fillId="0" borderId="0" xfId="0" applyNumberFormat="1"/>
    <xf numFmtId="38" fontId="0" fillId="2" borderId="0" xfId="0" applyNumberFormat="1" applyFill="1"/>
    <xf numFmtId="38" fontId="0" fillId="2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7A65-DF82-4088-8F10-AFDD1C833678}">
  <dimension ref="B2:K20"/>
  <sheetViews>
    <sheetView tabSelected="1" workbookViewId="0">
      <selection activeCell="B19" sqref="B19"/>
    </sheetView>
  </sheetViews>
  <sheetFormatPr defaultRowHeight="14.4" x14ac:dyDescent="0.3"/>
  <cols>
    <col min="2" max="2" width="13.6640625" bestFit="1" customWidth="1"/>
  </cols>
  <sheetData>
    <row r="2" spans="2:11" x14ac:dyDescent="0.3">
      <c r="B2" s="5" t="s">
        <v>17</v>
      </c>
      <c r="C2" s="5"/>
    </row>
    <row r="3" spans="2:11" x14ac:dyDescent="0.3">
      <c r="B3" s="3" t="str">
        <f>'P&amp;L 1s'!B2</f>
        <v>P&amp;L Summary</v>
      </c>
      <c r="C3" s="3" t="str">
        <f>'P&amp;L 1s'!C2</f>
        <v>GapDown</v>
      </c>
      <c r="D3" s="3" t="str">
        <f>'P&amp;L 1s'!D2</f>
        <v>GapUp</v>
      </c>
      <c r="E3" s="3" t="str">
        <f>'P&amp;L 1s'!E2</f>
        <v>Total</v>
      </c>
      <c r="G3" s="3" t="str">
        <f>'P&amp;L 1s'!G2</f>
        <v># Trades</v>
      </c>
      <c r="H3" s="3" t="str">
        <f>'P&amp;L 1s'!H2</f>
        <v>GapDown</v>
      </c>
      <c r="I3" s="3" t="str">
        <f>'P&amp;L 1s'!I2</f>
        <v>GapUp</v>
      </c>
      <c r="J3" s="3" t="str">
        <f>'P&amp;L 1s'!J2</f>
        <v>Total</v>
      </c>
      <c r="K3" s="2"/>
    </row>
    <row r="4" spans="2:11" x14ac:dyDescent="0.3">
      <c r="B4" t="str">
        <f>'P&amp;L 1s'!B3</f>
        <v>May</v>
      </c>
      <c r="C4" s="2">
        <f>'P&amp;L 1s'!C3</f>
        <v>3557.5600000000013</v>
      </c>
      <c r="D4" s="2">
        <f>'P&amp;L 1s'!D3</f>
        <v>4440.2599999999984</v>
      </c>
      <c r="E4" s="2">
        <f>'P&amp;L 1s'!E3</f>
        <v>7997.82</v>
      </c>
      <c r="G4" t="str">
        <f>'P&amp;L 1s'!G3</f>
        <v>May</v>
      </c>
      <c r="H4" s="2">
        <f>'P&amp;L 1s'!H3</f>
        <v>144</v>
      </c>
      <c r="I4" s="2">
        <f>'P&amp;L 1s'!I3</f>
        <v>72</v>
      </c>
      <c r="J4" s="2">
        <f>'P&amp;L 1s'!J3</f>
        <v>216</v>
      </c>
      <c r="K4" s="2"/>
    </row>
    <row r="5" spans="2:11" x14ac:dyDescent="0.3">
      <c r="B5" t="str">
        <f>'P&amp;L 1s'!B4</f>
        <v>Apr</v>
      </c>
      <c r="C5" s="2">
        <f>'P&amp;L 1s'!C4</f>
        <v>13973.900000000001</v>
      </c>
      <c r="D5" s="2">
        <f>'P&amp;L 1s'!D4</f>
        <v>544.08000000000129</v>
      </c>
      <c r="E5" s="2">
        <f>'P&amp;L 1s'!E4</f>
        <v>14517.980000000003</v>
      </c>
      <c r="G5" t="str">
        <f>'P&amp;L 1s'!G4</f>
        <v>Apr</v>
      </c>
      <c r="H5" s="2">
        <f>'P&amp;L 1s'!H4</f>
        <v>266</v>
      </c>
      <c r="I5" s="2">
        <f>'P&amp;L 1s'!I4</f>
        <v>215</v>
      </c>
      <c r="J5" s="2">
        <f>'P&amp;L 1s'!J4</f>
        <v>481</v>
      </c>
      <c r="K5" s="2"/>
    </row>
    <row r="6" spans="2:11" x14ac:dyDescent="0.3">
      <c r="B6" t="str">
        <f>'P&amp;L 1s'!B5</f>
        <v>Mar</v>
      </c>
      <c r="C6" s="2">
        <f>'P&amp;L 1s'!C5</f>
        <v>5064.75</v>
      </c>
      <c r="D6" s="2">
        <f>'P&amp;L 1s'!D5</f>
        <v>-443.52580000000006</v>
      </c>
      <c r="E6" s="2">
        <f>'P&amp;L 1s'!E5</f>
        <v>4621.2241999999997</v>
      </c>
      <c r="G6" t="str">
        <f>'P&amp;L 1s'!G5</f>
        <v>Mar</v>
      </c>
      <c r="H6" s="2">
        <f>'P&amp;L 1s'!H5</f>
        <v>44</v>
      </c>
      <c r="I6" s="2">
        <f>'P&amp;L 1s'!I5</f>
        <v>29</v>
      </c>
      <c r="J6" s="2">
        <f>'P&amp;L 1s'!J5</f>
        <v>73</v>
      </c>
      <c r="K6" s="2"/>
    </row>
    <row r="7" spans="2:11" x14ac:dyDescent="0.3">
      <c r="B7" t="str">
        <f>'P&amp;L 1s'!B6</f>
        <v>Feb</v>
      </c>
      <c r="C7" s="2">
        <f>'P&amp;L 1s'!C6</f>
        <v>1841.62</v>
      </c>
      <c r="D7" s="2">
        <f>'P&amp;L 1s'!D6</f>
        <v>-1875.8139000000001</v>
      </c>
      <c r="E7" s="2">
        <f>'P&amp;L 1s'!E6</f>
        <v>-34.193900000000212</v>
      </c>
      <c r="G7" t="str">
        <f>'P&amp;L 1s'!G6</f>
        <v>Feb</v>
      </c>
      <c r="H7" s="2">
        <f>'P&amp;L 1s'!H6</f>
        <v>17</v>
      </c>
      <c r="I7" s="2">
        <f>'P&amp;L 1s'!I6</f>
        <v>9</v>
      </c>
      <c r="J7" s="2">
        <f>'P&amp;L 1s'!J6</f>
        <v>26</v>
      </c>
      <c r="K7" s="2"/>
    </row>
    <row r="8" spans="2:11" x14ac:dyDescent="0.3">
      <c r="B8" t="str">
        <f>'P&amp;L 1s'!B7</f>
        <v>Jan</v>
      </c>
      <c r="C8" s="2">
        <f>'P&amp;L 1s'!C7</f>
        <v>2747.9899999999993</v>
      </c>
      <c r="D8" s="2">
        <f>'P&amp;L 1s'!D7</f>
        <v>621.24099999999976</v>
      </c>
      <c r="E8" s="2">
        <f>'P&amp;L 1s'!E7</f>
        <v>3369.2309999999989</v>
      </c>
      <c r="G8" t="str">
        <f>'P&amp;L 1s'!G7</f>
        <v>Jan</v>
      </c>
      <c r="H8" s="2">
        <f>'P&amp;L 1s'!H7</f>
        <v>48</v>
      </c>
      <c r="I8" s="2">
        <f>'P&amp;L 1s'!I7</f>
        <v>34</v>
      </c>
      <c r="J8" s="2">
        <f>'P&amp;L 1s'!J7</f>
        <v>82</v>
      </c>
      <c r="K8" s="2"/>
    </row>
    <row r="9" spans="2:11" x14ac:dyDescent="0.3">
      <c r="B9" s="3"/>
      <c r="C9" s="3">
        <f>'P&amp;L 1s'!C8</f>
        <v>27185.82</v>
      </c>
      <c r="D9" s="3">
        <f>'P&amp;L 1s'!D8</f>
        <v>3286.2412999999997</v>
      </c>
      <c r="E9" s="3">
        <f>'P&amp;L 1s'!E8</f>
        <v>30472.061300000001</v>
      </c>
      <c r="G9" s="3"/>
      <c r="H9" s="3">
        <f>'P&amp;L 1s'!H8</f>
        <v>375</v>
      </c>
      <c r="I9" s="3">
        <f>'P&amp;L 1s'!I8</f>
        <v>287</v>
      </c>
      <c r="J9" s="3">
        <f>'P&amp;L 1s'!J8</f>
        <v>662</v>
      </c>
      <c r="K9" s="2"/>
    </row>
    <row r="10" spans="2:11" x14ac:dyDescent="0.3">
      <c r="B10" t="str">
        <f>'P&amp;L 1s'!B9</f>
        <v>Avg Return/year</v>
      </c>
      <c r="C10" s="1">
        <f>'P&amp;L 1s'!C9</f>
        <v>6.5245968000000001E-2</v>
      </c>
      <c r="D10" s="1">
        <f>'P&amp;L 1s'!D9</f>
        <v>7.8869791200000001E-3</v>
      </c>
      <c r="E10" s="1">
        <f>'P&amp;L 1s'!E9</f>
        <v>7.313294712E-2</v>
      </c>
      <c r="K10" s="2"/>
    </row>
    <row r="11" spans="2:1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3">
      <c r="B12" s="5" t="s">
        <v>18</v>
      </c>
      <c r="C12" s="5"/>
    </row>
    <row r="13" spans="2:11" x14ac:dyDescent="0.3">
      <c r="B13" s="3" t="str">
        <f>'P&amp;L tick'!B2</f>
        <v>P&amp;L Summary</v>
      </c>
      <c r="C13" s="3" t="str">
        <f>'P&amp;L tick'!C2</f>
        <v>GapDown</v>
      </c>
      <c r="D13" s="3" t="str">
        <f>'P&amp;L tick'!D2</f>
        <v>GapUp</v>
      </c>
      <c r="E13" s="3" t="str">
        <f>'P&amp;L tick'!E2</f>
        <v>Total</v>
      </c>
      <c r="G13" s="3" t="str">
        <f>'P&amp;L tick'!G2</f>
        <v># Trades</v>
      </c>
      <c r="H13" s="3" t="str">
        <f>'P&amp;L tick'!H2</f>
        <v>GapDown</v>
      </c>
      <c r="I13" s="3" t="str">
        <f>'P&amp;L tick'!I2</f>
        <v>GapUp</v>
      </c>
      <c r="J13" s="3" t="str">
        <f>'P&amp;L tick'!J2</f>
        <v>Total</v>
      </c>
    </row>
    <row r="14" spans="2:11" x14ac:dyDescent="0.3">
      <c r="B14" t="str">
        <f>'P&amp;L tick'!B3</f>
        <v>May</v>
      </c>
      <c r="C14" s="2">
        <f>'P&amp;L tick'!C3</f>
        <v>4893.4400000000014</v>
      </c>
      <c r="D14" s="2">
        <f>'P&amp;L tick'!D3</f>
        <v>6285.0399999999991</v>
      </c>
      <c r="E14" s="2">
        <f>'P&amp;L tick'!E3</f>
        <v>11178.48</v>
      </c>
      <c r="G14" t="str">
        <f>'P&amp;L tick'!G3</f>
        <v>May</v>
      </c>
      <c r="H14" s="2">
        <f>'P&amp;L tick'!H3</f>
        <v>170</v>
      </c>
      <c r="I14" s="2">
        <f>'P&amp;L tick'!I3</f>
        <v>156</v>
      </c>
      <c r="J14" s="2">
        <f>'P&amp;L tick'!J3</f>
        <v>326</v>
      </c>
    </row>
    <row r="15" spans="2:11" x14ac:dyDescent="0.3">
      <c r="B15" t="str">
        <f>'P&amp;L tick'!B4</f>
        <v>Apr</v>
      </c>
      <c r="C15" s="2">
        <f>'P&amp;L tick'!C4</f>
        <v>8588.7999999999956</v>
      </c>
      <c r="D15" s="2">
        <f>'P&amp;L tick'!D4</f>
        <v>16291.459999999995</v>
      </c>
      <c r="E15" s="2">
        <f>'P&amp;L tick'!E4</f>
        <v>24880.259999999991</v>
      </c>
      <c r="G15" t="str">
        <f>'P&amp;L tick'!G4</f>
        <v>Apr</v>
      </c>
      <c r="H15" s="2">
        <f>'P&amp;L tick'!H4</f>
        <v>289</v>
      </c>
      <c r="I15" s="2">
        <f>'P&amp;L tick'!I4</f>
        <v>273</v>
      </c>
      <c r="J15" s="2">
        <f>'P&amp;L tick'!J4</f>
        <v>562</v>
      </c>
    </row>
    <row r="16" spans="2:11" x14ac:dyDescent="0.3">
      <c r="B16" t="str">
        <f>'P&amp;L tick'!B5</f>
        <v>Mar</v>
      </c>
      <c r="C16" s="2">
        <f>'P&amp;L tick'!C5</f>
        <v>804.14000000000033</v>
      </c>
      <c r="D16" s="2">
        <f>'P&amp;L tick'!D5</f>
        <v>-1933.9450000000006</v>
      </c>
      <c r="E16" s="2">
        <f>'P&amp;L tick'!E5</f>
        <v>-1129.8050000000003</v>
      </c>
      <c r="G16" t="str">
        <f>'P&amp;L tick'!G5</f>
        <v>Mar</v>
      </c>
      <c r="H16" s="2">
        <f>'P&amp;L tick'!H5</f>
        <v>68</v>
      </c>
      <c r="I16" s="2">
        <f>'P&amp;L tick'!I5</f>
        <v>57</v>
      </c>
      <c r="J16" s="2">
        <f>'P&amp;L tick'!J5</f>
        <v>125</v>
      </c>
    </row>
    <row r="17" spans="2:10" x14ac:dyDescent="0.3">
      <c r="B17" t="str">
        <f>'P&amp;L tick'!B6</f>
        <v>Feb</v>
      </c>
      <c r="C17" s="2">
        <f>'P&amp;L tick'!C6</f>
        <v>913.93000000000006</v>
      </c>
      <c r="D17" s="2">
        <f>'P&amp;L tick'!D6</f>
        <v>232.59300000000007</v>
      </c>
      <c r="E17" s="2">
        <f>'P&amp;L tick'!E6</f>
        <v>1146.5230000000001</v>
      </c>
      <c r="G17" t="str">
        <f>'P&amp;L tick'!G6</f>
        <v>Feb</v>
      </c>
      <c r="H17" s="2">
        <f>'P&amp;L tick'!H6</f>
        <v>25</v>
      </c>
      <c r="I17" s="2">
        <f>'P&amp;L tick'!I6</f>
        <v>38</v>
      </c>
      <c r="J17" s="2">
        <f>'P&amp;L tick'!J6</f>
        <v>63</v>
      </c>
    </row>
    <row r="18" spans="2:10" x14ac:dyDescent="0.3">
      <c r="B18" t="str">
        <f>'P&amp;L tick'!B7</f>
        <v>Jan</v>
      </c>
      <c r="C18" s="2">
        <f>'P&amp;L tick'!C7</f>
        <v>1805.46</v>
      </c>
      <c r="D18" s="2">
        <f>'P&amp;L tick'!D7</f>
        <v>-2736.2799999999997</v>
      </c>
      <c r="E18" s="2">
        <f>'P&amp;L tick'!E7</f>
        <v>-930.81999999999971</v>
      </c>
      <c r="G18" t="str">
        <f>'P&amp;L tick'!G7</f>
        <v>Jan</v>
      </c>
      <c r="H18" s="2">
        <f>'P&amp;L tick'!H7</f>
        <v>98</v>
      </c>
      <c r="I18" s="2">
        <f>'P&amp;L tick'!I7</f>
        <v>104</v>
      </c>
      <c r="J18" s="2">
        <f>'P&amp;L tick'!J7</f>
        <v>202</v>
      </c>
    </row>
    <row r="19" spans="2:10" x14ac:dyDescent="0.3">
      <c r="B19" s="3"/>
      <c r="C19" s="3">
        <f>'P&amp;L tick'!C8</f>
        <v>17005.769999999997</v>
      </c>
      <c r="D19" s="3">
        <f>'P&amp;L tick'!D8</f>
        <v>18138.867999999995</v>
      </c>
      <c r="E19" s="3">
        <f>'P&amp;L tick'!E8</f>
        <v>35144.637999999992</v>
      </c>
      <c r="G19" s="3"/>
      <c r="H19" s="3">
        <f>'P&amp;L tick'!H8</f>
        <v>480</v>
      </c>
      <c r="I19" s="3">
        <f>'P&amp;L tick'!I8</f>
        <v>472</v>
      </c>
      <c r="J19" s="3">
        <f>'P&amp;L tick'!J8</f>
        <v>952</v>
      </c>
    </row>
    <row r="20" spans="2:10" x14ac:dyDescent="0.3">
      <c r="B20" t="str">
        <f>'P&amp;L tick'!B9</f>
        <v>Avg Return/year</v>
      </c>
      <c r="C20" s="1">
        <f>'P&amp;L tick'!C9</f>
        <v>4.0813847999999993E-2</v>
      </c>
      <c r="D20" s="1">
        <f>'P&amp;L tick'!D9</f>
        <v>4.3533283199999988E-2</v>
      </c>
      <c r="E20" s="1">
        <f>'P&amp;L tick'!E9</f>
        <v>8.4347131199999981E-2</v>
      </c>
    </row>
  </sheetData>
  <mergeCells count="2">
    <mergeCell ref="B2:C2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D422-6B39-442D-BE35-94914F975353}">
  <dimension ref="B2:J36"/>
  <sheetViews>
    <sheetView zoomScaleNormal="100" workbookViewId="0">
      <selection activeCell="F36" sqref="F36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16</v>
      </c>
      <c r="C3" s="2">
        <f>F13</f>
        <v>3557.5600000000013</v>
      </c>
      <c r="D3" s="2">
        <f>J13</f>
        <v>4440.2599999999984</v>
      </c>
      <c r="E3" s="2">
        <f t="shared" ref="E3" si="0">D3+C3</f>
        <v>7997.82</v>
      </c>
      <c r="G3" t="s">
        <v>16</v>
      </c>
      <c r="H3" s="2">
        <f>F22</f>
        <v>144</v>
      </c>
      <c r="I3" s="2">
        <f>J22</f>
        <v>72</v>
      </c>
      <c r="J3" s="2">
        <f t="shared" ref="J3" si="1">I3+H3</f>
        <v>216</v>
      </c>
    </row>
    <row r="4" spans="2:10" x14ac:dyDescent="0.3">
      <c r="B4" t="s">
        <v>3</v>
      </c>
      <c r="C4" s="2">
        <f>F14</f>
        <v>13973.900000000001</v>
      </c>
      <c r="D4" s="2">
        <f>J14</f>
        <v>544.08000000000129</v>
      </c>
      <c r="E4" s="2">
        <f t="shared" ref="E4:E8" si="2">D4+C4</f>
        <v>14517.980000000003</v>
      </c>
      <c r="G4" t="s">
        <v>3</v>
      </c>
      <c r="H4" s="2">
        <f>F23</f>
        <v>266</v>
      </c>
      <c r="I4" s="2">
        <f>J23</f>
        <v>215</v>
      </c>
      <c r="J4" s="2">
        <f t="shared" ref="J4:J8" si="3">I4+H4</f>
        <v>481</v>
      </c>
    </row>
    <row r="5" spans="2:10" x14ac:dyDescent="0.3">
      <c r="B5" t="s">
        <v>0</v>
      </c>
      <c r="C5" s="2">
        <f t="shared" ref="C5:C7" si="4">F15</f>
        <v>5064.75</v>
      </c>
      <c r="D5" s="2">
        <f t="shared" ref="D5:D7" si="5">J15</f>
        <v>-443.52580000000006</v>
      </c>
      <c r="E5" s="2">
        <f t="shared" si="2"/>
        <v>4621.2241999999997</v>
      </c>
      <c r="G5" t="s">
        <v>0</v>
      </c>
      <c r="H5" s="2">
        <f t="shared" ref="H5:H7" si="6">F24</f>
        <v>44</v>
      </c>
      <c r="I5" s="2">
        <f t="shared" ref="I5:I7" si="7">J24</f>
        <v>29</v>
      </c>
      <c r="J5" s="2">
        <f t="shared" si="3"/>
        <v>73</v>
      </c>
    </row>
    <row r="6" spans="2:10" x14ac:dyDescent="0.3">
      <c r="B6" t="s">
        <v>1</v>
      </c>
      <c r="C6" s="2">
        <f t="shared" si="4"/>
        <v>1841.62</v>
      </c>
      <c r="D6" s="2">
        <f t="shared" si="5"/>
        <v>-1875.8139000000001</v>
      </c>
      <c r="E6" s="2">
        <f t="shared" si="2"/>
        <v>-34.193900000000212</v>
      </c>
      <c r="G6" t="s">
        <v>1</v>
      </c>
      <c r="H6" s="2">
        <f t="shared" si="6"/>
        <v>17</v>
      </c>
      <c r="I6" s="2">
        <f t="shared" si="7"/>
        <v>9</v>
      </c>
      <c r="J6" s="2">
        <f t="shared" si="3"/>
        <v>26</v>
      </c>
    </row>
    <row r="7" spans="2:10" x14ac:dyDescent="0.3">
      <c r="B7" t="s">
        <v>2</v>
      </c>
      <c r="C7" s="2">
        <f t="shared" si="4"/>
        <v>2747.9899999999993</v>
      </c>
      <c r="D7" s="2">
        <f t="shared" si="5"/>
        <v>621.24099999999976</v>
      </c>
      <c r="E7" s="2">
        <f t="shared" si="2"/>
        <v>3369.2309999999989</v>
      </c>
      <c r="G7" t="s">
        <v>2</v>
      </c>
      <c r="H7" s="2">
        <f t="shared" si="6"/>
        <v>48</v>
      </c>
      <c r="I7" s="2">
        <f t="shared" si="7"/>
        <v>34</v>
      </c>
      <c r="J7" s="2">
        <f t="shared" si="3"/>
        <v>82</v>
      </c>
    </row>
    <row r="8" spans="2:10" x14ac:dyDescent="0.3">
      <c r="B8" s="3"/>
      <c r="C8" s="3">
        <f>SUM(C3:C7)</f>
        <v>27185.82</v>
      </c>
      <c r="D8" s="3">
        <f>SUM(D3:D7)</f>
        <v>3286.2412999999997</v>
      </c>
      <c r="E8" s="3">
        <f t="shared" si="2"/>
        <v>30472.061300000001</v>
      </c>
      <c r="G8" s="3"/>
      <c r="H8" s="3">
        <f>SUM(H4:H7)</f>
        <v>375</v>
      </c>
      <c r="I8" s="3">
        <f>SUM(I4:I7)</f>
        <v>287</v>
      </c>
      <c r="J8" s="3">
        <f t="shared" si="3"/>
        <v>662</v>
      </c>
    </row>
    <row r="9" spans="2:10" x14ac:dyDescent="0.3">
      <c r="B9" t="s">
        <v>15</v>
      </c>
      <c r="C9" s="1">
        <f>C8/1000000*12/COUNT(C3:C7)</f>
        <v>6.5245968000000001E-2</v>
      </c>
      <c r="D9" s="1">
        <f>D8/1000000*12/COUNT(D3:D7)</f>
        <v>7.8869791200000001E-3</v>
      </c>
      <c r="E9" s="1">
        <f>E8/1000000*12/COUNT(E3:E7)</f>
        <v>7.313294712E-2</v>
      </c>
    </row>
    <row r="11" spans="2:10" x14ac:dyDescent="0.3">
      <c r="C11" s="4" t="s">
        <v>4</v>
      </c>
      <c r="D11" s="4"/>
      <c r="E11" s="4"/>
      <c r="F11" s="4" t="s">
        <v>6</v>
      </c>
      <c r="G11" s="4" t="s">
        <v>5</v>
      </c>
      <c r="H11" s="4"/>
      <c r="I11" s="4"/>
      <c r="J11" s="4" t="s">
        <v>6</v>
      </c>
    </row>
    <row r="12" spans="2:10" x14ac:dyDescent="0.3">
      <c r="B12" s="3" t="s">
        <v>9</v>
      </c>
      <c r="C12" s="3" t="s">
        <v>10</v>
      </c>
      <c r="D12" s="3" t="s">
        <v>11</v>
      </c>
      <c r="E12" s="3" t="s">
        <v>12</v>
      </c>
      <c r="F12" s="4"/>
      <c r="G12" s="3" t="s">
        <v>10</v>
      </c>
      <c r="H12" s="3" t="s">
        <v>11</v>
      </c>
      <c r="I12" s="3" t="s">
        <v>12</v>
      </c>
      <c r="J12" s="4"/>
    </row>
    <row r="13" spans="2:10" x14ac:dyDescent="0.3">
      <c r="B13" t="s">
        <v>16</v>
      </c>
      <c r="C13" s="2">
        <v>12940.9</v>
      </c>
      <c r="D13" s="2">
        <v>-18466.599999999999</v>
      </c>
      <c r="E13" s="2">
        <v>9083.26</v>
      </c>
      <c r="F13" s="2">
        <f>SUM(C13:E13)</f>
        <v>3557.5600000000013</v>
      </c>
      <c r="G13" s="2">
        <v>13086.8</v>
      </c>
      <c r="H13" s="2">
        <v>-9856.2800000000007</v>
      </c>
      <c r="I13" s="2">
        <v>1209.74</v>
      </c>
      <c r="J13" s="2">
        <f>SUM(G13:I13)</f>
        <v>4440.2599999999984</v>
      </c>
    </row>
    <row r="14" spans="2:10" x14ac:dyDescent="0.3">
      <c r="B14" t="s">
        <v>3</v>
      </c>
      <c r="C14" s="2">
        <v>32331.599999999999</v>
      </c>
      <c r="D14" s="2">
        <v>-34970.199999999997</v>
      </c>
      <c r="E14" s="2">
        <v>16612.5</v>
      </c>
      <c r="F14" s="2">
        <f>SUM(C14:E14)</f>
        <v>13973.900000000001</v>
      </c>
      <c r="G14" s="2">
        <v>26740.9</v>
      </c>
      <c r="H14" s="2">
        <v>-28264.5</v>
      </c>
      <c r="I14" s="2">
        <v>2067.6799999999998</v>
      </c>
      <c r="J14" s="2">
        <f>SUM(G14:I14)</f>
        <v>544.08000000000129</v>
      </c>
    </row>
    <row r="15" spans="2:10" x14ac:dyDescent="0.3">
      <c r="B15" t="s">
        <v>0</v>
      </c>
      <c r="C15" s="2">
        <v>3414.79</v>
      </c>
      <c r="D15" s="2">
        <v>-3131.63</v>
      </c>
      <c r="E15" s="2">
        <v>4781.59</v>
      </c>
      <c r="F15" s="2">
        <f>SUM(C15:E15)</f>
        <v>5064.75</v>
      </c>
      <c r="G15" s="2">
        <v>2177.77</v>
      </c>
      <c r="H15" s="2">
        <v>-2599.69</v>
      </c>
      <c r="I15" s="2">
        <v>-21.605799999999999</v>
      </c>
      <c r="J15" s="2">
        <f>SUM(G15:I15)</f>
        <v>-443.52580000000006</v>
      </c>
    </row>
    <row r="16" spans="2:10" x14ac:dyDescent="0.3">
      <c r="B16" t="s">
        <v>1</v>
      </c>
      <c r="C16" s="2">
        <v>1428.12</v>
      </c>
      <c r="D16" s="2">
        <v>-1093.8800000000001</v>
      </c>
      <c r="E16" s="2">
        <v>1507.38</v>
      </c>
      <c r="F16" s="2">
        <f>SUM(C16:E16)</f>
        <v>1841.62</v>
      </c>
      <c r="G16" s="2">
        <v>0</v>
      </c>
      <c r="H16" s="2">
        <v>-1863.15</v>
      </c>
      <c r="I16" s="2">
        <v>-12.6639</v>
      </c>
      <c r="J16" s="2">
        <f>SUM(G16:I16)</f>
        <v>-1875.8139000000001</v>
      </c>
    </row>
    <row r="17" spans="2:10" x14ac:dyDescent="0.3">
      <c r="B17" t="s">
        <v>2</v>
      </c>
      <c r="C17" s="2">
        <v>4502.28</v>
      </c>
      <c r="D17" s="2">
        <v>-4222.93</v>
      </c>
      <c r="E17" s="2">
        <v>2468.64</v>
      </c>
      <c r="F17" s="2">
        <f>SUM(C17:E17)</f>
        <v>2747.9899999999993</v>
      </c>
      <c r="G17" s="2">
        <v>2511.1799999999998</v>
      </c>
      <c r="H17" s="2">
        <v>-2709.88</v>
      </c>
      <c r="I17" s="2">
        <v>819.94100000000003</v>
      </c>
      <c r="J17" s="2">
        <f>SUM(G17:I17)</f>
        <v>621.24099999999976</v>
      </c>
    </row>
    <row r="18" spans="2:10" x14ac:dyDescent="0.3">
      <c r="B18" s="3"/>
      <c r="C18" s="3">
        <f>SUM(C13:C17)</f>
        <v>54617.69</v>
      </c>
      <c r="D18" s="3">
        <f t="shared" ref="D18:J18" si="8">SUM(D13:D17)</f>
        <v>-61885.239999999991</v>
      </c>
      <c r="E18" s="3">
        <f t="shared" si="8"/>
        <v>34453.370000000003</v>
      </c>
      <c r="F18" s="3">
        <f t="shared" si="8"/>
        <v>27185.82</v>
      </c>
      <c r="G18" s="3">
        <f t="shared" si="8"/>
        <v>44516.649999999994</v>
      </c>
      <c r="H18" s="3">
        <f t="shared" si="8"/>
        <v>-45293.5</v>
      </c>
      <c r="I18" s="3">
        <f t="shared" si="8"/>
        <v>4063.0913</v>
      </c>
      <c r="J18" s="3">
        <f t="shared" si="8"/>
        <v>3286.2412999999997</v>
      </c>
    </row>
    <row r="20" spans="2:10" x14ac:dyDescent="0.3">
      <c r="C20" s="4" t="s">
        <v>4</v>
      </c>
      <c r="D20" s="4"/>
      <c r="E20" s="4"/>
      <c r="F20" s="4" t="s">
        <v>6</v>
      </c>
      <c r="G20" s="4" t="s">
        <v>5</v>
      </c>
      <c r="H20" s="4"/>
      <c r="I20" s="4"/>
      <c r="J20" s="4" t="s">
        <v>6</v>
      </c>
    </row>
    <row r="21" spans="2:10" x14ac:dyDescent="0.3">
      <c r="B21" s="3" t="s">
        <v>13</v>
      </c>
      <c r="C21" s="3" t="s">
        <v>10</v>
      </c>
      <c r="D21" s="3" t="s">
        <v>11</v>
      </c>
      <c r="E21" s="3" t="s">
        <v>12</v>
      </c>
      <c r="F21" s="4"/>
      <c r="G21" s="3" t="s">
        <v>10</v>
      </c>
      <c r="H21" s="3" t="s">
        <v>11</v>
      </c>
      <c r="I21" s="3" t="s">
        <v>12</v>
      </c>
      <c r="J21" s="4"/>
    </row>
    <row r="22" spans="2:10" x14ac:dyDescent="0.3">
      <c r="B22" t="s">
        <v>16</v>
      </c>
      <c r="C22" s="2">
        <v>21</v>
      </c>
      <c r="D22" s="2">
        <v>62</v>
      </c>
      <c r="E22" s="2">
        <v>61</v>
      </c>
      <c r="F22" s="2">
        <f>SUM(C22:E22)</f>
        <v>144</v>
      </c>
      <c r="G22" s="2">
        <v>18</v>
      </c>
      <c r="H22" s="2">
        <v>37</v>
      </c>
      <c r="I22" s="2">
        <v>17</v>
      </c>
      <c r="J22" s="2">
        <f>SUM(G22:I22)</f>
        <v>72</v>
      </c>
    </row>
    <row r="23" spans="2:10" x14ac:dyDescent="0.3">
      <c r="B23" t="s">
        <v>3</v>
      </c>
      <c r="C23" s="2">
        <v>54</v>
      </c>
      <c r="D23" s="2">
        <v>110</v>
      </c>
      <c r="E23" s="2">
        <v>102</v>
      </c>
      <c r="F23" s="2">
        <f>SUM(C23:E23)</f>
        <v>266</v>
      </c>
      <c r="G23" s="2">
        <v>53</v>
      </c>
      <c r="H23" s="2">
        <v>102</v>
      </c>
      <c r="I23" s="2">
        <v>60</v>
      </c>
      <c r="J23" s="2">
        <f>SUM(G23:I23)</f>
        <v>215</v>
      </c>
    </row>
    <row r="24" spans="2:10" x14ac:dyDescent="0.3">
      <c r="B24" t="s">
        <v>0</v>
      </c>
      <c r="C24" s="2">
        <v>7</v>
      </c>
      <c r="D24" s="2">
        <v>16</v>
      </c>
      <c r="E24" s="2">
        <v>21</v>
      </c>
      <c r="F24" s="2">
        <f>SUM(C24:E24)</f>
        <v>44</v>
      </c>
      <c r="G24" s="2">
        <v>6</v>
      </c>
      <c r="H24" s="2">
        <v>12</v>
      </c>
      <c r="I24" s="2">
        <v>11</v>
      </c>
      <c r="J24" s="2">
        <f>SUM(G24:I24)</f>
        <v>29</v>
      </c>
    </row>
    <row r="25" spans="2:10" x14ac:dyDescent="0.3">
      <c r="B25" t="s">
        <v>1</v>
      </c>
      <c r="C25" s="2">
        <v>2</v>
      </c>
      <c r="D25" s="2">
        <v>4</v>
      </c>
      <c r="E25" s="2">
        <v>11</v>
      </c>
      <c r="F25" s="2">
        <f>SUM(C25:E25)</f>
        <v>17</v>
      </c>
      <c r="G25" s="2">
        <v>0</v>
      </c>
      <c r="H25" s="2">
        <v>5</v>
      </c>
      <c r="I25" s="2">
        <v>4</v>
      </c>
      <c r="J25" s="2">
        <f>SUM(G25:I25)</f>
        <v>9</v>
      </c>
    </row>
    <row r="26" spans="2:10" x14ac:dyDescent="0.3">
      <c r="B26" t="s">
        <v>2</v>
      </c>
      <c r="C26" s="2">
        <v>4</v>
      </c>
      <c r="D26" s="2">
        <v>20</v>
      </c>
      <c r="E26" s="2">
        <v>24</v>
      </c>
      <c r="F26" s="2">
        <f>SUM(C26:E26)</f>
        <v>48</v>
      </c>
      <c r="G26" s="2">
        <v>5</v>
      </c>
      <c r="H26" s="2">
        <v>16</v>
      </c>
      <c r="I26" s="2">
        <v>13</v>
      </c>
      <c r="J26" s="2">
        <f>SUM(G26:I26)</f>
        <v>34</v>
      </c>
    </row>
    <row r="27" spans="2:10" x14ac:dyDescent="0.3">
      <c r="B27" s="3"/>
      <c r="C27" s="3">
        <f>SUM(C22:C26)</f>
        <v>88</v>
      </c>
      <c r="D27" s="3">
        <f t="shared" ref="D27:J27" si="9">SUM(D22:D26)</f>
        <v>212</v>
      </c>
      <c r="E27" s="3">
        <f t="shared" si="9"/>
        <v>219</v>
      </c>
      <c r="F27" s="3">
        <f t="shared" si="9"/>
        <v>519</v>
      </c>
      <c r="G27" s="3">
        <f t="shared" si="9"/>
        <v>82</v>
      </c>
      <c r="H27" s="3">
        <f t="shared" si="9"/>
        <v>172</v>
      </c>
      <c r="I27" s="3">
        <f t="shared" si="9"/>
        <v>105</v>
      </c>
      <c r="J27" s="3">
        <f t="shared" si="9"/>
        <v>359</v>
      </c>
    </row>
    <row r="29" spans="2:10" x14ac:dyDescent="0.3">
      <c r="C29" s="4" t="s">
        <v>4</v>
      </c>
      <c r="D29" s="4"/>
      <c r="E29" s="4"/>
      <c r="F29" s="4" t="s">
        <v>6</v>
      </c>
      <c r="G29" s="4" t="s">
        <v>5</v>
      </c>
      <c r="H29" s="4"/>
      <c r="I29" s="4"/>
      <c r="J29" s="4" t="s">
        <v>6</v>
      </c>
    </row>
    <row r="30" spans="2:10" x14ac:dyDescent="0.3">
      <c r="B30" s="3" t="s">
        <v>14</v>
      </c>
      <c r="C30" s="3" t="s">
        <v>10</v>
      </c>
      <c r="D30" s="3" t="s">
        <v>11</v>
      </c>
      <c r="E30" s="3" t="s">
        <v>12</v>
      </c>
      <c r="F30" s="4"/>
      <c r="G30" s="3" t="s">
        <v>10</v>
      </c>
      <c r="H30" s="3" t="s">
        <v>11</v>
      </c>
      <c r="I30" s="3" t="s">
        <v>12</v>
      </c>
      <c r="J30" s="4"/>
    </row>
    <row r="31" spans="2:10" x14ac:dyDescent="0.3">
      <c r="B31" t="s">
        <v>16</v>
      </c>
      <c r="C31" s="2">
        <f>IF(C22=0,0,C13/C22)</f>
        <v>616.23333333333335</v>
      </c>
      <c r="D31" s="2">
        <f>IF(D22=0,0,D13/D22)</f>
        <v>-297.84838709677416</v>
      </c>
      <c r="E31" s="2">
        <f>IF(E22=0,0,E13/E22)</f>
        <v>148.90590163934428</v>
      </c>
      <c r="F31" s="2">
        <f>IF(F22=0,0,F13/F22)</f>
        <v>24.705277777777788</v>
      </c>
      <c r="G31" s="2">
        <f>IF(G22=0,0,G13/G22)</f>
        <v>727.04444444444437</v>
      </c>
      <c r="H31" s="2">
        <f>IF(H22=0,0,H13/H22)</f>
        <v>-266.38594594594599</v>
      </c>
      <c r="I31" s="2">
        <f>IF(I22=0,0,I13/I22)</f>
        <v>71.161176470588231</v>
      </c>
      <c r="J31" s="2">
        <f>IF(J22=0,0,J13/J22)</f>
        <v>61.670277777777756</v>
      </c>
    </row>
    <row r="32" spans="2:10" x14ac:dyDescent="0.3">
      <c r="B32" t="s">
        <v>3</v>
      </c>
      <c r="C32" s="2">
        <f>IF(C23=0,0,C14/C23)</f>
        <v>598.73333333333335</v>
      </c>
      <c r="D32" s="2">
        <f>IF(D23=0,0,D14/D23)</f>
        <v>-317.91090909090906</v>
      </c>
      <c r="E32" s="2">
        <f>IF(E23=0,0,E14/E23)</f>
        <v>162.86764705882354</v>
      </c>
      <c r="F32" s="2">
        <f>IF(F23=0,0,F14/F23)</f>
        <v>52.533458646616545</v>
      </c>
      <c r="G32" s="2">
        <f>IF(G23=0,0,G14/G23)</f>
        <v>504.54528301886796</v>
      </c>
      <c r="H32" s="2">
        <f>IF(H23=0,0,H14/H23)</f>
        <v>-277.10294117647061</v>
      </c>
      <c r="I32" s="2">
        <f>IF(I23=0,0,I14/I23)</f>
        <v>34.461333333333329</v>
      </c>
      <c r="J32" s="2">
        <f>IF(J23=0,0,J14/J23)</f>
        <v>2.5306046511627969</v>
      </c>
    </row>
    <row r="33" spans="2:10" x14ac:dyDescent="0.3">
      <c r="B33" t="s">
        <v>0</v>
      </c>
      <c r="C33" s="2">
        <f>IF(C24=0,0,C15/C24)</f>
        <v>487.82714285714286</v>
      </c>
      <c r="D33" s="2">
        <f>IF(D24=0,0,D15/D24)</f>
        <v>-195.72687500000001</v>
      </c>
      <c r="E33" s="2">
        <f>IF(E24=0,0,E15/E24)</f>
        <v>227.69476190476192</v>
      </c>
      <c r="F33" s="2">
        <f>IF(F24=0,0,F15/F24)</f>
        <v>115.10795454545455</v>
      </c>
      <c r="G33" s="2">
        <f>IF(G24=0,0,G15/G24)</f>
        <v>362.96166666666664</v>
      </c>
      <c r="H33" s="2">
        <f>IF(H24=0,0,H15/H24)</f>
        <v>-216.64083333333335</v>
      </c>
      <c r="I33" s="2">
        <f>IF(I24=0,0,I15/I24)</f>
        <v>-1.9641636363636363</v>
      </c>
      <c r="J33" s="2">
        <f>IF(J24=0,0,J15/J24)</f>
        <v>-15.293993103448278</v>
      </c>
    </row>
    <row r="34" spans="2:10" x14ac:dyDescent="0.3">
      <c r="B34" t="s">
        <v>1</v>
      </c>
      <c r="C34" s="2">
        <f>IF(C25=0,0,C16/C25)</f>
        <v>714.06</v>
      </c>
      <c r="D34" s="2">
        <f>IF(D25=0,0,D16/D25)</f>
        <v>-273.47000000000003</v>
      </c>
      <c r="E34" s="2">
        <f>IF(E25=0,0,E16/E25)</f>
        <v>137.03454545454545</v>
      </c>
      <c r="F34" s="2">
        <f>IF(F25=0,0,F16/F25)</f>
        <v>108.33058823529412</v>
      </c>
      <c r="G34" s="2">
        <f>IF(G25=0,0,G16/G25)</f>
        <v>0</v>
      </c>
      <c r="H34" s="2">
        <f>IF(H25=0,0,H16/H25)</f>
        <v>-372.63</v>
      </c>
      <c r="I34" s="2">
        <f>IF(I25=0,0,I16/I25)</f>
        <v>-3.165975</v>
      </c>
      <c r="J34" s="2">
        <f>IF(J25=0,0,J16/J25)</f>
        <v>-208.42376666666667</v>
      </c>
    </row>
    <row r="35" spans="2:10" x14ac:dyDescent="0.3">
      <c r="B35" t="s">
        <v>2</v>
      </c>
      <c r="C35" s="2">
        <f>IF(C26=0,0,C17/C26)</f>
        <v>1125.57</v>
      </c>
      <c r="D35" s="2">
        <f>IF(D26=0,0,D17/D26)</f>
        <v>-211.1465</v>
      </c>
      <c r="E35" s="2">
        <f>IF(E26=0,0,E17/E26)</f>
        <v>102.86</v>
      </c>
      <c r="F35" s="2">
        <f>IF(F26=0,0,F17/F26)</f>
        <v>57.249791666666653</v>
      </c>
      <c r="G35" s="2">
        <f>IF(G26=0,0,G17/G26)</f>
        <v>502.23599999999999</v>
      </c>
      <c r="H35" s="2">
        <f>IF(H26=0,0,H17/H26)</f>
        <v>-169.36750000000001</v>
      </c>
      <c r="I35" s="2">
        <f>IF(I26=0,0,I17/I26)</f>
        <v>63.072384615384621</v>
      </c>
      <c r="J35" s="2">
        <f>IF(J26=0,0,J17/J26)</f>
        <v>18.271794117647051</v>
      </c>
    </row>
    <row r="36" spans="2:10" x14ac:dyDescent="0.3">
      <c r="B36" s="3"/>
      <c r="C36" s="3">
        <f>C18/C27</f>
        <v>620.65556818181824</v>
      </c>
      <c r="D36" s="3">
        <f t="shared" ref="D36:J36" si="10">D18/D27</f>
        <v>-291.91150943396224</v>
      </c>
      <c r="E36" s="3">
        <f t="shared" si="10"/>
        <v>157.32132420091327</v>
      </c>
      <c r="F36" s="3">
        <f t="shared" si="10"/>
        <v>52.38115606936416</v>
      </c>
      <c r="G36" s="3">
        <f t="shared" si="10"/>
        <v>542.88597560975597</v>
      </c>
      <c r="H36" s="3">
        <f t="shared" si="10"/>
        <v>-263.3343023255814</v>
      </c>
      <c r="I36" s="3">
        <f t="shared" si="10"/>
        <v>38.696107619047616</v>
      </c>
      <c r="J36" s="3">
        <f t="shared" si="10"/>
        <v>9.1538754874651804</v>
      </c>
    </row>
  </sheetData>
  <mergeCells count="12">
    <mergeCell ref="C29:E29"/>
    <mergeCell ref="F29:F30"/>
    <mergeCell ref="G29:I29"/>
    <mergeCell ref="J29:J30"/>
    <mergeCell ref="C11:E11"/>
    <mergeCell ref="F11:F12"/>
    <mergeCell ref="G11:I11"/>
    <mergeCell ref="J11:J12"/>
    <mergeCell ref="C20:E20"/>
    <mergeCell ref="F20:F21"/>
    <mergeCell ref="G20:I20"/>
    <mergeCell ref="J20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F9E-4B73-4444-A349-F1EC11F9E7E5}">
  <dimension ref="B2:J36"/>
  <sheetViews>
    <sheetView zoomScaleNormal="100" workbookViewId="0">
      <selection activeCell="J24" sqref="J24"/>
    </sheetView>
  </sheetViews>
  <sheetFormatPr defaultRowHeight="14.4" x14ac:dyDescent="0.3"/>
  <cols>
    <col min="2" max="2" width="13.6640625" bestFit="1" customWidth="1"/>
    <col min="3" max="3" width="9.109375" bestFit="1" customWidth="1"/>
    <col min="6" max="6" width="9.109375" bestFit="1" customWidth="1"/>
    <col min="7" max="7" width="9.109375" customWidth="1"/>
  </cols>
  <sheetData>
    <row r="2" spans="2:10" x14ac:dyDescent="0.3">
      <c r="B2" s="3" t="s">
        <v>8</v>
      </c>
      <c r="C2" s="3" t="s">
        <v>4</v>
      </c>
      <c r="D2" s="3" t="s">
        <v>5</v>
      </c>
      <c r="E2" s="3" t="s">
        <v>6</v>
      </c>
      <c r="G2" s="3" t="s">
        <v>7</v>
      </c>
      <c r="H2" s="3" t="s">
        <v>4</v>
      </c>
      <c r="I2" s="3" t="s">
        <v>5</v>
      </c>
      <c r="J2" s="3" t="s">
        <v>6</v>
      </c>
    </row>
    <row r="3" spans="2:10" x14ac:dyDescent="0.3">
      <c r="B3" t="s">
        <v>16</v>
      </c>
      <c r="C3" s="2">
        <f>F13</f>
        <v>4893.4400000000014</v>
      </c>
      <c r="D3" s="2">
        <f>J13</f>
        <v>6285.0399999999991</v>
      </c>
      <c r="E3" s="2">
        <f t="shared" ref="E3:E8" si="0">D3+C3</f>
        <v>11178.48</v>
      </c>
      <c r="G3" t="s">
        <v>16</v>
      </c>
      <c r="H3" s="2">
        <f>F22</f>
        <v>170</v>
      </c>
      <c r="I3" s="2">
        <f>J22</f>
        <v>156</v>
      </c>
      <c r="J3" s="2">
        <f t="shared" ref="J3:J8" si="1">I3+H3</f>
        <v>326</v>
      </c>
    </row>
    <row r="4" spans="2:10" x14ac:dyDescent="0.3">
      <c r="B4" t="s">
        <v>3</v>
      </c>
      <c r="C4" s="2">
        <f>F14</f>
        <v>8588.7999999999956</v>
      </c>
      <c r="D4" s="2">
        <f>J14</f>
        <v>16291.459999999995</v>
      </c>
      <c r="E4" s="2">
        <f t="shared" si="0"/>
        <v>24880.259999999991</v>
      </c>
      <c r="G4" t="s">
        <v>3</v>
      </c>
      <c r="H4" s="2">
        <f>F23</f>
        <v>289</v>
      </c>
      <c r="I4" s="2">
        <f>J23</f>
        <v>273</v>
      </c>
      <c r="J4" s="2">
        <f t="shared" si="1"/>
        <v>562</v>
      </c>
    </row>
    <row r="5" spans="2:10" x14ac:dyDescent="0.3">
      <c r="B5" t="s">
        <v>0</v>
      </c>
      <c r="C5" s="2">
        <f t="shared" ref="C5:C7" si="2">F15</f>
        <v>804.14000000000033</v>
      </c>
      <c r="D5" s="2">
        <f t="shared" ref="D5:D7" si="3">J15</f>
        <v>-1933.9450000000006</v>
      </c>
      <c r="E5" s="2">
        <f t="shared" si="0"/>
        <v>-1129.8050000000003</v>
      </c>
      <c r="G5" t="s">
        <v>0</v>
      </c>
      <c r="H5" s="2">
        <f t="shared" ref="H5:H7" si="4">F24</f>
        <v>68</v>
      </c>
      <c r="I5" s="2">
        <f t="shared" ref="I5:I7" si="5">J24</f>
        <v>57</v>
      </c>
      <c r="J5" s="2">
        <f t="shared" si="1"/>
        <v>125</v>
      </c>
    </row>
    <row r="6" spans="2:10" x14ac:dyDescent="0.3">
      <c r="B6" t="s">
        <v>1</v>
      </c>
      <c r="C6" s="2">
        <f t="shared" si="2"/>
        <v>913.93000000000006</v>
      </c>
      <c r="D6" s="2">
        <f t="shared" si="3"/>
        <v>232.59300000000007</v>
      </c>
      <c r="E6" s="2">
        <f t="shared" si="0"/>
        <v>1146.5230000000001</v>
      </c>
      <c r="G6" t="s">
        <v>1</v>
      </c>
      <c r="H6" s="2">
        <f t="shared" si="4"/>
        <v>25</v>
      </c>
      <c r="I6" s="2">
        <f t="shared" si="5"/>
        <v>38</v>
      </c>
      <c r="J6" s="2">
        <f t="shared" si="1"/>
        <v>63</v>
      </c>
    </row>
    <row r="7" spans="2:10" x14ac:dyDescent="0.3">
      <c r="B7" t="s">
        <v>2</v>
      </c>
      <c r="C7" s="2">
        <f t="shared" si="2"/>
        <v>1805.46</v>
      </c>
      <c r="D7" s="2">
        <f t="shared" si="3"/>
        <v>-2736.2799999999997</v>
      </c>
      <c r="E7" s="2">
        <f t="shared" si="0"/>
        <v>-930.81999999999971</v>
      </c>
      <c r="G7" t="s">
        <v>2</v>
      </c>
      <c r="H7" s="2">
        <f t="shared" si="4"/>
        <v>98</v>
      </c>
      <c r="I7" s="2">
        <f t="shared" si="5"/>
        <v>104</v>
      </c>
      <c r="J7" s="2">
        <f t="shared" si="1"/>
        <v>202</v>
      </c>
    </row>
    <row r="8" spans="2:10" x14ac:dyDescent="0.3">
      <c r="B8" s="3"/>
      <c r="C8" s="3">
        <f>SUM(C3:C7)</f>
        <v>17005.769999999997</v>
      </c>
      <c r="D8" s="3">
        <f>SUM(D3:D7)</f>
        <v>18138.867999999995</v>
      </c>
      <c r="E8" s="3">
        <f t="shared" si="0"/>
        <v>35144.637999999992</v>
      </c>
      <c r="G8" s="3"/>
      <c r="H8" s="3">
        <f>SUM(H4:H7)</f>
        <v>480</v>
      </c>
      <c r="I8" s="3">
        <f>SUM(I4:I7)</f>
        <v>472</v>
      </c>
      <c r="J8" s="3">
        <f t="shared" si="1"/>
        <v>952</v>
      </c>
    </row>
    <row r="9" spans="2:10" x14ac:dyDescent="0.3">
      <c r="B9" t="s">
        <v>15</v>
      </c>
      <c r="C9" s="1">
        <f>C8/1000000*12/COUNT(C3:C7)</f>
        <v>4.0813847999999993E-2</v>
      </c>
      <c r="D9" s="1">
        <f>D8/1000000*12/COUNT(D3:D7)</f>
        <v>4.3533283199999988E-2</v>
      </c>
      <c r="E9" s="1">
        <f>E8/1000000*12/COUNT(E3:E7)</f>
        <v>8.4347131199999981E-2</v>
      </c>
    </row>
    <row r="11" spans="2:10" x14ac:dyDescent="0.3">
      <c r="C11" s="4" t="s">
        <v>4</v>
      </c>
      <c r="D11" s="4"/>
      <c r="E11" s="4"/>
      <c r="F11" s="4" t="s">
        <v>6</v>
      </c>
      <c r="G11" s="4" t="s">
        <v>5</v>
      </c>
      <c r="H11" s="4"/>
      <c r="I11" s="4"/>
      <c r="J11" s="4" t="s">
        <v>6</v>
      </c>
    </row>
    <row r="12" spans="2:10" x14ac:dyDescent="0.3">
      <c r="B12" s="3" t="s">
        <v>9</v>
      </c>
      <c r="C12" s="3" t="s">
        <v>10</v>
      </c>
      <c r="D12" s="3" t="s">
        <v>11</v>
      </c>
      <c r="E12" s="3" t="s">
        <v>12</v>
      </c>
      <c r="F12" s="4"/>
      <c r="G12" s="3" t="s">
        <v>10</v>
      </c>
      <c r="H12" s="3" t="s">
        <v>11</v>
      </c>
      <c r="I12" s="3" t="s">
        <v>12</v>
      </c>
      <c r="J12" s="4"/>
    </row>
    <row r="13" spans="2:10" x14ac:dyDescent="0.3">
      <c r="B13" t="s">
        <v>16</v>
      </c>
      <c r="C13" s="2">
        <v>13672.9</v>
      </c>
      <c r="D13" s="2">
        <v>-16652.599999999999</v>
      </c>
      <c r="E13" s="2">
        <v>7873.14</v>
      </c>
      <c r="F13" s="2">
        <f>SUM(C13:E13)</f>
        <v>4893.4400000000014</v>
      </c>
      <c r="G13" s="2">
        <v>18589.099999999999</v>
      </c>
      <c r="H13" s="2">
        <v>-13841</v>
      </c>
      <c r="I13" s="2">
        <v>1536.94</v>
      </c>
      <c r="J13" s="2">
        <f>SUM(G13:I13)</f>
        <v>6285.0399999999991</v>
      </c>
    </row>
    <row r="14" spans="2:10" x14ac:dyDescent="0.3">
      <c r="B14" t="s">
        <v>3</v>
      </c>
      <c r="C14" s="2">
        <v>29216.6</v>
      </c>
      <c r="D14" s="2">
        <v>-32839.800000000003</v>
      </c>
      <c r="E14" s="2">
        <v>12212</v>
      </c>
      <c r="F14" s="2">
        <f>SUM(C14:E14)</f>
        <v>8588.7999999999956</v>
      </c>
      <c r="G14" s="2">
        <v>36755.199999999997</v>
      </c>
      <c r="H14" s="2">
        <v>-25721.200000000001</v>
      </c>
      <c r="I14" s="2">
        <v>5257.46</v>
      </c>
      <c r="J14" s="2">
        <f>SUM(G14:I14)</f>
        <v>16291.459999999995</v>
      </c>
    </row>
    <row r="15" spans="2:10" x14ac:dyDescent="0.3">
      <c r="B15" t="s">
        <v>0</v>
      </c>
      <c r="C15" s="2">
        <v>5938.21</v>
      </c>
      <c r="D15" s="2">
        <v>-6704.44</v>
      </c>
      <c r="E15" s="2">
        <v>1570.37</v>
      </c>
      <c r="F15" s="2">
        <f>SUM(C15:E15)</f>
        <v>804.14000000000033</v>
      </c>
      <c r="G15" s="2">
        <v>2704.95</v>
      </c>
      <c r="H15" s="2">
        <v>-5605.89</v>
      </c>
      <c r="I15" s="2">
        <v>966.995</v>
      </c>
      <c r="J15" s="2">
        <f>SUM(G15:I15)</f>
        <v>-1933.9450000000006</v>
      </c>
    </row>
    <row r="16" spans="2:10" x14ac:dyDescent="0.3">
      <c r="B16" t="s">
        <v>1</v>
      </c>
      <c r="C16" s="2">
        <v>1697.67</v>
      </c>
      <c r="D16" s="2">
        <v>-1996.34</v>
      </c>
      <c r="E16" s="2">
        <v>1212.5999999999999</v>
      </c>
      <c r="F16" s="2">
        <f>SUM(C16:E16)</f>
        <v>913.93000000000006</v>
      </c>
      <c r="G16" s="2">
        <v>3120.19</v>
      </c>
      <c r="H16" s="2">
        <v>-3509.33</v>
      </c>
      <c r="I16" s="2">
        <v>621.73299999999995</v>
      </c>
      <c r="J16" s="2">
        <f>SUM(G16:I16)</f>
        <v>232.59300000000007</v>
      </c>
    </row>
    <row r="17" spans="2:10" x14ac:dyDescent="0.3">
      <c r="B17" t="s">
        <v>2</v>
      </c>
      <c r="C17" s="2">
        <v>9561.41</v>
      </c>
      <c r="D17" s="2">
        <v>-9262.83</v>
      </c>
      <c r="E17" s="2">
        <v>1506.88</v>
      </c>
      <c r="F17" s="2">
        <f>SUM(C17:E17)</f>
        <v>1805.46</v>
      </c>
      <c r="G17" s="2">
        <v>7741.72</v>
      </c>
      <c r="H17" s="2">
        <v>-10478</v>
      </c>
      <c r="I17" s="2">
        <v>0</v>
      </c>
      <c r="J17" s="2">
        <f>SUM(G17:I17)</f>
        <v>-2736.2799999999997</v>
      </c>
    </row>
    <row r="18" spans="2:10" x14ac:dyDescent="0.3">
      <c r="B18" s="3"/>
      <c r="C18" s="3">
        <f>SUM(C13:C17)</f>
        <v>60086.789999999994</v>
      </c>
      <c r="D18" s="3">
        <f t="shared" ref="D18:J18" si="6">SUM(D13:D17)</f>
        <v>-67456.009999999995</v>
      </c>
      <c r="E18" s="3">
        <f t="shared" si="6"/>
        <v>24374.989999999998</v>
      </c>
      <c r="F18" s="3">
        <f t="shared" si="6"/>
        <v>17005.769999999997</v>
      </c>
      <c r="G18" s="3">
        <f t="shared" si="6"/>
        <v>68911.159999999989</v>
      </c>
      <c r="H18" s="3">
        <f t="shared" si="6"/>
        <v>-59155.42</v>
      </c>
      <c r="I18" s="3">
        <f t="shared" si="6"/>
        <v>8383.1279999999988</v>
      </c>
      <c r="J18" s="3">
        <f t="shared" si="6"/>
        <v>18138.867999999995</v>
      </c>
    </row>
    <row r="20" spans="2:10" x14ac:dyDescent="0.3">
      <c r="C20" s="4" t="s">
        <v>4</v>
      </c>
      <c r="D20" s="4"/>
      <c r="E20" s="4"/>
      <c r="F20" s="4" t="s">
        <v>6</v>
      </c>
      <c r="G20" s="4" t="s">
        <v>5</v>
      </c>
      <c r="H20" s="4"/>
      <c r="I20" s="4"/>
      <c r="J20" s="4" t="s">
        <v>6</v>
      </c>
    </row>
    <row r="21" spans="2:10" x14ac:dyDescent="0.3">
      <c r="B21" s="3" t="s">
        <v>13</v>
      </c>
      <c r="C21" s="3" t="s">
        <v>10</v>
      </c>
      <c r="D21" s="3" t="s">
        <v>11</v>
      </c>
      <c r="E21" s="3" t="s">
        <v>12</v>
      </c>
      <c r="F21" s="4"/>
      <c r="G21" s="3" t="s">
        <v>10</v>
      </c>
      <c r="H21" s="3" t="s">
        <v>11</v>
      </c>
      <c r="I21" s="3" t="s">
        <v>12</v>
      </c>
      <c r="J21" s="4"/>
    </row>
    <row r="22" spans="2:10" x14ac:dyDescent="0.3">
      <c r="B22" t="s">
        <v>3</v>
      </c>
      <c r="C22" s="2">
        <v>22</v>
      </c>
      <c r="D22" s="2">
        <v>115</v>
      </c>
      <c r="E22" s="2">
        <v>33</v>
      </c>
      <c r="F22" s="2">
        <f>SUM(C22:E22)</f>
        <v>170</v>
      </c>
      <c r="G22" s="2">
        <v>38</v>
      </c>
      <c r="H22" s="2">
        <v>103</v>
      </c>
      <c r="I22" s="2">
        <v>15</v>
      </c>
      <c r="J22" s="2">
        <f>SUM(G22:I22)</f>
        <v>156</v>
      </c>
    </row>
    <row r="23" spans="2:10" x14ac:dyDescent="0.3">
      <c r="B23" t="s">
        <v>3</v>
      </c>
      <c r="C23" s="2">
        <v>51</v>
      </c>
      <c r="D23" s="2">
        <v>189</v>
      </c>
      <c r="E23" s="2">
        <v>49</v>
      </c>
      <c r="F23" s="2">
        <f>SUM(C23:E23)</f>
        <v>289</v>
      </c>
      <c r="G23" s="2">
        <v>75</v>
      </c>
      <c r="H23" s="2">
        <v>162</v>
      </c>
      <c r="I23" s="2">
        <v>36</v>
      </c>
      <c r="J23" s="2">
        <f>SUM(G23:I23)</f>
        <v>273</v>
      </c>
    </row>
    <row r="24" spans="2:10" x14ac:dyDescent="0.3">
      <c r="B24" t="s">
        <v>0</v>
      </c>
      <c r="C24" s="2">
        <v>7</v>
      </c>
      <c r="D24" s="2">
        <v>54</v>
      </c>
      <c r="E24" s="2">
        <v>7</v>
      </c>
      <c r="F24" s="2">
        <f>SUM(C24:E24)</f>
        <v>68</v>
      </c>
      <c r="G24" s="2">
        <v>7</v>
      </c>
      <c r="H24" s="2">
        <v>44</v>
      </c>
      <c r="I24" s="2">
        <v>6</v>
      </c>
      <c r="J24" s="2">
        <f>SUM(G24:I24)</f>
        <v>57</v>
      </c>
    </row>
    <row r="25" spans="2:10" x14ac:dyDescent="0.3">
      <c r="B25" t="s">
        <v>1</v>
      </c>
      <c r="C25" s="2">
        <v>3</v>
      </c>
      <c r="D25" s="2">
        <v>17</v>
      </c>
      <c r="E25" s="2">
        <v>5</v>
      </c>
      <c r="F25" s="2">
        <f>SUM(C25:E25)</f>
        <v>25</v>
      </c>
      <c r="G25" s="2">
        <v>8</v>
      </c>
      <c r="H25" s="2">
        <v>26</v>
      </c>
      <c r="I25" s="2">
        <v>4</v>
      </c>
      <c r="J25" s="2">
        <f>SUM(G25:I25)</f>
        <v>38</v>
      </c>
    </row>
    <row r="26" spans="2:10" x14ac:dyDescent="0.3">
      <c r="B26" t="s">
        <v>2</v>
      </c>
      <c r="C26" s="2">
        <v>11</v>
      </c>
      <c r="D26" s="2">
        <v>79</v>
      </c>
      <c r="E26" s="2">
        <v>8</v>
      </c>
      <c r="F26" s="2">
        <f>SUM(C26:E26)</f>
        <v>98</v>
      </c>
      <c r="G26" s="2">
        <v>17</v>
      </c>
      <c r="H26" s="2">
        <v>87</v>
      </c>
      <c r="I26" s="2">
        <v>0</v>
      </c>
      <c r="J26" s="2">
        <f>SUM(G26:I26)</f>
        <v>104</v>
      </c>
    </row>
    <row r="27" spans="2:10" x14ac:dyDescent="0.3">
      <c r="B27" s="3"/>
      <c r="C27" s="3">
        <f>SUM(C22:C26)</f>
        <v>94</v>
      </c>
      <c r="D27" s="3">
        <f t="shared" ref="D27:J27" si="7">SUM(D22:D26)</f>
        <v>454</v>
      </c>
      <c r="E27" s="3">
        <f t="shared" si="7"/>
        <v>102</v>
      </c>
      <c r="F27" s="3">
        <f t="shared" si="7"/>
        <v>650</v>
      </c>
      <c r="G27" s="3">
        <f t="shared" si="7"/>
        <v>145</v>
      </c>
      <c r="H27" s="3">
        <f t="shared" si="7"/>
        <v>422</v>
      </c>
      <c r="I27" s="3">
        <f t="shared" si="7"/>
        <v>61</v>
      </c>
      <c r="J27" s="3">
        <f t="shared" si="7"/>
        <v>628</v>
      </c>
    </row>
    <row r="29" spans="2:10" x14ac:dyDescent="0.3">
      <c r="C29" s="4" t="s">
        <v>4</v>
      </c>
      <c r="D29" s="4"/>
      <c r="E29" s="4"/>
      <c r="F29" s="4" t="s">
        <v>6</v>
      </c>
      <c r="G29" s="4" t="s">
        <v>5</v>
      </c>
      <c r="H29" s="4"/>
      <c r="I29" s="4"/>
      <c r="J29" s="4" t="s">
        <v>6</v>
      </c>
    </row>
    <row r="30" spans="2:10" x14ac:dyDescent="0.3">
      <c r="B30" s="3" t="s">
        <v>14</v>
      </c>
      <c r="C30" s="3" t="s">
        <v>10</v>
      </c>
      <c r="D30" s="3" t="s">
        <v>11</v>
      </c>
      <c r="E30" s="3" t="s">
        <v>12</v>
      </c>
      <c r="F30" s="4"/>
      <c r="G30" s="3" t="s">
        <v>10</v>
      </c>
      <c r="H30" s="3" t="s">
        <v>11</v>
      </c>
      <c r="I30" s="3" t="s">
        <v>12</v>
      </c>
      <c r="J30" s="4"/>
    </row>
    <row r="31" spans="2:10" x14ac:dyDescent="0.3">
      <c r="B31" t="s">
        <v>3</v>
      </c>
      <c r="C31" s="2">
        <f>IF(C22=0,0,C13/C22)</f>
        <v>621.49545454545455</v>
      </c>
      <c r="D31" s="2">
        <f>IF(D22=0,0,D13/D22)</f>
        <v>-144.80521739130432</v>
      </c>
      <c r="E31" s="2">
        <f>IF(E22=0,0,E13/E22)</f>
        <v>238.58</v>
      </c>
      <c r="F31" s="2">
        <f>IF(F22=0,0,F13/F22)</f>
        <v>28.784941176470596</v>
      </c>
      <c r="G31" s="2">
        <f>IF(G22=0,0,G13/G22)</f>
        <v>489.18684210526311</v>
      </c>
      <c r="H31" s="2">
        <f>IF(H22=0,0,H13/H22)</f>
        <v>-134.37864077669903</v>
      </c>
      <c r="I31" s="2">
        <f>IF(I22=0,0,I13/I22)</f>
        <v>102.46266666666666</v>
      </c>
      <c r="J31" s="2">
        <f>IF(J22=0,0,J13/J22)</f>
        <v>40.288717948717945</v>
      </c>
    </row>
    <row r="32" spans="2:10" x14ac:dyDescent="0.3">
      <c r="B32" t="s">
        <v>3</v>
      </c>
      <c r="C32" s="2">
        <f>IF(C23=0,0,C14/C23)</f>
        <v>572.87450980392157</v>
      </c>
      <c r="D32" s="2">
        <f>IF(D23=0,0,D14/D23)</f>
        <v>-173.75555555555556</v>
      </c>
      <c r="E32" s="2">
        <f>IF(E23=0,0,E14/E23)</f>
        <v>249.22448979591837</v>
      </c>
      <c r="F32" s="2">
        <f>IF(F23=0,0,F14/F23)</f>
        <v>29.719031141868498</v>
      </c>
      <c r="G32" s="2">
        <f>IF(G23=0,0,G14/G23)</f>
        <v>490.0693333333333</v>
      </c>
      <c r="H32" s="2">
        <f>IF(H23=0,0,H14/H23)</f>
        <v>-158.77283950617286</v>
      </c>
      <c r="I32" s="2">
        <f>IF(I23=0,0,I14/I23)</f>
        <v>146.04055555555556</v>
      </c>
      <c r="J32" s="2">
        <f>IF(J23=0,0,J14/J23)</f>
        <v>59.675677655677639</v>
      </c>
    </row>
    <row r="33" spans="2:10" x14ac:dyDescent="0.3">
      <c r="B33" t="s">
        <v>0</v>
      </c>
      <c r="C33" s="2">
        <f>IF(C24=0,0,C15/C24)</f>
        <v>848.31571428571431</v>
      </c>
      <c r="D33" s="2">
        <f>IF(D24=0,0,D15/D24)</f>
        <v>-124.15629629629629</v>
      </c>
      <c r="E33" s="2">
        <f>IF(E24=0,0,E15/E24)</f>
        <v>224.33857142857141</v>
      </c>
      <c r="F33" s="2">
        <f>IF(F24=0,0,F15/F24)</f>
        <v>11.825588235294122</v>
      </c>
      <c r="G33" s="2">
        <f>IF(G24=0,0,G15/G24)</f>
        <v>386.42142857142852</v>
      </c>
      <c r="H33" s="2">
        <f>IF(H24=0,0,H15/H24)</f>
        <v>-127.40659090909092</v>
      </c>
      <c r="I33" s="2">
        <f>IF(I24=0,0,I15/I24)</f>
        <v>161.16583333333332</v>
      </c>
      <c r="J33" s="2">
        <f>IF(J24=0,0,J15/J24)</f>
        <v>-33.92885964912282</v>
      </c>
    </row>
    <row r="34" spans="2:10" x14ac:dyDescent="0.3">
      <c r="B34" t="s">
        <v>1</v>
      </c>
      <c r="C34" s="2">
        <f>IF(C25=0,0,C16/C25)</f>
        <v>565.89</v>
      </c>
      <c r="D34" s="2">
        <f>IF(D25=0,0,D16/D25)</f>
        <v>-117.43176470588234</v>
      </c>
      <c r="E34" s="2">
        <f>IF(E25=0,0,E16/E25)</f>
        <v>242.51999999999998</v>
      </c>
      <c r="F34" s="2">
        <f>IF(F25=0,0,F16/F25)</f>
        <v>36.557200000000002</v>
      </c>
      <c r="G34" s="2">
        <f>IF(G25=0,0,G16/G25)</f>
        <v>390.02375000000001</v>
      </c>
      <c r="H34" s="2">
        <f>IF(H25=0,0,H16/H25)</f>
        <v>-134.97423076923076</v>
      </c>
      <c r="I34" s="2">
        <f>IF(I25=0,0,I16/I25)</f>
        <v>155.43324999999999</v>
      </c>
      <c r="J34" s="2">
        <f>IF(J25=0,0,J16/J25)</f>
        <v>6.1208684210526334</v>
      </c>
    </row>
    <row r="35" spans="2:10" x14ac:dyDescent="0.3">
      <c r="B35" t="s">
        <v>2</v>
      </c>
      <c r="C35" s="2">
        <f>IF(C26=0,0,C17/C26)</f>
        <v>869.21909090909094</v>
      </c>
      <c r="D35" s="2">
        <f>IF(D26=0,0,D17/D26)</f>
        <v>-117.25101265822785</v>
      </c>
      <c r="E35" s="2">
        <f>IF(E26=0,0,E17/E26)</f>
        <v>188.36</v>
      </c>
      <c r="F35" s="2">
        <f>IF(F26=0,0,F17/F26)</f>
        <v>18.423061224489796</v>
      </c>
      <c r="G35" s="2">
        <f>IF(G26=0,0,G17/G26)</f>
        <v>455.3952941176471</v>
      </c>
      <c r="H35" s="2">
        <f>IF(H26=0,0,H17/H26)</f>
        <v>-120.43678160919541</v>
      </c>
      <c r="I35" s="2">
        <f>IF(I26=0,0,I17/I26)</f>
        <v>0</v>
      </c>
      <c r="J35" s="2">
        <f>IF(J26=0,0,J17/J26)</f>
        <v>-26.310384615384613</v>
      </c>
    </row>
    <row r="36" spans="2:10" x14ac:dyDescent="0.3">
      <c r="B36" s="3"/>
      <c r="C36" s="3">
        <f>C18/C27</f>
        <v>639.22117021276586</v>
      </c>
      <c r="D36" s="3">
        <f t="shared" ref="D36:J36" si="8">D18/D27</f>
        <v>-148.58151982378854</v>
      </c>
      <c r="E36" s="3">
        <f t="shared" si="8"/>
        <v>238.9704901960784</v>
      </c>
      <c r="F36" s="3">
        <f t="shared" si="8"/>
        <v>26.162723076923072</v>
      </c>
      <c r="G36" s="3">
        <f t="shared" si="8"/>
        <v>475.24937931034475</v>
      </c>
      <c r="H36" s="3">
        <f t="shared" si="8"/>
        <v>-140.17872037914691</v>
      </c>
      <c r="I36" s="3">
        <f t="shared" si="8"/>
        <v>137.42832786885245</v>
      </c>
      <c r="J36" s="3">
        <f t="shared" si="8"/>
        <v>28.883547770700631</v>
      </c>
    </row>
  </sheetData>
  <mergeCells count="12">
    <mergeCell ref="C29:E29"/>
    <mergeCell ref="F29:F30"/>
    <mergeCell ref="G29:I29"/>
    <mergeCell ref="J29:J30"/>
    <mergeCell ref="C11:E11"/>
    <mergeCell ref="F11:F12"/>
    <mergeCell ref="G11:I11"/>
    <mergeCell ref="J11:J12"/>
    <mergeCell ref="C20:E20"/>
    <mergeCell ref="F20:F21"/>
    <mergeCell ref="G20:I20"/>
    <mergeCell ref="J20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P&amp;L 1s</vt:lpstr>
      <vt:lpstr>P&amp;L tick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2024-06-24T10:28:50Z</dcterms:created>
  <dcterms:modified xsi:type="dcterms:W3CDTF">2024-06-26T16:48:36Z</dcterms:modified>
</cp:coreProperties>
</file>