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Projet\Aviation\Working_area\Contract-2019\Task 3 - Dissemination\Sub-task 1 - Statistics explained articles\May-2019\Final\"/>
    </mc:Choice>
  </mc:AlternateContent>
  <bookViews>
    <workbookView xWindow="0" yWindow="0" windowWidth="19200" windowHeight="10995" tabRatio="517" activeTab="2"/>
  </bookViews>
  <sheets>
    <sheet name="Figure 1" sheetId="54" r:id="rId1"/>
    <sheet name="Figure 2" sheetId="55" r:id="rId2"/>
    <sheet name="Table1" sheetId="52" r:id="rId3"/>
    <sheet name="Table2" sheetId="53" r:id="rId4"/>
  </sheets>
  <calcPr calcId="152511"/>
</workbook>
</file>

<file path=xl/calcChain.xml><?xml version="1.0" encoding="utf-8"?>
<calcChain xmlns="http://schemas.openxmlformats.org/spreadsheetml/2006/main">
  <c r="U74" i="54" l="1"/>
  <c r="T74" i="54"/>
  <c r="U46" i="55" l="1"/>
  <c r="V46" i="55"/>
  <c r="W46" i="55"/>
  <c r="X46" i="55"/>
  <c r="Y46" i="55"/>
  <c r="Z46" i="55"/>
  <c r="Y45" i="55"/>
  <c r="Z45" i="55"/>
  <c r="U45" i="55"/>
  <c r="V45" i="55"/>
  <c r="W45" i="55"/>
  <c r="X45" i="55"/>
  <c r="Y80" i="54"/>
  <c r="B40" i="55" l="1"/>
  <c r="D82" i="54" l="1"/>
  <c r="G81" i="54"/>
  <c r="W74" i="54" l="1"/>
  <c r="B70" i="54"/>
  <c r="B71" i="54"/>
  <c r="N70" i="54" l="1"/>
  <c r="O70" i="54"/>
  <c r="P70" i="54"/>
  <c r="Q70" i="54"/>
  <c r="R70" i="54"/>
  <c r="S70" i="54"/>
  <c r="R45" i="55" l="1"/>
  <c r="R39" i="55" s="1"/>
  <c r="S45" i="55"/>
  <c r="S39" i="55" s="1"/>
  <c r="T45" i="55"/>
  <c r="T39" i="55" s="1"/>
  <c r="C52" i="55" l="1"/>
  <c r="C51" i="55"/>
  <c r="C50" i="55"/>
  <c r="Q45" i="55"/>
  <c r="Q39" i="55" s="1"/>
  <c r="P45" i="55"/>
  <c r="P39" i="55" s="1"/>
  <c r="O45" i="55"/>
  <c r="O39" i="55" s="1"/>
  <c r="N45" i="55"/>
  <c r="N39" i="55" s="1"/>
  <c r="M45" i="55"/>
  <c r="M39" i="55" s="1"/>
  <c r="L45" i="55"/>
  <c r="L39" i="55" s="1"/>
  <c r="K45" i="55"/>
  <c r="K39" i="55" s="1"/>
  <c r="J45" i="55"/>
  <c r="J39" i="55" s="1"/>
  <c r="I45" i="55"/>
  <c r="I39" i="55" s="1"/>
  <c r="H45" i="55"/>
  <c r="H39" i="55" s="1"/>
  <c r="G45" i="55"/>
  <c r="G39" i="55" s="1"/>
  <c r="F45" i="55"/>
  <c r="F39" i="55" s="1"/>
  <c r="E45" i="55"/>
  <c r="E39" i="55" s="1"/>
  <c r="D45" i="55"/>
  <c r="D39" i="55" s="1"/>
  <c r="C45" i="55"/>
  <c r="C39" i="55" s="1"/>
  <c r="D84" i="54"/>
  <c r="D83" i="54"/>
  <c r="B81" i="54"/>
  <c r="C49" i="55" s="1"/>
  <c r="S78" i="54"/>
  <c r="R78" i="54"/>
  <c r="Q78" i="54"/>
  <c r="P78" i="54"/>
  <c r="O78" i="54"/>
  <c r="N78" i="54"/>
  <c r="M78" i="54"/>
  <c r="L78" i="54"/>
  <c r="K78" i="54"/>
  <c r="J78" i="54"/>
  <c r="I78" i="54"/>
  <c r="H78" i="54"/>
  <c r="G78" i="54"/>
  <c r="F78" i="54"/>
  <c r="E78" i="54"/>
  <c r="D78" i="54"/>
  <c r="C78" i="54"/>
  <c r="S71" i="54"/>
  <c r="R71" i="54"/>
  <c r="Q71" i="54"/>
  <c r="P71" i="54"/>
  <c r="O71" i="54"/>
  <c r="N71" i="54"/>
  <c r="M71" i="54"/>
  <c r="L71" i="54"/>
  <c r="K71" i="54"/>
  <c r="J71" i="54"/>
  <c r="I71" i="54"/>
  <c r="H71" i="54"/>
  <c r="G71" i="54"/>
  <c r="F71" i="54"/>
  <c r="E71" i="54"/>
  <c r="D71" i="54"/>
  <c r="C71" i="54"/>
  <c r="M70" i="54"/>
  <c r="L70" i="54"/>
  <c r="K70" i="54"/>
  <c r="J70" i="54"/>
  <c r="I70" i="54"/>
  <c r="H70" i="54"/>
  <c r="G70" i="54"/>
  <c r="F70" i="54"/>
  <c r="E70" i="54"/>
  <c r="D70" i="54"/>
  <c r="C70" i="54"/>
  <c r="S67" i="54"/>
  <c r="T46" i="55" s="1"/>
  <c r="T40" i="55" s="1"/>
  <c r="R67" i="54"/>
  <c r="S46" i="55" s="1"/>
  <c r="S40" i="55" s="1"/>
  <c r="Q67" i="54"/>
  <c r="R46" i="55" s="1"/>
  <c r="R40" i="55" s="1"/>
  <c r="P67" i="54"/>
  <c r="Q46" i="55" s="1"/>
  <c r="Q40" i="55" s="1"/>
  <c r="O67" i="54"/>
  <c r="P46" i="55" s="1"/>
  <c r="P40" i="55" s="1"/>
  <c r="N67" i="54"/>
  <c r="O46" i="55" s="1"/>
  <c r="O40" i="55" s="1"/>
  <c r="M67" i="54"/>
  <c r="N46" i="55" s="1"/>
  <c r="N40" i="55" s="1"/>
  <c r="L67" i="54"/>
  <c r="M46" i="55" s="1"/>
  <c r="M40" i="55" s="1"/>
  <c r="K67" i="54"/>
  <c r="L46" i="55" s="1"/>
  <c r="L40" i="55" s="1"/>
  <c r="J67" i="54"/>
  <c r="K46" i="55" s="1"/>
  <c r="K40" i="55" s="1"/>
  <c r="I67" i="54"/>
  <c r="J46" i="55" s="1"/>
  <c r="J40" i="55" s="1"/>
  <c r="H67" i="54"/>
  <c r="I46" i="55" s="1"/>
  <c r="I40" i="55" s="1"/>
  <c r="G67" i="54"/>
  <c r="H46" i="55" s="1"/>
  <c r="H40" i="55" s="1"/>
  <c r="F67" i="54"/>
  <c r="G46" i="55" s="1"/>
  <c r="G40" i="55" s="1"/>
  <c r="E67" i="54"/>
  <c r="F46" i="55" s="1"/>
  <c r="F40" i="55" s="1"/>
  <c r="D67" i="54"/>
  <c r="E46" i="55" s="1"/>
  <c r="E40" i="55" s="1"/>
  <c r="C67" i="54"/>
  <c r="D46" i="55" s="1"/>
  <c r="D40" i="55" s="1"/>
  <c r="B67" i="54"/>
  <c r="C46" i="55" s="1"/>
  <c r="C40" i="55" s="1"/>
  <c r="G48" i="55" l="1"/>
  <c r="F48" i="55"/>
  <c r="C82" i="54"/>
  <c r="C84" i="54"/>
  <c r="C83" i="54"/>
  <c r="C85" i="54" l="1"/>
</calcChain>
</file>

<file path=xl/sharedStrings.xml><?xml version="1.0" encoding="utf-8"?>
<sst xmlns="http://schemas.openxmlformats.org/spreadsheetml/2006/main" count="199" uniqueCount="139">
  <si>
    <t>Country</t>
  </si>
  <si>
    <t>SE</t>
  </si>
  <si>
    <t>IE</t>
  </si>
  <si>
    <t>IT</t>
  </si>
  <si>
    <t>FI</t>
  </si>
  <si>
    <t>PT</t>
  </si>
  <si>
    <t>CZ</t>
  </si>
  <si>
    <t>BE</t>
  </si>
  <si>
    <t>AT</t>
  </si>
  <si>
    <t>DE</t>
  </si>
  <si>
    <t>FR</t>
  </si>
  <si>
    <t>ES</t>
  </si>
  <si>
    <t>NL</t>
  </si>
  <si>
    <t>DK</t>
  </si>
  <si>
    <t>UK</t>
  </si>
  <si>
    <t>Total</t>
  </si>
  <si>
    <t>Growth</t>
  </si>
  <si>
    <t>FRANKFURT/MAIN</t>
  </si>
  <si>
    <t>AMSTERDAM/SCHIPHOL</t>
  </si>
  <si>
    <t>MADRID/BARAJAS</t>
  </si>
  <si>
    <t>ROMA/FIUMICINO</t>
  </si>
  <si>
    <t>PALMA DE MALLORCA</t>
  </si>
  <si>
    <t>MANCHESTER</t>
  </si>
  <si>
    <t>MILANO/MALPENSA</t>
  </si>
  <si>
    <t>DUBLIN</t>
  </si>
  <si>
    <t>STOCKHOLM/ARLANDA</t>
  </si>
  <si>
    <t>LISBOA</t>
  </si>
  <si>
    <t>HAMBURG</t>
  </si>
  <si>
    <t>PRAHA/RUZYNE</t>
  </si>
  <si>
    <t>Extra-EU</t>
  </si>
  <si>
    <t>Intra-EU</t>
  </si>
  <si>
    <t>Jan</t>
  </si>
  <si>
    <t>Feb</t>
  </si>
  <si>
    <t>Mar</t>
  </si>
  <si>
    <t>Apr</t>
  </si>
  <si>
    <t>May</t>
  </si>
  <si>
    <t>Jun</t>
  </si>
  <si>
    <t>Nat.</t>
  </si>
  <si>
    <t>Dec</t>
  </si>
  <si>
    <t>Nov</t>
  </si>
  <si>
    <t>Oct</t>
  </si>
  <si>
    <t>Sep</t>
  </si>
  <si>
    <t>Aug</t>
  </si>
  <si>
    <t>Jul</t>
  </si>
  <si>
    <t>Airports*</t>
  </si>
  <si>
    <t>PL</t>
  </si>
  <si>
    <t>EL</t>
  </si>
  <si>
    <t>LONDON/HEATHROW</t>
  </si>
  <si>
    <t>PARIS/CHARLES DE GAULLE</t>
  </si>
  <si>
    <t>LONDON/GATWICK</t>
  </si>
  <si>
    <t>PARIS/ORLY</t>
  </si>
  <si>
    <t>KØBENHAVN/KASTRUP</t>
  </si>
  <si>
    <t>WIEN/SCHWECHAT</t>
  </si>
  <si>
    <t>DÜSSELDORF</t>
  </si>
  <si>
    <t>LONDON/STANSTED</t>
  </si>
  <si>
    <t>BERLIN/TEGEL</t>
  </si>
  <si>
    <t>HELSINKI/VANTAA</t>
  </si>
  <si>
    <t>* For more details about the data presented, please see the notes from the “Methodology” section.</t>
  </si>
  <si>
    <t>EU-28</t>
  </si>
  <si>
    <t>Year Y-1</t>
  </si>
  <si>
    <t>Year Y</t>
  </si>
  <si>
    <t>WARSZAWA/CHOPINA</t>
  </si>
  <si>
    <t>BRUSSELS</t>
  </si>
  <si>
    <t>2014-100</t>
  </si>
  <si>
    <t>BARCELONA/EL PRAT</t>
  </si>
  <si>
    <t>LONDON/LUTON</t>
  </si>
  <si>
    <t>ATHINAI/ELEFTHERIOS VENIZELOS</t>
  </si>
  <si>
    <t>MALAGA/COSTA DEL SOL</t>
  </si>
  <si>
    <t>(million passengers)*</t>
  </si>
  <si>
    <t>(%)</t>
  </si>
  <si>
    <r>
      <t>Source:</t>
    </r>
    <r>
      <rPr>
        <sz val="9"/>
        <rFont val="Arial"/>
        <family val="2"/>
      </rPr>
      <t xml:space="preserve"> Eurostat (online data code: avia_paoc)</t>
    </r>
  </si>
  <si>
    <r>
      <t>Source:</t>
    </r>
    <r>
      <rPr>
        <sz val="9"/>
        <rFont val="Arial"/>
        <family val="2"/>
      </rPr>
      <t xml:space="preserve"> Eurostat (online data code: avia_paoa)</t>
    </r>
  </si>
  <si>
    <t>Jan-17</t>
  </si>
  <si>
    <t>Feb-17</t>
  </si>
  <si>
    <t>Mar-17</t>
  </si>
  <si>
    <t>Apr-17</t>
  </si>
  <si>
    <t>May-17</t>
  </si>
  <si>
    <t>Jun-17</t>
  </si>
  <si>
    <t>(thousand)</t>
  </si>
  <si>
    <t>Belgium</t>
  </si>
  <si>
    <t>Bulgaria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</si>
  <si>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</si>
  <si>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</si>
  <si>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</si>
  <si>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</si>
  <si>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</si>
  <si>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</si>
  <si>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</si>
  <si>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</si>
  <si>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</si>
  <si>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</si>
  <si>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</si>
  <si>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</si>
  <si>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</si>
  <si>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</si>
  <si>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</si>
  <si>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</si>
  <si>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</si>
  <si>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</si>
  <si>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</si>
  <si>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</si>
  <si>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</si>
  <si>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</si>
  <si>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</si>
  <si>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</si>
  <si>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</si>
  <si>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</si>
  <si>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</si>
  <si>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Switzerland</t>
  </si>
  <si>
    <t>Turkey</t>
  </si>
  <si>
    <t>Montenegro</t>
  </si>
  <si>
    <t>Jul-17</t>
  </si>
  <si>
    <t>Aug-17</t>
  </si>
  <si>
    <t>Sep-17</t>
  </si>
  <si>
    <t>Oct-17</t>
  </si>
  <si>
    <t>Nov-17</t>
  </si>
  <si>
    <t>Dec-17</t>
  </si>
  <si>
    <t>Total 
2017</t>
  </si>
  <si>
    <t>Czechia</t>
  </si>
  <si>
    <t>Figure 1: Share of and change in EU-28 monthly passengers carried in 2017 and in the first semester of 2018</t>
  </si>
  <si>
    <t>Figure 2: Change in EU-28 monthly passengers carried for 2017 and the first semester of 2018 (compared to the same month of the previous year)*</t>
  </si>
  <si>
    <t>Table 1: Passengers carried per country: monthly data for 2017 and the first semester of 2018</t>
  </si>
  <si>
    <t>Table 2:  Passengers handled in top airports: monthly data for 2017 and the first semester of 2018</t>
  </si>
  <si>
    <t>Jan-18</t>
  </si>
  <si>
    <t>Feb-18</t>
  </si>
  <si>
    <t>Mar-18</t>
  </si>
  <si>
    <t>Apr-18</t>
  </si>
  <si>
    <t>May-18</t>
  </si>
  <si>
    <t>Jun-18</t>
  </si>
  <si>
    <t>Total 
2018</t>
  </si>
  <si>
    <t>Growth 2017-2018
(%)</t>
  </si>
  <si>
    <t>MUNCHEN</t>
  </si>
  <si>
    <t>ALICANTE</t>
  </si>
  <si>
    <t>* Top-30 airports according to the total annual passengers handled in 2017</t>
  </si>
  <si>
    <t>Rank 2017</t>
  </si>
  <si>
    <t>Growth 2017/2018</t>
  </si>
  <si>
    <t>-</t>
  </si>
  <si>
    <t>:</t>
  </si>
  <si>
    <t>North Macedonia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</si>
</sst>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3">
    <font>
      <sz val="10"/>
      <name val="Arial "/>
    </font>
    <font>
      <b/>
      <i/>
      <sz val="10"/>
      <name val="Arial "/>
    </font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sz val="7"/>
      <color theme="0"/>
      <name val="Arial"/>
      <family val="2"/>
    </font>
    <font>
      <sz val="8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70">
    <border>
      <left/>
      <right/>
      <top/>
      <bottom/>
      <diagonal/>
    </border>
    <border>
      <left style="hair">
        <color indexed="11"/>
      </left>
      <right style="hair">
        <color indexed="11"/>
      </right>
      <top style="hair">
        <color indexed="11"/>
      </top>
      <bottom style="thin">
        <color indexed="64"/>
      </bottom>
      <diagonal/>
    </border>
    <border>
      <left style="hair">
        <color indexed="11"/>
      </left>
      <right/>
      <top style="hair">
        <color indexed="11"/>
      </top>
      <bottom style="thin">
        <color indexed="64"/>
      </bottom>
      <diagonal/>
    </border>
    <border>
      <left/>
      <right/>
      <top/>
      <bottom style="hair">
        <color indexed="11"/>
      </bottom>
      <diagonal/>
    </border>
    <border>
      <left style="hair">
        <color indexed="11"/>
      </left>
      <right style="hair">
        <color indexed="11"/>
      </right>
      <top/>
      <bottom style="hair">
        <color indexed="11"/>
      </bottom>
      <diagonal/>
    </border>
    <border>
      <left style="hair">
        <color indexed="11"/>
      </left>
      <right/>
      <top/>
      <bottom style="hair">
        <color indexed="11"/>
      </bottom>
      <diagonal/>
    </border>
    <border>
      <left/>
      <right/>
      <top style="hair">
        <color indexed="11"/>
      </top>
      <bottom style="hair">
        <color indexed="11"/>
      </bottom>
      <diagonal/>
    </border>
    <border>
      <left style="hair">
        <color indexed="11"/>
      </left>
      <right style="hair">
        <color indexed="11"/>
      </right>
      <top style="hair">
        <color indexed="11"/>
      </top>
      <bottom style="hair">
        <color indexed="11"/>
      </bottom>
      <diagonal/>
    </border>
    <border>
      <left/>
      <right/>
      <top style="hair">
        <color indexed="11"/>
      </top>
      <bottom style="thin">
        <color indexed="64"/>
      </bottom>
      <diagonal/>
    </border>
    <border>
      <left style="thin">
        <color indexed="64"/>
      </left>
      <right/>
      <top style="hair">
        <color indexed="11"/>
      </top>
      <bottom style="thin">
        <color indexed="64"/>
      </bottom>
      <diagonal/>
    </border>
    <border>
      <left style="hair">
        <color indexed="11"/>
      </left>
      <right style="thin">
        <color indexed="64"/>
      </right>
      <top style="hair">
        <color indexed="1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11"/>
      </bottom>
      <diagonal/>
    </border>
    <border>
      <left style="thin">
        <color indexed="64"/>
      </left>
      <right style="thin">
        <color indexed="64"/>
      </right>
      <top style="hair">
        <color indexed="11"/>
      </top>
      <bottom style="thin">
        <color indexed="64"/>
      </bottom>
      <diagonal/>
    </border>
    <border>
      <left/>
      <right style="thin">
        <color indexed="64"/>
      </right>
      <top style="hair">
        <color indexed="11"/>
      </top>
      <bottom style="hair">
        <color indexed="11"/>
      </bottom>
      <diagonal/>
    </border>
    <border>
      <left/>
      <right style="thin">
        <color indexed="64"/>
      </right>
      <top style="hair">
        <color indexed="11"/>
      </top>
      <bottom style="thin">
        <color indexed="64"/>
      </bottom>
      <diagonal/>
    </border>
    <border>
      <left style="thin">
        <color indexed="64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indexed="64"/>
      </bottom>
      <diagonal/>
    </border>
    <border>
      <left style="hair">
        <color theme="0" tint="-0.24994659260841701"/>
      </left>
      <right style="thin">
        <color indexed="64"/>
      </right>
      <top style="hair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11"/>
      </bottom>
      <diagonal/>
    </border>
    <border>
      <left style="thin">
        <color indexed="64"/>
      </left>
      <right/>
      <top style="hair">
        <color indexed="11"/>
      </top>
      <bottom style="hair">
        <color indexed="11"/>
      </bottom>
      <diagonal/>
    </border>
    <border>
      <left style="hair">
        <color indexed="11"/>
      </left>
      <right/>
      <top style="hair">
        <color indexed="11"/>
      </top>
      <bottom style="hair">
        <color indexed="11"/>
      </bottom>
      <diagonal/>
    </border>
    <border>
      <left style="thin">
        <color indexed="64"/>
      </left>
      <right style="hair">
        <color theme="0" tint="-0.24994659260841701"/>
      </right>
      <top style="thin">
        <color indexed="64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indexed="64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64"/>
      </right>
      <top style="thin">
        <color indexed="64"/>
      </top>
      <bottom style="hair">
        <color theme="0" tint="-0.24994659260841701"/>
      </bottom>
      <diagonal/>
    </border>
    <border>
      <left style="thin">
        <color indexed="64"/>
      </left>
      <right style="hair">
        <color theme="0" tint="-0.24994659260841701"/>
      </right>
      <top style="hair">
        <color theme="0" tint="-0.24994659260841701"/>
      </top>
      <bottom style="thin">
        <color indexed="64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indexed="64"/>
      </bottom>
      <diagonal/>
    </border>
    <border>
      <left/>
      <right/>
      <top style="thin">
        <color rgb="FF000000"/>
      </top>
      <bottom style="hair">
        <color indexed="1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hair">
        <color indexed="11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hair">
        <color rgb="FFC0C0C0"/>
      </bottom>
      <diagonal/>
    </border>
    <border>
      <left/>
      <right/>
      <top style="thin">
        <color rgb="FF000000"/>
      </top>
      <bottom style="hair">
        <color rgb="FFC0C0C0"/>
      </bottom>
      <diagonal/>
    </border>
    <border>
      <left/>
      <right style="thin">
        <color indexed="64"/>
      </right>
      <top style="thin">
        <color rgb="FF000000"/>
      </top>
      <bottom style="hair">
        <color rgb="FFC0C0C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hair">
        <color rgb="FFC0C0C0"/>
      </bottom>
      <diagonal/>
    </border>
    <border>
      <left style="hair">
        <color indexed="11"/>
      </left>
      <right style="hair">
        <color indexed="11"/>
      </right>
      <top style="hair">
        <color rgb="FFC0C0C0"/>
      </top>
      <bottom style="thin">
        <color rgb="FF000000"/>
      </bottom>
      <diagonal/>
    </border>
    <border>
      <left/>
      <right style="hair">
        <color indexed="11"/>
      </right>
      <top style="hair">
        <color rgb="FFC0C0C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rgb="FFC0C0C0"/>
      </top>
      <bottom style="thin">
        <color rgb="FF000000"/>
      </bottom>
      <diagonal/>
    </border>
    <border>
      <left style="thin">
        <color indexed="64"/>
      </left>
      <right/>
      <top style="hair">
        <color rgb="FFC0C0C0"/>
      </top>
      <bottom style="thin">
        <color rgb="FF000000"/>
      </bottom>
      <diagonal/>
    </border>
    <border>
      <left/>
      <right/>
      <top style="hair">
        <color indexed="11"/>
      </top>
      <bottom/>
      <diagonal/>
    </border>
    <border>
      <left style="thin">
        <color indexed="64"/>
      </left>
      <right style="hair">
        <color indexed="11"/>
      </right>
      <top style="hair">
        <color rgb="FFC0C0C0"/>
      </top>
      <bottom/>
      <diagonal/>
    </border>
    <border>
      <left style="hair">
        <color indexed="11"/>
      </left>
      <right style="hair">
        <color indexed="11"/>
      </right>
      <top style="hair">
        <color rgb="FFC0C0C0"/>
      </top>
      <bottom/>
      <diagonal/>
    </border>
    <border>
      <left/>
      <right style="hair">
        <color indexed="11"/>
      </right>
      <top style="hair">
        <color rgb="FFC0C0C0"/>
      </top>
      <bottom/>
      <diagonal/>
    </border>
    <border>
      <left style="thin">
        <color indexed="64"/>
      </left>
      <right style="thin">
        <color indexed="64"/>
      </right>
      <top style="hair">
        <color rgb="FFC0C0C0"/>
      </top>
      <bottom/>
      <diagonal/>
    </border>
    <border>
      <left style="thin">
        <color indexed="64"/>
      </left>
      <right/>
      <top style="hair">
        <color rgb="FFC0C0C0"/>
      </top>
      <bottom/>
      <diagonal/>
    </border>
    <border>
      <left style="hair">
        <color indexed="22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hair">
        <color indexed="11"/>
      </bottom>
      <diagonal/>
    </border>
    <border>
      <left/>
      <right style="hair">
        <color indexed="11"/>
      </right>
      <top/>
      <bottom style="hair">
        <color indexed="11"/>
      </bottom>
      <diagonal/>
    </border>
    <border>
      <left style="thin">
        <color indexed="64"/>
      </left>
      <right style="thin">
        <color indexed="64"/>
      </right>
      <top/>
      <bottom style="hair">
        <color theme="0" tint="-0.24994659260841701"/>
      </bottom>
      <diagonal/>
    </border>
    <border>
      <left style="hair">
        <color indexed="11"/>
      </left>
      <right/>
      <top style="hair">
        <color rgb="FFC0C0C0"/>
      </top>
      <bottom style="thin">
        <color rgb="FF000000"/>
      </bottom>
      <diagonal/>
    </border>
    <border>
      <left style="thin">
        <color indexed="64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indexed="64"/>
      </right>
      <top style="hair">
        <color theme="0" tint="-0.24994659260841701"/>
      </top>
      <bottom/>
      <diagonal/>
    </border>
    <border>
      <left style="thin">
        <color indexed="64"/>
      </left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465926084170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/>
      <right style="hair">
        <color indexed="11"/>
      </right>
      <top/>
      <bottom/>
      <diagonal/>
    </border>
    <border>
      <left style="thin">
        <color indexed="64"/>
      </left>
      <right style="hair">
        <color indexed="11"/>
      </right>
      <top style="hair">
        <color indexed="11"/>
      </top>
      <bottom style="thin">
        <color rgb="FF000000"/>
      </bottom>
      <diagonal/>
    </border>
    <border>
      <left/>
      <right style="hair">
        <color indexed="11"/>
      </right>
      <top style="hair">
        <color indexed="11"/>
      </top>
      <bottom style="thin">
        <color rgb="FF000000"/>
      </bottom>
      <diagonal/>
    </border>
    <border>
      <left/>
      <right style="thin">
        <color indexed="64"/>
      </right>
      <top style="hair">
        <color indexed="1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 style="thin">
        <color indexed="64"/>
      </left>
      <right style="hair">
        <color indexed="11"/>
      </right>
      <top style="hair">
        <color indexed="11"/>
      </top>
      <bottom style="thin">
        <color indexed="64"/>
      </bottom>
      <diagonal/>
    </border>
    <border>
      <left/>
      <right style="hair">
        <color indexed="11"/>
      </right>
      <top style="hair">
        <color indexed="11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2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/>
  </cellStyleXfs>
  <cellXfs count="131">
    <xf numFmtId="0" fontId="0" fillId="0" borderId="0" xfId="0"/>
    <xf numFmtId="0" fontId="4" fillId="0" borderId="0" xfId="0" applyFont="1"/>
    <xf numFmtId="0" fontId="4" fillId="0" borderId="0" xfId="2" applyFont="1"/>
    <xf numFmtId="0" fontId="4" fillId="0" borderId="0" xfId="2" applyFont="1" applyBorder="1"/>
    <xf numFmtId="1" fontId="4" fillId="0" borderId="0" xfId="2" applyNumberFormat="1" applyFont="1" applyBorder="1"/>
    <xf numFmtId="1" fontId="4" fillId="3" borderId="0" xfId="2" applyNumberFormat="1" applyFont="1" applyFill="1" applyBorder="1"/>
    <xf numFmtId="1" fontId="4" fillId="0" borderId="0" xfId="0" applyNumberFormat="1" applyFont="1"/>
    <xf numFmtId="10" fontId="4" fillId="0" borderId="0" xfId="2" applyNumberFormat="1" applyFont="1"/>
    <xf numFmtId="3" fontId="4" fillId="0" borderId="0" xfId="0" applyNumberFormat="1" applyFont="1"/>
    <xf numFmtId="164" fontId="4" fillId="0" borderId="0" xfId="3" applyNumberFormat="1" applyFont="1"/>
    <xf numFmtId="164" fontId="4" fillId="3" borderId="0" xfId="3" applyNumberFormat="1" applyFont="1" applyFill="1"/>
    <xf numFmtId="0" fontId="4" fillId="2" borderId="0" xfId="2" applyFont="1" applyFill="1"/>
    <xf numFmtId="0" fontId="5" fillId="3" borderId="0" xfId="0" applyFont="1" applyFill="1" applyBorder="1" applyAlignment="1">
      <alignment horizontal="center" vertical="center" wrapText="1"/>
    </xf>
    <xf numFmtId="0" fontId="4" fillId="3" borderId="0" xfId="2" applyFont="1" applyFill="1"/>
    <xf numFmtId="9" fontId="4" fillId="2" borderId="0" xfId="3" applyFont="1" applyFill="1"/>
    <xf numFmtId="3" fontId="4" fillId="0" borderId="0" xfId="2" applyNumberFormat="1" applyFont="1"/>
    <xf numFmtId="9" fontId="4" fillId="0" borderId="0" xfId="2" applyNumberFormat="1" applyFont="1"/>
    <xf numFmtId="0" fontId="6" fillId="0" borderId="0" xfId="0" applyFont="1" applyAlignment="1">
      <alignment wrapText="1"/>
    </xf>
    <xf numFmtId="0" fontId="5" fillId="0" borderId="0" xfId="2" applyFont="1"/>
    <xf numFmtId="0" fontId="5" fillId="0" borderId="3" xfId="2" applyFont="1" applyFill="1" applyBorder="1" applyAlignment="1">
      <alignment horizontal="left" vertical="center"/>
    </xf>
    <xf numFmtId="3" fontId="4" fillId="0" borderId="22" xfId="2" applyNumberFormat="1" applyFont="1" applyFill="1" applyBorder="1" applyAlignment="1">
      <alignment horizontal="right" vertical="center"/>
    </xf>
    <xf numFmtId="3" fontId="4" fillId="0" borderId="4" xfId="2" applyNumberFormat="1" applyFont="1" applyFill="1" applyBorder="1" applyAlignment="1">
      <alignment horizontal="right" vertical="center"/>
    </xf>
    <xf numFmtId="3" fontId="4" fillId="0" borderId="5" xfId="2" applyNumberFormat="1" applyFont="1" applyFill="1" applyBorder="1" applyAlignment="1">
      <alignment horizontal="right" vertical="center"/>
    </xf>
    <xf numFmtId="3" fontId="4" fillId="0" borderId="11" xfId="2" applyNumberFormat="1" applyFont="1" applyFill="1" applyBorder="1" applyAlignment="1">
      <alignment horizontal="right" vertical="center"/>
    </xf>
    <xf numFmtId="0" fontId="5" fillId="0" borderId="6" xfId="2" applyFont="1" applyFill="1" applyBorder="1" applyAlignment="1">
      <alignment horizontal="left" vertical="center"/>
    </xf>
    <xf numFmtId="3" fontId="4" fillId="0" borderId="23" xfId="2" applyNumberFormat="1" applyFont="1" applyFill="1" applyBorder="1" applyAlignment="1">
      <alignment horizontal="right" vertical="center"/>
    </xf>
    <xf numFmtId="3" fontId="4" fillId="0" borderId="7" xfId="2" applyNumberFormat="1" applyFont="1" applyFill="1" applyBorder="1" applyAlignment="1">
      <alignment horizontal="right" vertical="center"/>
    </xf>
    <xf numFmtId="3" fontId="4" fillId="0" borderId="24" xfId="2" applyNumberFormat="1" applyFont="1" applyFill="1" applyBorder="1" applyAlignment="1">
      <alignment horizontal="right" vertical="center"/>
    </xf>
    <xf numFmtId="3" fontId="4" fillId="3" borderId="5" xfId="2" applyNumberFormat="1" applyFont="1" applyFill="1" applyBorder="1" applyAlignment="1">
      <alignment horizontal="right" vertical="center"/>
    </xf>
    <xf numFmtId="0" fontId="5" fillId="0" borderId="8" xfId="2" applyFont="1" applyFill="1" applyBorder="1" applyAlignment="1">
      <alignment horizontal="left" vertical="center"/>
    </xf>
    <xf numFmtId="3" fontId="4" fillId="0" borderId="9" xfId="2" applyNumberFormat="1" applyFont="1" applyFill="1" applyBorder="1" applyAlignment="1">
      <alignment horizontal="right" vertical="center"/>
    </xf>
    <xf numFmtId="3" fontId="4" fillId="0" borderId="1" xfId="2" applyNumberFormat="1" applyFont="1" applyFill="1" applyBorder="1" applyAlignment="1">
      <alignment horizontal="right" vertical="center"/>
    </xf>
    <xf numFmtId="3" fontId="4" fillId="0" borderId="2" xfId="2" applyNumberFormat="1" applyFont="1" applyFill="1" applyBorder="1" applyAlignment="1">
      <alignment horizontal="right" vertical="center"/>
    </xf>
    <xf numFmtId="3" fontId="4" fillId="0" borderId="10" xfId="2" applyNumberFormat="1" applyFont="1" applyFill="1" applyBorder="1" applyAlignment="1">
      <alignment horizontal="right" vertical="center"/>
    </xf>
    <xf numFmtId="3" fontId="4" fillId="0" borderId="12" xfId="2" applyNumberFormat="1" applyFont="1" applyFill="1" applyBorder="1" applyAlignment="1">
      <alignment horizontal="right" vertical="center"/>
    </xf>
    <xf numFmtId="3" fontId="4" fillId="0" borderId="25" xfId="2" applyNumberFormat="1" applyFont="1" applyFill="1" applyBorder="1" applyAlignment="1">
      <alignment horizontal="right" vertical="center"/>
    </xf>
    <xf numFmtId="3" fontId="4" fillId="0" borderId="26" xfId="2" applyNumberFormat="1" applyFont="1" applyFill="1" applyBorder="1" applyAlignment="1">
      <alignment horizontal="right" vertical="center"/>
    </xf>
    <xf numFmtId="3" fontId="4" fillId="0" borderId="27" xfId="2" applyNumberFormat="1" applyFont="1" applyFill="1" applyBorder="1" applyAlignment="1">
      <alignment horizontal="right" vertical="center"/>
    </xf>
    <xf numFmtId="0" fontId="5" fillId="0" borderId="6" xfId="2" applyFont="1" applyFill="1" applyBorder="1" applyAlignment="1">
      <alignment horizontal="left" vertical="center" wrapText="1"/>
    </xf>
    <xf numFmtId="3" fontId="4" fillId="0" borderId="15" xfId="2" applyNumberFormat="1" applyFont="1" applyFill="1" applyBorder="1" applyAlignment="1">
      <alignment horizontal="right" vertical="center"/>
    </xf>
    <xf numFmtId="3" fontId="4" fillId="0" borderId="16" xfId="2" applyNumberFormat="1" applyFont="1" applyFill="1" applyBorder="1" applyAlignment="1">
      <alignment horizontal="right" vertical="center"/>
    </xf>
    <xf numFmtId="3" fontId="4" fillId="0" borderId="17" xfId="2" applyNumberFormat="1" applyFont="1" applyFill="1" applyBorder="1" applyAlignment="1">
      <alignment horizontal="right" vertical="center"/>
    </xf>
    <xf numFmtId="0" fontId="5" fillId="0" borderId="14" xfId="2" applyFont="1" applyFill="1" applyBorder="1" applyAlignment="1">
      <alignment horizontal="left" vertical="center"/>
    </xf>
    <xf numFmtId="3" fontId="4" fillId="0" borderId="28" xfId="2" applyNumberFormat="1" applyFont="1" applyFill="1" applyBorder="1" applyAlignment="1">
      <alignment horizontal="right" vertical="center"/>
    </xf>
    <xf numFmtId="3" fontId="4" fillId="0" borderId="18" xfId="2" applyNumberFormat="1" applyFont="1" applyFill="1" applyBorder="1" applyAlignment="1">
      <alignment horizontal="right" vertical="center"/>
    </xf>
    <xf numFmtId="3" fontId="4" fillId="0" borderId="19" xfId="2" applyNumberFormat="1" applyFont="1" applyFill="1" applyBorder="1" applyAlignment="1">
      <alignment horizontal="right" vertical="center"/>
    </xf>
    <xf numFmtId="0" fontId="5" fillId="0" borderId="3" xfId="2" applyFont="1" applyFill="1" applyBorder="1" applyAlignment="1">
      <alignment horizontal="left" vertical="center" wrapText="1"/>
    </xf>
    <xf numFmtId="0" fontId="4" fillId="0" borderId="0" xfId="2" applyFont="1" applyFill="1"/>
    <xf numFmtId="3" fontId="4" fillId="0" borderId="21" xfId="2" applyNumberFormat="1" applyFont="1" applyFill="1" applyBorder="1" applyAlignment="1">
      <alignment horizontal="right" vertical="center"/>
    </xf>
    <xf numFmtId="3" fontId="4" fillId="0" borderId="29" xfId="2" applyNumberFormat="1" applyFont="1" applyFill="1" applyBorder="1" applyAlignment="1">
      <alignment horizontal="right" vertical="center"/>
    </xf>
    <xf numFmtId="9" fontId="4" fillId="0" borderId="0" xfId="3" applyFont="1"/>
    <xf numFmtId="0" fontId="4" fillId="0" borderId="0" xfId="2" applyFont="1" applyAlignment="1">
      <alignment horizontal="center" vertical="center"/>
    </xf>
    <xf numFmtId="10" fontId="4" fillId="0" borderId="0" xfId="3" applyNumberFormat="1" applyFont="1"/>
    <xf numFmtId="0" fontId="4" fillId="0" borderId="13" xfId="2" applyFont="1" applyBorder="1" applyAlignment="1">
      <alignment horizontal="center" vertical="center"/>
    </xf>
    <xf numFmtId="3" fontId="4" fillId="0" borderId="20" xfId="2" applyNumberFormat="1" applyFont="1" applyBorder="1" applyAlignment="1">
      <alignment horizontal="right" vertical="center"/>
    </xf>
    <xf numFmtId="0" fontId="5" fillId="4" borderId="38" xfId="2" applyFont="1" applyFill="1" applyBorder="1" applyAlignment="1">
      <alignment horizontal="center" vertical="center"/>
    </xf>
    <xf numFmtId="0" fontId="5" fillId="4" borderId="39" xfId="2" applyFont="1" applyFill="1" applyBorder="1" applyAlignment="1">
      <alignment horizontal="center" vertical="center"/>
    </xf>
    <xf numFmtId="0" fontId="5" fillId="4" borderId="43" xfId="2" applyFont="1" applyFill="1" applyBorder="1" applyAlignment="1">
      <alignment horizontal="center" vertical="center"/>
    </xf>
    <xf numFmtId="0" fontId="5" fillId="4" borderId="44" xfId="2" applyFont="1" applyFill="1" applyBorder="1" applyAlignment="1">
      <alignment horizontal="center" vertical="center"/>
    </xf>
    <xf numFmtId="0" fontId="5" fillId="4" borderId="45" xfId="2" applyFont="1" applyFill="1" applyBorder="1" applyAlignment="1">
      <alignment horizontal="center" vertical="center"/>
    </xf>
    <xf numFmtId="0" fontId="5" fillId="5" borderId="48" xfId="0" applyFont="1" applyFill="1" applyBorder="1" applyAlignment="1">
      <alignment horizontal="left" vertical="center" wrapText="1"/>
    </xf>
    <xf numFmtId="3" fontId="5" fillId="5" borderId="31" xfId="0" applyNumberFormat="1" applyFont="1" applyFill="1" applyBorder="1" applyAlignment="1">
      <alignment horizontal="right" vertical="center" wrapText="1"/>
    </xf>
    <xf numFmtId="3" fontId="5" fillId="5" borderId="49" xfId="0" applyNumberFormat="1" applyFont="1" applyFill="1" applyBorder="1" applyAlignment="1">
      <alignment horizontal="right" vertical="center" wrapText="1"/>
    </xf>
    <xf numFmtId="0" fontId="4" fillId="0" borderId="50" xfId="2" applyFont="1" applyBorder="1" applyAlignment="1">
      <alignment horizontal="center" vertical="center"/>
    </xf>
    <xf numFmtId="3" fontId="4" fillId="0" borderId="51" xfId="2" applyNumberFormat="1" applyFont="1" applyBorder="1" applyAlignment="1">
      <alignment horizontal="right" vertical="center"/>
    </xf>
    <xf numFmtId="3" fontId="4" fillId="0" borderId="52" xfId="2" applyNumberFormat="1" applyFont="1" applyBorder="1" applyAlignment="1">
      <alignment horizontal="right" vertical="center"/>
    </xf>
    <xf numFmtId="0" fontId="5" fillId="4" borderId="53" xfId="2" applyFont="1" applyFill="1" applyBorder="1" applyAlignment="1">
      <alignment horizontal="center" vertical="center"/>
    </xf>
    <xf numFmtId="0" fontId="5" fillId="0" borderId="50" xfId="2" applyFont="1" applyBorder="1" applyAlignment="1">
      <alignment horizontal="left" vertical="center"/>
    </xf>
    <xf numFmtId="0" fontId="5" fillId="0" borderId="50" xfId="2" applyFont="1" applyBorder="1" applyAlignment="1">
      <alignment horizontal="center" vertical="center"/>
    </xf>
    <xf numFmtId="0" fontId="5" fillId="0" borderId="13" xfId="2" applyFont="1" applyBorder="1" applyAlignment="1">
      <alignment horizontal="center" vertical="center"/>
    </xf>
    <xf numFmtId="0" fontId="4" fillId="0" borderId="0" xfId="2" applyFont="1" applyBorder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/>
    <xf numFmtId="0" fontId="6" fillId="0" borderId="0" xfId="2" applyFont="1"/>
    <xf numFmtId="3" fontId="4" fillId="0" borderId="54" xfId="2" applyNumberFormat="1" applyFont="1" applyFill="1" applyBorder="1" applyAlignment="1">
      <alignment horizontal="right" vertical="center"/>
    </xf>
    <xf numFmtId="3" fontId="4" fillId="0" borderId="55" xfId="2" applyNumberFormat="1" applyFont="1" applyFill="1" applyBorder="1" applyAlignment="1">
      <alignment horizontal="right" vertical="center"/>
    </xf>
    <xf numFmtId="3" fontId="4" fillId="0" borderId="56" xfId="2" applyNumberFormat="1" applyFont="1" applyFill="1" applyBorder="1" applyAlignment="1">
      <alignment horizontal="right" vertical="center"/>
    </xf>
    <xf numFmtId="165" fontId="4" fillId="0" borderId="22" xfId="3" applyNumberFormat="1" applyFont="1" applyFill="1" applyBorder="1" applyAlignment="1">
      <alignment horizontal="right" vertical="center" indent="3"/>
    </xf>
    <xf numFmtId="165" fontId="4" fillId="0" borderId="9" xfId="3" applyNumberFormat="1" applyFont="1" applyFill="1" applyBorder="1" applyAlignment="1">
      <alignment horizontal="right" vertical="center" indent="3"/>
    </xf>
    <xf numFmtId="165" fontId="5" fillId="5" borderId="32" xfId="3" applyNumberFormat="1" applyFont="1" applyFill="1" applyBorder="1" applyAlignment="1">
      <alignment horizontal="right" vertical="center" indent="3"/>
    </xf>
    <xf numFmtId="165" fontId="4" fillId="0" borderId="51" xfId="3" applyNumberFormat="1" applyFont="1" applyBorder="1" applyAlignment="1">
      <alignment horizontal="right" vertical="center" indent="3"/>
    </xf>
    <xf numFmtId="0" fontId="5" fillId="0" borderId="0" xfId="2" applyFont="1" applyBorder="1" applyAlignment="1">
      <alignment horizontal="left"/>
    </xf>
    <xf numFmtId="3" fontId="4" fillId="0" borderId="57" xfId="2" applyNumberFormat="1" applyFont="1" applyFill="1" applyBorder="1" applyAlignment="1">
      <alignment horizontal="right" vertical="center"/>
    </xf>
    <xf numFmtId="3" fontId="4" fillId="0" borderId="58" xfId="2" applyNumberFormat="1" applyFont="1" applyFill="1" applyBorder="1" applyAlignment="1">
      <alignment horizontal="right" vertical="center"/>
    </xf>
    <xf numFmtId="3" fontId="4" fillId="0" borderId="60" xfId="2" applyNumberFormat="1" applyFont="1" applyFill="1" applyBorder="1" applyAlignment="1">
      <alignment horizontal="right" vertical="center"/>
    </xf>
    <xf numFmtId="3" fontId="4" fillId="0" borderId="61" xfId="2" applyNumberFormat="1" applyFont="1" applyFill="1" applyBorder="1" applyAlignment="1">
      <alignment horizontal="right" vertical="center"/>
    </xf>
    <xf numFmtId="165" fontId="4" fillId="0" borderId="59" xfId="3" applyNumberFormat="1" applyFont="1" applyFill="1" applyBorder="1" applyAlignment="1">
      <alignment horizontal="right" vertical="center" indent="3"/>
    </xf>
    <xf numFmtId="3" fontId="4" fillId="0" borderId="62" xfId="2" applyNumberFormat="1" applyFont="1" applyBorder="1" applyAlignment="1">
      <alignment horizontal="right" vertical="center"/>
    </xf>
    <xf numFmtId="3" fontId="4" fillId="0" borderId="63" xfId="2" applyNumberFormat="1" applyFont="1" applyBorder="1" applyAlignment="1">
      <alignment horizontal="right" vertical="center"/>
    </xf>
    <xf numFmtId="3" fontId="4" fillId="0" borderId="64" xfId="2" applyNumberFormat="1" applyFont="1" applyBorder="1" applyAlignment="1">
      <alignment horizontal="right" vertical="center"/>
    </xf>
    <xf numFmtId="3" fontId="4" fillId="0" borderId="65" xfId="2" applyNumberFormat="1" applyFont="1" applyBorder="1" applyAlignment="1">
      <alignment horizontal="right" vertical="center"/>
    </xf>
    <xf numFmtId="0" fontId="4" fillId="0" borderId="33" xfId="2" applyFont="1" applyBorder="1" applyAlignment="1">
      <alignment horizontal="center" vertical="center"/>
    </xf>
    <xf numFmtId="3" fontId="4" fillId="0" borderId="66" xfId="2" applyNumberFormat="1" applyFont="1" applyBorder="1" applyAlignment="1">
      <alignment horizontal="right" vertical="center"/>
    </xf>
    <xf numFmtId="3" fontId="4" fillId="0" borderId="67" xfId="2" applyNumberFormat="1" applyFont="1" applyBorder="1" applyAlignment="1">
      <alignment horizontal="right" vertical="center"/>
    </xf>
    <xf numFmtId="4" fontId="4" fillId="0" borderId="0" xfId="2" applyNumberFormat="1" applyFont="1"/>
    <xf numFmtId="3" fontId="4" fillId="0" borderId="68" xfId="2" applyNumberFormat="1" applyFont="1" applyBorder="1" applyAlignment="1">
      <alignment horizontal="right" vertical="center"/>
    </xf>
    <xf numFmtId="3" fontId="4" fillId="0" borderId="69" xfId="2" applyNumberFormat="1" applyFont="1" applyBorder="1" applyAlignment="1">
      <alignment horizontal="right" vertical="center"/>
    </xf>
    <xf numFmtId="0" fontId="5" fillId="0" borderId="14" xfId="2" applyFont="1" applyBorder="1" applyAlignment="1">
      <alignment horizontal="center" vertical="center"/>
    </xf>
    <xf numFmtId="0" fontId="2" fillId="0" borderId="0" xfId="2" applyFont="1" applyAlignment="1">
      <alignment horizontal="left"/>
    </xf>
    <xf numFmtId="0" fontId="8" fillId="2" borderId="0" xfId="2" applyFont="1" applyFill="1" applyAlignment="1">
      <alignment horizontal="left"/>
    </xf>
    <xf numFmtId="0" fontId="2" fillId="2" borderId="0" xfId="2" applyFont="1" applyFill="1" applyAlignment="1">
      <alignment horizontal="left"/>
    </xf>
    <xf numFmtId="0" fontId="8" fillId="0" borderId="0" xfId="2" applyFont="1" applyAlignment="1">
      <alignment horizontal="left"/>
    </xf>
    <xf numFmtId="0" fontId="2" fillId="0" borderId="0" xfId="2" applyFont="1" applyBorder="1" applyAlignment="1">
      <alignment horizontal="left"/>
    </xf>
    <xf numFmtId="165" fontId="4" fillId="0" borderId="68" xfId="3" applyNumberFormat="1" applyFont="1" applyBorder="1" applyAlignment="1">
      <alignment horizontal="right" vertical="center" indent="3"/>
    </xf>
    <xf numFmtId="0" fontId="5" fillId="0" borderId="12" xfId="2" applyFont="1" applyBorder="1" applyAlignment="1">
      <alignment horizontal="left" vertical="center"/>
    </xf>
    <xf numFmtId="0" fontId="9" fillId="0" borderId="0" xfId="0" applyFont="1"/>
    <xf numFmtId="0" fontId="10" fillId="3" borderId="0" xfId="0" applyFont="1" applyFill="1" applyBorder="1" applyAlignment="1">
      <alignment horizontal="center" vertical="center" wrapText="1"/>
    </xf>
    <xf numFmtId="17" fontId="10" fillId="3" borderId="0" xfId="0" applyNumberFormat="1" applyFont="1" applyFill="1" applyBorder="1" applyAlignment="1">
      <alignment horizontal="center" vertical="center" wrapText="1"/>
    </xf>
    <xf numFmtId="0" fontId="9" fillId="3" borderId="0" xfId="2" applyFont="1" applyFill="1" applyBorder="1"/>
    <xf numFmtId="164" fontId="9" fillId="3" borderId="0" xfId="4" applyNumberFormat="1" applyFont="1" applyFill="1" applyBorder="1"/>
    <xf numFmtId="9" fontId="9" fillId="3" borderId="0" xfId="2" applyNumberFormat="1" applyFont="1" applyFill="1" applyBorder="1"/>
    <xf numFmtId="1" fontId="9" fillId="3" borderId="0" xfId="2" applyNumberFormat="1" applyFont="1" applyFill="1" applyBorder="1"/>
    <xf numFmtId="0" fontId="9" fillId="3" borderId="0" xfId="0" applyFont="1" applyFill="1" applyBorder="1"/>
    <xf numFmtId="164" fontId="9" fillId="3" borderId="0" xfId="2" applyNumberFormat="1" applyFont="1" applyFill="1" applyBorder="1"/>
    <xf numFmtId="3" fontId="11" fillId="3" borderId="0" xfId="2" applyNumberFormat="1" applyFont="1" applyFill="1" applyBorder="1"/>
    <xf numFmtId="3" fontId="12" fillId="3" borderId="0" xfId="2" applyNumberFormat="1" applyFont="1" applyFill="1" applyBorder="1"/>
    <xf numFmtId="0" fontId="5" fillId="4" borderId="30" xfId="2" applyFont="1" applyFill="1" applyBorder="1" applyAlignment="1">
      <alignment horizontal="center" vertical="center"/>
    </xf>
    <xf numFmtId="0" fontId="5" fillId="4" borderId="42" xfId="2" applyFont="1" applyFill="1" applyBorder="1" applyAlignment="1">
      <alignment horizontal="center" vertical="center"/>
    </xf>
    <xf numFmtId="0" fontId="5" fillId="4" borderId="37" xfId="2" applyFont="1" applyFill="1" applyBorder="1" applyAlignment="1">
      <alignment horizontal="center" vertical="center" wrapText="1"/>
    </xf>
    <xf numFmtId="0" fontId="5" fillId="4" borderId="46" xfId="2" applyFont="1" applyFill="1" applyBorder="1" applyAlignment="1">
      <alignment horizontal="center" vertical="center" wrapText="1"/>
    </xf>
    <xf numFmtId="0" fontId="5" fillId="4" borderId="34" xfId="2" applyFont="1" applyFill="1" applyBorder="1" applyAlignment="1">
      <alignment horizontal="center" vertical="center" wrapText="1"/>
    </xf>
    <xf numFmtId="0" fontId="5" fillId="4" borderId="47" xfId="2" applyFont="1" applyFill="1" applyBorder="1" applyAlignment="1">
      <alignment horizontal="center" vertical="center" wrapText="1"/>
    </xf>
    <xf numFmtId="0" fontId="5" fillId="4" borderId="34" xfId="2" applyFont="1" applyFill="1" applyBorder="1" applyAlignment="1">
      <alignment horizontal="center" vertical="center"/>
    </xf>
    <xf numFmtId="0" fontId="5" fillId="4" borderId="35" xfId="2" applyFont="1" applyFill="1" applyBorder="1" applyAlignment="1">
      <alignment horizontal="center" vertical="center"/>
    </xf>
    <xf numFmtId="0" fontId="5" fillId="4" borderId="36" xfId="2" applyFont="1" applyFill="1" applyBorder="1" applyAlignment="1">
      <alignment horizontal="center" vertical="center"/>
    </xf>
    <xf numFmtId="0" fontId="5" fillId="4" borderId="35" xfId="2" applyFont="1" applyFill="1" applyBorder="1" applyAlignment="1">
      <alignment horizontal="center" vertical="center" wrapText="1"/>
    </xf>
    <xf numFmtId="0" fontId="5" fillId="4" borderId="36" xfId="2" applyFont="1" applyFill="1" applyBorder="1" applyAlignment="1">
      <alignment horizontal="center" vertical="center" wrapText="1"/>
    </xf>
    <xf numFmtId="0" fontId="5" fillId="4" borderId="40" xfId="2" applyFont="1" applyFill="1" applyBorder="1" applyAlignment="1">
      <alignment horizontal="center" vertical="center" wrapText="1"/>
    </xf>
    <xf numFmtId="0" fontId="5" fillId="4" borderId="41" xfId="2" applyFont="1" applyFill="1" applyBorder="1" applyAlignment="1">
      <alignment horizontal="center" vertical="center" wrapText="1"/>
    </xf>
    <xf numFmtId="0" fontId="5" fillId="4" borderId="30" xfId="2" applyFont="1" applyFill="1" applyBorder="1" applyAlignment="1">
      <alignment horizontal="center" vertical="center" wrapText="1"/>
    </xf>
    <xf numFmtId="0" fontId="5" fillId="4" borderId="33" xfId="2" applyFont="1" applyFill="1" applyBorder="1" applyAlignment="1">
      <alignment horizontal="center" vertical="center" wrapText="1"/>
    </xf>
  </cellXfs>
  <cellStyles count="6">
    <cellStyle name="Normal" xfId="0" builtinId="0"/>
    <cellStyle name="Normal 2" xfId="1"/>
    <cellStyle name="Normal 3" xfId="2"/>
    <cellStyle name="Normal 4" xfId="5"/>
    <cellStyle name="Percent" xfId="3" builtinId="5"/>
    <cellStyle name="Percent 2" xf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0080"/>
      <rgbColor rgb="00C0C0C0"/>
      <rgbColor rgb="00FF0000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D8D85"/>
      <rgbColor rgb="0074AFB6"/>
      <rgbColor rgb="00922B71"/>
      <rgbColor rgb="00026A72"/>
      <rgbColor rgb="00543F4B"/>
      <rgbColor rgb="00DFD7D1"/>
      <rgbColor rgb="00DFE1DE"/>
      <rgbColor rgb="00B2D2D6"/>
      <rgbColor rgb="009D8D85"/>
      <rgbColor rgb="0074AFB6"/>
      <rgbColor rgb="00922B71"/>
      <rgbColor rgb="00026A72"/>
      <rgbColor rgb="00543F4B"/>
      <rgbColor rgb="00DFD7D1"/>
      <rgbColor rgb="00DFE1DE"/>
      <rgbColor rgb="00B2D2D6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136804328030441E-2"/>
          <c:y val="4.7272743449441712E-2"/>
          <c:w val="0.86810653208667332"/>
          <c:h val="0.87272804752134936"/>
        </c:manualLayout>
      </c:layout>
      <c:lineChart>
        <c:grouping val="standard"/>
        <c:varyColors val="0"/>
        <c:ser>
          <c:idx val="0"/>
          <c:order val="0"/>
          <c:dPt>
            <c:idx val="12"/>
            <c:bubble3D val="0"/>
          </c:dPt>
          <c:cat>
            <c:strRef>
              <c:f>'Figure 1'!$B$66:$S$66</c:f>
              <c:strCache>
                <c:ptCount val="18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  <c:pt idx="12">
                  <c:v>Jan-18</c:v>
                </c:pt>
                <c:pt idx="13">
                  <c:v>Feb-18</c:v>
                </c:pt>
                <c:pt idx="14">
                  <c:v>Mar-18</c:v>
                </c:pt>
                <c:pt idx="15">
                  <c:v>Apr-18</c:v>
                </c:pt>
                <c:pt idx="16">
                  <c:v>May-18</c:v>
                </c:pt>
                <c:pt idx="17">
                  <c:v>Jun-18</c:v>
                </c:pt>
              </c:strCache>
            </c:strRef>
          </c:cat>
          <c:val>
            <c:numRef>
              <c:f>'Figure 1'!$B$70:$S$70</c:f>
              <c:numCache>
                <c:formatCode>General</c:formatCode>
                <c:ptCount val="18"/>
                <c:pt idx="0">
                  <c:v>64.694226999999998</c:v>
                </c:pt>
                <c:pt idx="1">
                  <c:v>62.256694000000003</c:v>
                </c:pt>
                <c:pt idx="2">
                  <c:v>73.828587999999996</c:v>
                </c:pt>
                <c:pt idx="3">
                  <c:v>85.707843999999994</c:v>
                </c:pt>
                <c:pt idx="4">
                  <c:v>91.813460000000006</c:v>
                </c:pt>
                <c:pt idx="5">
                  <c:v>99.584847999999994</c:v>
                </c:pt>
                <c:pt idx="6">
                  <c:v>112.769549</c:v>
                </c:pt>
                <c:pt idx="7">
                  <c:v>112.48403500000001</c:v>
                </c:pt>
                <c:pt idx="8">
                  <c:v>103.097295</c:v>
                </c:pt>
                <c:pt idx="9">
                  <c:v>93.430379000000002</c:v>
                </c:pt>
                <c:pt idx="10">
                  <c:v>71.452977000000004</c:v>
                </c:pt>
                <c:pt idx="11">
                  <c:v>72.00076</c:v>
                </c:pt>
                <c:pt idx="12">
                  <c:v>68.482556000000002</c:v>
                </c:pt>
                <c:pt idx="13">
                  <c:v>65.868587000000005</c:v>
                </c:pt>
                <c:pt idx="14">
                  <c:v>80.113136999999995</c:v>
                </c:pt>
                <c:pt idx="15">
                  <c:v>88.771857999999995</c:v>
                </c:pt>
                <c:pt idx="16">
                  <c:v>97.528599</c:v>
                </c:pt>
                <c:pt idx="17">
                  <c:v>106.31504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164072"/>
        <c:axId val="357342376"/>
      </c:lineChart>
      <c:catAx>
        <c:axId val="307164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/>
            </a:pPr>
            <a:endParaRPr lang="en-US"/>
          </a:p>
        </c:txPr>
        <c:crossAx val="3573423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57342376"/>
        <c:scaling>
          <c:orientation val="minMax"/>
          <c:max val="115"/>
          <c:min val="6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300" b="1"/>
            </a:pPr>
            <a:endParaRPr lang="en-US"/>
          </a:p>
        </c:txPr>
        <c:crossAx val="307164072"/>
        <c:crosses val="autoZero"/>
        <c:crossBetween val="between"/>
        <c:maj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033" r="0.75000000000000033" t="1" header="0.5" footer="0.5"/>
    <c:pageSetup paperSize="9" orientation="landscape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26452107023081"/>
          <c:y val="0.24735579774156663"/>
          <c:w val="0.46725865655532006"/>
          <c:h val="0.4645602523368789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noFill/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2700">
                <a:noFill/>
                <a:prstDash val="solid"/>
              </a:ln>
            </c:spPr>
          </c:dPt>
          <c:dPt>
            <c:idx val="1"/>
            <c:bubble3D val="0"/>
            <c:spPr>
              <a:solidFill>
                <a:srgbClr val="74AFB6"/>
              </a:solidFill>
              <a:ln w="12700">
                <a:noFill/>
                <a:prstDash val="solid"/>
              </a:ln>
            </c:spPr>
          </c:dPt>
          <c:dPt>
            <c:idx val="2"/>
            <c:bubble3D val="0"/>
            <c:spPr>
              <a:solidFill>
                <a:srgbClr val="DFD7D1"/>
              </a:solidFill>
              <a:ln w="12700">
                <a:noFill/>
                <a:prstDash val="solid"/>
              </a:ln>
            </c:spPr>
          </c:dPt>
          <c:dLbls>
            <c:delete val="1"/>
          </c:dLbls>
          <c:cat>
            <c:strRef>
              <c:f>'Figure 1'!$A$82:$A$84</c:f>
              <c:strCache>
                <c:ptCount val="3"/>
                <c:pt idx="0">
                  <c:v>Intra-EU</c:v>
                </c:pt>
                <c:pt idx="1">
                  <c:v>Extra-EU</c:v>
                </c:pt>
                <c:pt idx="2">
                  <c:v>Nat.</c:v>
                </c:pt>
              </c:strCache>
            </c:strRef>
          </c:cat>
          <c:val>
            <c:numRef>
              <c:f>'Figure 1'!$B$82:$B$84</c:f>
              <c:numCache>
                <c:formatCode>General</c:formatCode>
                <c:ptCount val="3"/>
                <c:pt idx="0">
                  <c:v>234488062</c:v>
                </c:pt>
                <c:pt idx="1">
                  <c:v>186539784</c:v>
                </c:pt>
                <c:pt idx="2">
                  <c:v>86051931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paperSize="9" orientation="landscape" horizontalDpi="1200" verticalDpi="12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>
                <a:latin typeface="Arial"/>
                <a:ea typeface="Arial"/>
                <a:cs typeface="Arial"/>
              </a:defRPr>
            </a:pPr>
            <a:r>
              <a:rPr lang="en-GB" sz="1200" b="1" i="0" u="none" strike="noStrike" baseline="0">
                <a:effectLst/>
              </a:rPr>
              <a:t>Figure 2: Change in EU-28 monthly passengers carried for 2017 and the first semester of 2018 (compared to the same month of the previous year)*</a:t>
            </a:r>
            <a:r>
              <a:rPr lang="en-GB" sz="1200" b="1" i="0" u="none" strike="noStrike" baseline="0"/>
              <a:t> </a:t>
            </a:r>
          </a:p>
          <a:p>
            <a:pPr algn="l">
              <a:defRPr sz="1200" b="1">
                <a:latin typeface="Arial"/>
                <a:ea typeface="Arial"/>
                <a:cs typeface="Arial"/>
              </a:defRPr>
            </a:pPr>
            <a:r>
              <a:rPr lang="en-US" sz="1000" b="0"/>
              <a:t>(%)</a:t>
            </a:r>
          </a:p>
        </c:rich>
      </c:tx>
      <c:layout>
        <c:manualLayout>
          <c:xMode val="edge"/>
          <c:yMode val="edge"/>
          <c:x val="3.5346111138053631E-3"/>
          <c:y val="1.3926870223775744E-2"/>
        </c:manualLayout>
      </c:layout>
      <c:overlay val="0"/>
    </c:title>
    <c:autoTitleDeleted val="0"/>
    <c:plotArea>
      <c:layout>
        <c:manualLayout>
          <c:xMode val="edge"/>
          <c:yMode val="edge"/>
          <c:x val="7.7693694287122176E-3"/>
          <c:y val="0.15691476551989356"/>
          <c:w val="0.87655578033181025"/>
          <c:h val="0.8005427367779034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'Figure 2'!$C$39:$T$39</c:f>
              <c:strCache>
                <c:ptCount val="18"/>
                <c:pt idx="0">
                  <c:v>Jan-17</c:v>
                </c:pt>
                <c:pt idx="1">
                  <c:v>Feb-17</c:v>
                </c:pt>
                <c:pt idx="2">
                  <c:v>Mar-17</c:v>
                </c:pt>
                <c:pt idx="3">
                  <c:v>Apr-17</c:v>
                </c:pt>
                <c:pt idx="4">
                  <c:v>May-17</c:v>
                </c:pt>
                <c:pt idx="5">
                  <c:v>Jun-17</c:v>
                </c:pt>
                <c:pt idx="6">
                  <c:v>Jul-17</c:v>
                </c:pt>
                <c:pt idx="7">
                  <c:v>Aug-17</c:v>
                </c:pt>
                <c:pt idx="8">
                  <c:v>Sep-17</c:v>
                </c:pt>
                <c:pt idx="9">
                  <c:v>Oct-17</c:v>
                </c:pt>
                <c:pt idx="10">
                  <c:v>Nov-17</c:v>
                </c:pt>
                <c:pt idx="11">
                  <c:v>Dec-17</c:v>
                </c:pt>
                <c:pt idx="12">
                  <c:v>Jan-18</c:v>
                </c:pt>
                <c:pt idx="13">
                  <c:v>Feb-18</c:v>
                </c:pt>
                <c:pt idx="14">
                  <c:v>Mar-18</c:v>
                </c:pt>
                <c:pt idx="15">
                  <c:v>Apr-18</c:v>
                </c:pt>
                <c:pt idx="16">
                  <c:v>May-18</c:v>
                </c:pt>
                <c:pt idx="17">
                  <c:v>Jun-18</c:v>
                </c:pt>
              </c:strCache>
            </c:strRef>
          </c:cat>
          <c:val>
            <c:numRef>
              <c:f>'Figure 2'!$C$40:$T$40</c:f>
              <c:numCache>
                <c:formatCode>General</c:formatCode>
                <c:ptCount val="18"/>
                <c:pt idx="0">
                  <c:v>9.4942008169131675</c:v>
                </c:pt>
                <c:pt idx="1">
                  <c:v>5.4639298187518115</c:v>
                </c:pt>
                <c:pt idx="2">
                  <c:v>5.83621707777362</c:v>
                </c:pt>
                <c:pt idx="3">
                  <c:v>13.964029675325706</c:v>
                </c:pt>
                <c:pt idx="4">
                  <c:v>6.7109028154147543</c:v>
                </c:pt>
                <c:pt idx="5">
                  <c:v>8.2398115732050581</c:v>
                </c:pt>
                <c:pt idx="6">
                  <c:v>6.7661078388014495</c:v>
                </c:pt>
                <c:pt idx="7">
                  <c:v>6.4168989801354437</c:v>
                </c:pt>
                <c:pt idx="8">
                  <c:v>6.6900570660867853</c:v>
                </c:pt>
                <c:pt idx="9">
                  <c:v>5.8134318230447901</c:v>
                </c:pt>
                <c:pt idx="10">
                  <c:v>7.4216066920767432</c:v>
                </c:pt>
                <c:pt idx="11">
                  <c:v>4.7359283092465621</c:v>
                </c:pt>
                <c:pt idx="12">
                  <c:v>5.8557450574376668</c:v>
                </c:pt>
                <c:pt idx="13">
                  <c:v>5.8016138794649175</c:v>
                </c:pt>
                <c:pt idx="14">
                  <c:v>8.5123516110046751</c:v>
                </c:pt>
                <c:pt idx="15">
                  <c:v>3.5749516695344763</c:v>
                </c:pt>
                <c:pt idx="16">
                  <c:v>6.224728923188394</c:v>
                </c:pt>
                <c:pt idx="17">
                  <c:v>6.7582490059130196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66-473C-8883-AAE4F9FF5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357342768"/>
        <c:axId val="357344336"/>
      </c:barChart>
      <c:catAx>
        <c:axId val="357342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/>
            </a:pPr>
            <a:endParaRPr lang="en-US"/>
          </a:p>
        </c:txPr>
        <c:crossAx val="357344336"/>
        <c:crosses val="autoZero"/>
        <c:auto val="1"/>
        <c:lblAlgn val="ctr"/>
        <c:lblOffset val="100"/>
        <c:noMultiLvlLbl val="0"/>
      </c:catAx>
      <c:valAx>
        <c:axId val="357344336"/>
        <c:scaling>
          <c:orientation val="minMax"/>
          <c:max val="14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low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txPr>
          <a:bodyPr rot="0" vert="horz"/>
          <a:lstStyle/>
          <a:p>
            <a:pPr>
              <a:defRPr sz="1100" b="1"/>
            </a:pPr>
            <a:endParaRPr lang="en-US"/>
          </a:p>
        </c:txPr>
        <c:crossAx val="357342768"/>
        <c:crosses val="autoZero"/>
        <c:crossBetween val="between"/>
        <c:maj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/>
    <c:pageMargins b="1" l="0.75000000000000033" r="0.750000000000000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121146</xdr:rowOff>
    </xdr:from>
    <xdr:to>
      <xdr:col>22</xdr:col>
      <xdr:colOff>642008</xdr:colOff>
      <xdr:row>54</xdr:row>
      <xdr:rowOff>34520</xdr:rowOff>
    </xdr:to>
    <xdr:grpSp>
      <xdr:nvGrpSpPr>
        <xdr:cNvPr id="3" name="Group 21"/>
        <xdr:cNvGrpSpPr>
          <a:grpSpLocks noChangeAspect="1"/>
        </xdr:cNvGrpSpPr>
      </xdr:nvGrpSpPr>
      <xdr:grpSpPr bwMode="auto">
        <a:xfrm>
          <a:off x="0" y="635496"/>
          <a:ext cx="15910583" cy="7685774"/>
          <a:chOff x="-33" y="8"/>
          <a:chExt cx="924" cy="644"/>
        </a:xfrm>
      </xdr:grpSpPr>
      <xdr:graphicFrame macro="">
        <xdr:nvGraphicFramePr>
          <xdr:cNvPr id="6" name="Chart 1"/>
          <xdr:cNvGraphicFramePr>
            <a:graphicFrameLocks/>
          </xdr:cNvGraphicFramePr>
        </xdr:nvGraphicFramePr>
        <xdr:xfrm>
          <a:off x="0" y="62"/>
          <a:ext cx="891" cy="5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Chart 7"/>
          <xdr:cNvGraphicFramePr>
            <a:graphicFrameLocks/>
          </xdr:cNvGraphicFramePr>
        </xdr:nvGraphicFramePr>
        <xdr:xfrm>
          <a:off x="-33" y="8"/>
          <a:ext cx="530" cy="4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8" name="Text Box 26"/>
          <xdr:cNvSpPr txBox="1">
            <a:spLocks noChangeArrowheads="1"/>
          </xdr:cNvSpPr>
        </xdr:nvSpPr>
        <xdr:spPr bwMode="auto">
          <a:xfrm>
            <a:off x="11" y="87"/>
            <a:ext cx="290" cy="4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1">
              <a:defRPr sz="1000"/>
            </a:pPr>
            <a:r>
              <a:rPr lang="en-US" sz="1500" b="1" baseline="0" smtClean="0">
                <a:latin typeface="+mn-lt"/>
                <a:ea typeface="+mn-ea"/>
                <a:cs typeface="+mn-cs"/>
              </a:rPr>
              <a:t>Passenger transport in the first semester of 2018</a:t>
            </a:r>
          </a:p>
          <a:p>
            <a:pPr algn="ctr" rtl="1">
              <a:defRPr sz="1000"/>
            </a:pPr>
            <a:r>
              <a:rPr lang="en-US" sz="1500" b="1" baseline="0" smtClean="0">
                <a:latin typeface="+mn-lt"/>
                <a:ea typeface="+mn-ea"/>
                <a:cs typeface="+mn-cs"/>
              </a:rPr>
              <a:t>507 millions passengers</a:t>
            </a:r>
            <a:endParaRPr lang="en-US" sz="1500" b="1" baseline="0">
              <a:latin typeface="+mn-lt"/>
              <a:ea typeface="+mn-ea"/>
              <a:cs typeface="+mn-cs"/>
            </a:endParaRPr>
          </a:p>
          <a:p>
            <a:pPr algn="ctr" rtl="1">
              <a:defRPr sz="1000"/>
            </a:pPr>
            <a:endParaRPr lang="en-US" sz="1000" b="1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9" name="Text Box 168"/>
          <xdr:cNvSpPr txBox="1">
            <a:spLocks noChangeArrowheads="1"/>
          </xdr:cNvSpPr>
        </xdr:nvSpPr>
        <xdr:spPr bwMode="auto">
          <a:xfrm>
            <a:off x="137" y="208"/>
            <a:ext cx="105" cy="50"/>
          </a:xfrm>
          <a:prstGeom prst="rect">
            <a:avLst/>
          </a:prstGeom>
          <a:solidFill>
            <a:srgbClr val="FFFFFF">
              <a:alpha val="0"/>
            </a:srgbClr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1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Intra-EU</a:t>
            </a:r>
            <a:endParaRPr lang="en-US" sz="11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 rtl="1">
              <a:defRPr sz="1000"/>
            </a:pPr>
            <a:r>
              <a:rPr lang="en-US" sz="1100" b="0" i="0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Share of total: 46%</a:t>
            </a:r>
          </a:p>
          <a:p>
            <a:pPr algn="ctr" rtl="1">
              <a:defRPr sz="1000"/>
            </a:pPr>
            <a:r>
              <a:rPr lang="en-US" sz="1100" b="0" i="0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100" b="0" i="0"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17/18 growth: </a:t>
            </a:r>
            <a:r>
              <a:rPr lang="en-US" sz="1100" b="0" i="0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+7.9%</a:t>
            </a:r>
          </a:p>
        </xdr:txBody>
      </xdr:sp>
      <xdr:sp macro="" textlink="">
        <xdr:nvSpPr>
          <xdr:cNvPr id="15" name="Text Box 176"/>
          <xdr:cNvSpPr txBox="1">
            <a:spLocks noChangeArrowheads="1"/>
          </xdr:cNvSpPr>
        </xdr:nvSpPr>
        <xdr:spPr bwMode="auto">
          <a:xfrm>
            <a:off x="110" y="505"/>
            <a:ext cx="41" cy="17"/>
          </a:xfrm>
          <a:prstGeom prst="rect">
            <a:avLst/>
          </a:prstGeom>
          <a:solidFill>
            <a:srgbClr val="FFFFFF">
              <a:alpha val="0"/>
            </a:srgbClr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Arial"/>
                <a:cs typeface="Arial"/>
              </a:rPr>
              <a:t>+18.6%</a:t>
            </a:r>
          </a:p>
        </xdr:txBody>
      </xdr:sp>
      <xdr:sp macro="" textlink="">
        <xdr:nvSpPr>
          <xdr:cNvPr id="16" name="Text Box 176"/>
          <xdr:cNvSpPr txBox="1">
            <a:spLocks noChangeArrowheads="1"/>
          </xdr:cNvSpPr>
        </xdr:nvSpPr>
        <xdr:spPr bwMode="auto">
          <a:xfrm>
            <a:off x="449" y="376"/>
            <a:ext cx="34" cy="16"/>
          </a:xfrm>
          <a:prstGeom prst="rect">
            <a:avLst/>
          </a:prstGeom>
          <a:solidFill>
            <a:srgbClr val="FFFFFF">
              <a:alpha val="0"/>
            </a:srgbClr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en-US" sz="1100" b="1" i="0" strike="noStrike">
                <a:solidFill>
                  <a:srgbClr val="000000"/>
                </a:solidFill>
                <a:latin typeface="Arial"/>
                <a:cs typeface="Arial"/>
              </a:rPr>
              <a:t>-23.5%</a:t>
            </a:r>
          </a:p>
        </xdr:txBody>
      </xdr:sp>
    </xdr:grpSp>
    <xdr:clientData/>
  </xdr:twoCellAnchor>
  <xdr:twoCellAnchor>
    <xdr:from>
      <xdr:col>4</xdr:col>
      <xdr:colOff>100543</xdr:colOff>
      <xdr:row>39</xdr:row>
      <xdr:rowOff>127000</xdr:rowOff>
    </xdr:from>
    <xdr:to>
      <xdr:col>5</xdr:col>
      <xdr:colOff>95250</xdr:colOff>
      <xdr:row>47</xdr:row>
      <xdr:rowOff>81492</xdr:rowOff>
    </xdr:to>
    <xdr:cxnSp macro="">
      <xdr:nvCxnSpPr>
        <xdr:cNvPr id="21" name="Straight Arrow Connector 20"/>
        <xdr:cNvCxnSpPr/>
      </xdr:nvCxnSpPr>
      <xdr:spPr bwMode="auto">
        <a:xfrm flipV="1">
          <a:off x="2725210" y="5969000"/>
          <a:ext cx="661457" cy="11398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10</xdr:col>
      <xdr:colOff>560917</xdr:colOff>
      <xdr:row>11</xdr:row>
      <xdr:rowOff>63500</xdr:rowOff>
    </xdr:from>
    <xdr:to>
      <xdr:col>11</xdr:col>
      <xdr:colOff>624417</xdr:colOff>
      <xdr:row>18</xdr:row>
      <xdr:rowOff>52917</xdr:rowOff>
    </xdr:to>
    <xdr:cxnSp macro="">
      <xdr:nvCxnSpPr>
        <xdr:cNvPr id="13" name="Straight Arrow Connector 12"/>
        <xdr:cNvCxnSpPr/>
      </xdr:nvCxnSpPr>
      <xdr:spPr bwMode="auto">
        <a:xfrm>
          <a:off x="7514167" y="1756833"/>
          <a:ext cx="698500" cy="1026584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11</xdr:col>
      <xdr:colOff>389058</xdr:colOff>
      <xdr:row>13</xdr:row>
      <xdr:rowOff>2073</xdr:rowOff>
    </xdr:from>
    <xdr:to>
      <xdr:col>12</xdr:col>
      <xdr:colOff>284587</xdr:colOff>
      <xdr:row>14</xdr:row>
      <xdr:rowOff>66675</xdr:rowOff>
    </xdr:to>
    <xdr:sp macro="" textlink="">
      <xdr:nvSpPr>
        <xdr:cNvPr id="40" name="Text Box 176"/>
        <xdr:cNvSpPr txBox="1">
          <a:spLocks noChangeArrowheads="1"/>
        </xdr:cNvSpPr>
      </xdr:nvSpPr>
      <xdr:spPr bwMode="auto">
        <a:xfrm>
          <a:off x="8494833" y="5421798"/>
          <a:ext cx="552754" cy="217002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"/>
              <a:cs typeface="Arial"/>
            </a:rPr>
            <a:t>-9.4%</a:t>
          </a:r>
        </a:p>
        <a:p>
          <a:pPr algn="l" rtl="1">
            <a:defRPr sz="1000"/>
          </a:pPr>
          <a:endParaRPr lang="en-US" sz="11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391583</xdr:colOff>
      <xdr:row>26</xdr:row>
      <xdr:rowOff>52917</xdr:rowOff>
    </xdr:from>
    <xdr:to>
      <xdr:col>13</xdr:col>
      <xdr:colOff>456142</xdr:colOff>
      <xdr:row>42</xdr:row>
      <xdr:rowOff>8467</xdr:rowOff>
    </xdr:to>
    <xdr:cxnSp macro="">
      <xdr:nvCxnSpPr>
        <xdr:cNvPr id="31" name="Straight Arrow Connector 30"/>
        <xdr:cNvCxnSpPr/>
      </xdr:nvCxnSpPr>
      <xdr:spPr bwMode="auto">
        <a:xfrm>
          <a:off x="8646583" y="3968750"/>
          <a:ext cx="752476" cy="2326217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8</xdr:col>
      <xdr:colOff>275167</xdr:colOff>
      <xdr:row>11</xdr:row>
      <xdr:rowOff>15876</xdr:rowOff>
    </xdr:from>
    <xdr:to>
      <xdr:col>9</xdr:col>
      <xdr:colOff>146049</xdr:colOff>
      <xdr:row>20</xdr:row>
      <xdr:rowOff>95250</xdr:rowOff>
    </xdr:to>
    <xdr:cxnSp macro="">
      <xdr:nvCxnSpPr>
        <xdr:cNvPr id="23" name="Straight Arrow Connector 22"/>
        <xdr:cNvCxnSpPr/>
      </xdr:nvCxnSpPr>
      <xdr:spPr bwMode="auto">
        <a:xfrm flipV="1">
          <a:off x="5672667" y="1709209"/>
          <a:ext cx="759882" cy="1412874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17</xdr:col>
      <xdr:colOff>275166</xdr:colOff>
      <xdr:row>36</xdr:row>
      <xdr:rowOff>21167</xdr:rowOff>
    </xdr:from>
    <xdr:to>
      <xdr:col>18</xdr:col>
      <xdr:colOff>254000</xdr:colOff>
      <xdr:row>46</xdr:row>
      <xdr:rowOff>42334</xdr:rowOff>
    </xdr:to>
    <xdr:cxnSp macro="">
      <xdr:nvCxnSpPr>
        <xdr:cNvPr id="30" name="Straight Arrow Connector 29"/>
        <xdr:cNvCxnSpPr/>
      </xdr:nvCxnSpPr>
      <xdr:spPr bwMode="auto">
        <a:xfrm flipV="1">
          <a:off x="11980333" y="5418667"/>
          <a:ext cx="656167" cy="1502834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17</xdr:col>
      <xdr:colOff>660263</xdr:colOff>
      <xdr:row>41</xdr:row>
      <xdr:rowOff>20014</xdr:rowOff>
    </xdr:from>
    <xdr:to>
      <xdr:col>18</xdr:col>
      <xdr:colOff>566278</xdr:colOff>
      <xdr:row>42</xdr:row>
      <xdr:rowOff>61301</xdr:rowOff>
    </xdr:to>
    <xdr:sp macro="" textlink="">
      <xdr:nvSpPr>
        <xdr:cNvPr id="34" name="Text Box 176"/>
        <xdr:cNvSpPr txBox="1">
          <a:spLocks noChangeArrowheads="1"/>
        </xdr:cNvSpPr>
      </xdr:nvSpPr>
      <xdr:spPr bwMode="auto">
        <a:xfrm>
          <a:off x="12404028" y="6497014"/>
          <a:ext cx="578368" cy="198169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"/>
              <a:cs typeface="Arial"/>
            </a:rPr>
            <a:t>+21.6%</a:t>
          </a:r>
        </a:p>
      </xdr:txBody>
    </xdr:sp>
    <xdr:clientData/>
  </xdr:twoCellAnchor>
  <xdr:twoCellAnchor>
    <xdr:from>
      <xdr:col>1</xdr:col>
      <xdr:colOff>328083</xdr:colOff>
      <xdr:row>5</xdr:row>
      <xdr:rowOff>95250</xdr:rowOff>
    </xdr:from>
    <xdr:to>
      <xdr:col>14</xdr:col>
      <xdr:colOff>646906</xdr:colOff>
      <xdr:row>8</xdr:row>
      <xdr:rowOff>138906</xdr:rowOff>
    </xdr:to>
    <xdr:sp macro="" textlink="">
      <xdr:nvSpPr>
        <xdr:cNvPr id="20" name="TextBox 19"/>
        <xdr:cNvSpPr txBox="1"/>
      </xdr:nvSpPr>
      <xdr:spPr>
        <a:xfrm>
          <a:off x="1492250" y="4138083"/>
          <a:ext cx="9251156" cy="48815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Figure 1: Share of and change in EU-28 monthly passengers carried in 2017 and in the first semester of 2018</a:t>
          </a:r>
        </a:p>
        <a:p>
          <a:r>
            <a:rPr lang="en-GB" sz="1000">
              <a:latin typeface="Arial" panose="020B0604020202020204" pitchFamily="34" charset="0"/>
              <a:cs typeface="Arial" panose="020B0604020202020204" pitchFamily="34" charset="0"/>
            </a:rPr>
            <a:t>(million passengers)*</a:t>
          </a:r>
        </a:p>
      </xdr:txBody>
    </xdr:sp>
    <xdr:clientData/>
  </xdr:twoCellAnchor>
  <xdr:twoCellAnchor editAs="oneCell">
    <xdr:from>
      <xdr:col>19</xdr:col>
      <xdr:colOff>550333</xdr:colOff>
      <xdr:row>56</xdr:row>
      <xdr:rowOff>95250</xdr:rowOff>
    </xdr:from>
    <xdr:to>
      <xdr:col>21</xdr:col>
      <xdr:colOff>415659</xdr:colOff>
      <xdr:row>58</xdr:row>
      <xdr:rowOff>127528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94833" y="8456083"/>
          <a:ext cx="1378743" cy="3286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0.16576</cdr:x>
      <cdr:y>0.29269</cdr:y>
    </cdr:from>
    <cdr:to>
      <cdr:x>0.40283</cdr:x>
      <cdr:y>0.41068</cdr:y>
    </cdr:to>
    <cdr:sp macro="" textlink="">
      <cdr:nvSpPr>
        <cdr:cNvPr id="9420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42873" y="1701158"/>
          <a:ext cx="2206665" cy="6857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National</a:t>
          </a:r>
          <a:endParaRPr lang="en-US" sz="11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 rtl="1">
            <a:defRPr sz="1000"/>
          </a:pPr>
          <a:r>
            <a:rPr lang="en-US" sz="11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Share of total: 17%</a:t>
          </a:r>
        </a:p>
        <a:p xmlns:a="http://schemas.openxmlformats.org/drawingml/2006/main">
          <a:pPr algn="ctr" rtl="1">
            <a:defRPr sz="1000"/>
          </a:pPr>
          <a:r>
            <a:rPr lang="en-US" sz="11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17/18 growth: +2.7%</a:t>
          </a:r>
        </a:p>
      </cdr:txBody>
    </cdr:sp>
  </cdr:relSizeAnchor>
  <cdr:relSizeAnchor xmlns:cdr="http://schemas.openxmlformats.org/drawingml/2006/chartDrawing">
    <cdr:from>
      <cdr:x>0.16144</cdr:x>
      <cdr:y>0.51774</cdr:y>
    </cdr:from>
    <cdr:to>
      <cdr:x>0.40752</cdr:x>
      <cdr:y>0.63073</cdr:y>
    </cdr:to>
    <cdr:sp macro="" textlink="">
      <cdr:nvSpPr>
        <cdr:cNvPr id="94210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84983" y="2221924"/>
          <a:ext cx="1653888" cy="484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Extra-EU</a:t>
          </a:r>
          <a:endParaRPr lang="en-US" sz="11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 xmlns:a="http://schemas.openxmlformats.org/drawingml/2006/main">
          <a:pPr algn="ctr" rtl="1">
            <a:defRPr sz="1000"/>
          </a:pPr>
          <a:r>
            <a:rPr lang="en-US" sz="11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Share of total: 37%</a:t>
          </a:r>
        </a:p>
        <a:p xmlns:a="http://schemas.openxmlformats.org/drawingml/2006/main">
          <a:pPr algn="ctr" rtl="1">
            <a:defRPr sz="1000"/>
          </a:pPr>
          <a:r>
            <a:rPr lang="en-US" sz="11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</a:t>
          </a:r>
          <a:r>
            <a:rPr lang="en-US" sz="1100" b="0" i="0">
              <a:effectLst/>
              <a:latin typeface="Arial" pitchFamily="34" charset="0"/>
              <a:ea typeface="+mn-ea"/>
              <a:cs typeface="Arial" pitchFamily="34" charset="0"/>
            </a:rPr>
            <a:t>17/18 growth: </a:t>
          </a:r>
          <a:r>
            <a:rPr lang="en-US" sz="11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+9.4%</a:t>
          </a:r>
          <a:endParaRPr lang="en-US" sz="105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0.57456</cdr:x>
      <cdr:y>0.2862</cdr:y>
    </cdr:from>
    <cdr:to>
      <cdr:x>0.63168</cdr:x>
      <cdr:y>0.32881</cdr:y>
    </cdr:to>
    <cdr:sp macro="" textlink="">
      <cdr:nvSpPr>
        <cdr:cNvPr id="4" name="Text Box 17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48018" y="1663392"/>
          <a:ext cx="531660" cy="24764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"/>
              <a:cs typeface="Arial"/>
            </a:rPr>
            <a:t>+13.2%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3</xdr:row>
      <xdr:rowOff>47625</xdr:rowOff>
    </xdr:from>
    <xdr:to>
      <xdr:col>26</xdr:col>
      <xdr:colOff>39905</xdr:colOff>
      <xdr:row>29</xdr:row>
      <xdr:rowOff>92324</xdr:rowOff>
    </xdr:to>
    <xdr:graphicFrame macro="">
      <xdr:nvGraphicFramePr>
        <xdr:cNvPr id="3" name="Chart 102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7 Transport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B9C31E"/>
      </a:accent1>
      <a:accent2>
        <a:srgbClr val="C84B96"/>
      </a:accent2>
      <a:accent3>
        <a:srgbClr val="286EB4"/>
      </a:accent3>
      <a:accent4>
        <a:srgbClr val="D73C41"/>
      </a:accent4>
      <a:accent5>
        <a:srgbClr val="00A5E6"/>
      </a:accent5>
      <a:accent6>
        <a:srgbClr val="32AFAF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6"/>
  <sheetViews>
    <sheetView showGridLines="0" zoomScale="85" zoomScaleNormal="85" workbookViewId="0">
      <selection activeCell="A43" sqref="A43"/>
    </sheetView>
  </sheetViews>
  <sheetFormatPr defaultRowHeight="12"/>
  <cols>
    <col min="1" max="1" width="8.28515625" style="1" customWidth="1"/>
    <col min="2" max="2" width="11.42578125" style="1" bestFit="1" customWidth="1"/>
    <col min="3" max="3" width="10" style="1" bestFit="1" customWidth="1"/>
    <col min="4" max="4" width="9.7109375" style="1" customWidth="1"/>
    <col min="5" max="6" width="10" style="1" bestFit="1" customWidth="1"/>
    <col min="7" max="7" width="11.7109375" style="1" bestFit="1" customWidth="1"/>
    <col min="8" max="8" width="9.85546875" style="1" customWidth="1"/>
    <col min="9" max="9" width="13.28515625" style="1" customWidth="1"/>
    <col min="10" max="10" width="10" style="1" bestFit="1" customWidth="1"/>
    <col min="11" max="11" width="9.5703125" style="1" bestFit="1" customWidth="1"/>
    <col min="12" max="12" width="10" style="1" bestFit="1" customWidth="1"/>
    <col min="13" max="13" width="10.28515625" style="1" customWidth="1"/>
    <col min="14" max="15" width="10" style="1" bestFit="1" customWidth="1"/>
    <col min="16" max="16" width="11.140625" style="1" customWidth="1"/>
    <col min="17" max="17" width="10.28515625" style="1" customWidth="1"/>
    <col min="18" max="18" width="10.140625" style="1" customWidth="1"/>
    <col min="19" max="20" width="11.42578125" style="1" customWidth="1"/>
    <col min="21" max="21" width="11.28515625" style="1" customWidth="1"/>
    <col min="22" max="22" width="9.140625" style="1"/>
    <col min="23" max="23" width="11.140625" style="1" bestFit="1" customWidth="1"/>
    <col min="24" max="24" width="9.140625" style="1"/>
    <col min="25" max="25" width="9.28515625" style="1" bestFit="1" customWidth="1"/>
    <col min="26" max="16384" width="9.140625" style="1"/>
  </cols>
  <sheetData>
    <row r="1" spans="1:18">
      <c r="A1" s="12"/>
      <c r="B1" s="5"/>
      <c r="C1" s="9"/>
      <c r="D1" s="13"/>
      <c r="E1" s="10"/>
      <c r="F1" s="11"/>
      <c r="G1" s="2"/>
      <c r="Q1" s="6"/>
    </row>
    <row r="2" spans="1:18" ht="15.75">
      <c r="A2" s="2"/>
      <c r="B2" s="99" t="s">
        <v>119</v>
      </c>
      <c r="C2" s="14"/>
      <c r="D2" s="11"/>
      <c r="E2" s="11"/>
      <c r="F2" s="11"/>
      <c r="G2" s="11"/>
    </row>
    <row r="3" spans="1:18" ht="12.75">
      <c r="A3" s="2"/>
      <c r="B3" s="98" t="s">
        <v>68</v>
      </c>
      <c r="C3" s="11"/>
      <c r="D3" s="11"/>
      <c r="E3" s="11"/>
      <c r="F3" s="11"/>
      <c r="G3" s="11"/>
    </row>
    <row r="4" spans="1:18">
      <c r="A4" s="11"/>
      <c r="B4" s="11"/>
      <c r="C4" s="11"/>
      <c r="D4" s="11"/>
      <c r="E4" s="11"/>
      <c r="F4" s="11"/>
      <c r="G4" s="11"/>
    </row>
    <row r="5" spans="1:18">
      <c r="A5" s="11"/>
      <c r="B5" s="11"/>
      <c r="C5" s="11"/>
      <c r="D5" s="11"/>
      <c r="E5" s="11"/>
      <c r="F5" s="11"/>
      <c r="G5" s="11"/>
    </row>
    <row r="6" spans="1:18">
      <c r="A6" s="11"/>
      <c r="C6" s="2"/>
      <c r="D6" s="11"/>
      <c r="E6" s="11"/>
      <c r="F6" s="11"/>
      <c r="G6" s="11"/>
    </row>
    <row r="7" spans="1:18">
      <c r="A7" s="11"/>
      <c r="B7" s="11"/>
      <c r="C7" s="11"/>
      <c r="D7" s="11"/>
      <c r="E7" s="11"/>
      <c r="F7" s="11"/>
      <c r="G7" s="11"/>
    </row>
    <row r="8" spans="1:18">
      <c r="A8" s="11"/>
      <c r="B8" s="11"/>
      <c r="C8" s="11"/>
      <c r="D8" s="11"/>
      <c r="E8" s="11"/>
      <c r="F8" s="11"/>
      <c r="G8" s="11"/>
    </row>
    <row r="9" spans="1:18">
      <c r="A9" s="11"/>
      <c r="B9" s="11"/>
      <c r="C9" s="11"/>
      <c r="D9" s="11"/>
      <c r="E9" s="11"/>
      <c r="F9" s="11"/>
      <c r="G9" s="11"/>
    </row>
    <row r="10" spans="1:18">
      <c r="A10" s="11"/>
      <c r="B10" s="11"/>
      <c r="C10" s="11"/>
      <c r="D10" s="11"/>
      <c r="E10" s="11"/>
      <c r="F10" s="11"/>
      <c r="G10" s="11"/>
    </row>
    <row r="11" spans="1:18">
      <c r="A11" s="11"/>
      <c r="B11" s="11"/>
      <c r="C11" s="11"/>
      <c r="D11" s="11"/>
      <c r="E11" s="11"/>
      <c r="F11" s="11"/>
      <c r="G11" s="11"/>
    </row>
    <row r="12" spans="1:18">
      <c r="A12" s="11"/>
      <c r="B12" s="11"/>
      <c r="C12" s="11"/>
      <c r="D12" s="11"/>
      <c r="E12" s="11"/>
      <c r="F12" s="11"/>
      <c r="G12" s="11"/>
    </row>
    <row r="13" spans="1:18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</row>
    <row r="14" spans="1:18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</row>
    <row r="15" spans="1:18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</row>
    <row r="16" spans="1:18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</row>
    <row r="17" spans="1:18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</row>
    <row r="18" spans="1: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</row>
    <row r="20" spans="1:18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1:18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18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pans="1:18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 spans="1:18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>
      <c r="A25" s="2"/>
      <c r="B25" s="2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50" spans="2:22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2:22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7" spans="2:22">
      <c r="B57" s="71" t="s">
        <v>57</v>
      </c>
    </row>
    <row r="58" spans="2:22">
      <c r="B58" s="72" t="s">
        <v>70</v>
      </c>
      <c r="P58" s="8"/>
    </row>
    <row r="65" spans="1:33">
      <c r="A65" s="105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</row>
    <row r="66" spans="1:33">
      <c r="A66" s="105"/>
      <c r="B66" s="105" t="s">
        <v>72</v>
      </c>
      <c r="C66" s="105" t="s">
        <v>73</v>
      </c>
      <c r="D66" s="105" t="s">
        <v>74</v>
      </c>
      <c r="E66" s="105" t="s">
        <v>75</v>
      </c>
      <c r="F66" s="105" t="s">
        <v>76</v>
      </c>
      <c r="G66" s="105" t="s">
        <v>77</v>
      </c>
      <c r="H66" s="105" t="s">
        <v>111</v>
      </c>
      <c r="I66" s="105" t="s">
        <v>112</v>
      </c>
      <c r="J66" s="105" t="s">
        <v>113</v>
      </c>
      <c r="K66" s="105" t="s">
        <v>114</v>
      </c>
      <c r="L66" s="105" t="s">
        <v>115</v>
      </c>
      <c r="M66" s="105" t="s">
        <v>116</v>
      </c>
      <c r="N66" s="105" t="s">
        <v>123</v>
      </c>
      <c r="O66" s="105" t="s">
        <v>124</v>
      </c>
      <c r="P66" s="105" t="s">
        <v>125</v>
      </c>
      <c r="Q66" s="105" t="s">
        <v>126</v>
      </c>
      <c r="R66" s="105" t="s">
        <v>127</v>
      </c>
      <c r="S66" s="105" t="s">
        <v>128</v>
      </c>
      <c r="T66" s="105"/>
      <c r="U66" s="105"/>
      <c r="V66" s="105"/>
      <c r="W66" s="105"/>
      <c r="X66" s="105"/>
      <c r="Y66" s="105"/>
    </row>
    <row r="67" spans="1:33">
      <c r="A67" s="105" t="s">
        <v>16</v>
      </c>
      <c r="B67" s="105">
        <f>(B69/B68)-1</f>
        <v>9.4942008169131675E-2</v>
      </c>
      <c r="C67" s="105">
        <f>(C69/C68)-1</f>
        <v>5.4639298187518115E-2</v>
      </c>
      <c r="D67" s="105">
        <f t="shared" ref="D67:M67" si="0">(D69/D68)-1</f>
        <v>5.83621707777362E-2</v>
      </c>
      <c r="E67" s="105">
        <f t="shared" si="0"/>
        <v>0.13964029675325706</v>
      </c>
      <c r="F67" s="105">
        <f t="shared" si="0"/>
        <v>6.7109028154147543E-2</v>
      </c>
      <c r="G67" s="105">
        <f t="shared" si="0"/>
        <v>8.2398115732050581E-2</v>
      </c>
      <c r="H67" s="105">
        <f t="shared" si="0"/>
        <v>6.7661078388014495E-2</v>
      </c>
      <c r="I67" s="105">
        <f t="shared" si="0"/>
        <v>6.4168989801354437E-2</v>
      </c>
      <c r="J67" s="105">
        <f t="shared" si="0"/>
        <v>6.6900570660867853E-2</v>
      </c>
      <c r="K67" s="105">
        <f t="shared" si="0"/>
        <v>5.8134318230447901E-2</v>
      </c>
      <c r="L67" s="105">
        <f t="shared" si="0"/>
        <v>7.4216066920767432E-2</v>
      </c>
      <c r="M67" s="105">
        <f t="shared" si="0"/>
        <v>4.7359283092465621E-2</v>
      </c>
      <c r="N67" s="105">
        <f t="shared" ref="N67:S67" si="1">(N69/N68)-1</f>
        <v>5.8557450574376668E-2</v>
      </c>
      <c r="O67" s="105">
        <f t="shared" si="1"/>
        <v>5.8016138794649175E-2</v>
      </c>
      <c r="P67" s="105">
        <f t="shared" si="1"/>
        <v>8.512351611004676E-2</v>
      </c>
      <c r="Q67" s="105">
        <f t="shared" si="1"/>
        <v>3.5749516695344763E-2</v>
      </c>
      <c r="R67" s="105">
        <f t="shared" si="1"/>
        <v>6.224728923188394E-2</v>
      </c>
      <c r="S67" s="105">
        <f t="shared" si="1"/>
        <v>6.7582490059130196E-2</v>
      </c>
      <c r="T67" s="105"/>
      <c r="U67" s="105"/>
      <c r="V67" s="105"/>
      <c r="W67" s="105"/>
      <c r="X67" s="105"/>
      <c r="Y67" s="105"/>
    </row>
    <row r="68" spans="1:33">
      <c r="A68" s="105" t="s">
        <v>59</v>
      </c>
      <c r="B68" s="105">
        <v>59084615</v>
      </c>
      <c r="C68" s="105">
        <v>59031267</v>
      </c>
      <c r="D68" s="105">
        <v>69757395</v>
      </c>
      <c r="E68" s="105">
        <v>75206049</v>
      </c>
      <c r="F68" s="105">
        <v>86039437</v>
      </c>
      <c r="G68" s="105">
        <v>92003900</v>
      </c>
      <c r="H68" s="105">
        <v>105622984</v>
      </c>
      <c r="I68" s="105">
        <v>105701290</v>
      </c>
      <c r="J68" s="105">
        <v>96632524</v>
      </c>
      <c r="K68" s="105">
        <v>88297277</v>
      </c>
      <c r="L68" s="105">
        <v>66516392</v>
      </c>
      <c r="M68" s="105">
        <v>68745044</v>
      </c>
      <c r="N68" s="105">
        <v>64694227</v>
      </c>
      <c r="O68" s="105">
        <v>62256694</v>
      </c>
      <c r="P68" s="105">
        <v>73828588</v>
      </c>
      <c r="Q68" s="105">
        <v>85707844</v>
      </c>
      <c r="R68" s="105">
        <v>91813460</v>
      </c>
      <c r="S68" s="105">
        <v>99584848</v>
      </c>
      <c r="T68" s="105"/>
      <c r="U68" s="105"/>
      <c r="V68" s="105"/>
      <c r="W68" s="105"/>
      <c r="X68" s="105"/>
      <c r="Y68" s="105"/>
    </row>
    <row r="69" spans="1:33">
      <c r="A69" s="105" t="s">
        <v>60</v>
      </c>
      <c r="B69" s="105">
        <v>64694227</v>
      </c>
      <c r="C69" s="105">
        <v>62256694</v>
      </c>
      <c r="D69" s="105">
        <v>73828588</v>
      </c>
      <c r="E69" s="105">
        <v>85707844</v>
      </c>
      <c r="F69" s="105">
        <v>91813460</v>
      </c>
      <c r="G69" s="105">
        <v>99584848</v>
      </c>
      <c r="H69" s="105">
        <v>112769549</v>
      </c>
      <c r="I69" s="105">
        <v>112484035</v>
      </c>
      <c r="J69" s="105">
        <v>103097295</v>
      </c>
      <c r="K69" s="105">
        <v>93430379</v>
      </c>
      <c r="L69" s="105">
        <v>71452977</v>
      </c>
      <c r="M69" s="105">
        <v>72000760</v>
      </c>
      <c r="N69" s="105">
        <v>68482556</v>
      </c>
      <c r="O69" s="105">
        <v>65868587</v>
      </c>
      <c r="P69" s="105">
        <v>80113137</v>
      </c>
      <c r="Q69" s="105">
        <v>88771858</v>
      </c>
      <c r="R69" s="105">
        <v>97528599</v>
      </c>
      <c r="S69" s="105">
        <v>106315040</v>
      </c>
      <c r="T69" s="105"/>
      <c r="U69" s="105"/>
      <c r="V69" s="105"/>
      <c r="W69" s="105"/>
      <c r="X69" s="105"/>
      <c r="Y69" s="105"/>
    </row>
    <row r="70" spans="1:33">
      <c r="A70" s="105"/>
      <c r="B70" s="105">
        <f>B69/1000000</f>
        <v>64.694226999999998</v>
      </c>
      <c r="C70" s="105">
        <f t="shared" ref="C70:S70" si="2">C69/1000000</f>
        <v>62.256694000000003</v>
      </c>
      <c r="D70" s="105">
        <f t="shared" si="2"/>
        <v>73.828587999999996</v>
      </c>
      <c r="E70" s="105">
        <f t="shared" si="2"/>
        <v>85.707843999999994</v>
      </c>
      <c r="F70" s="105">
        <f t="shared" si="2"/>
        <v>91.813460000000006</v>
      </c>
      <c r="G70" s="105">
        <f t="shared" si="2"/>
        <v>99.584847999999994</v>
      </c>
      <c r="H70" s="105">
        <f t="shared" si="2"/>
        <v>112.769549</v>
      </c>
      <c r="I70" s="105">
        <f t="shared" si="2"/>
        <v>112.48403500000001</v>
      </c>
      <c r="J70" s="105">
        <f t="shared" si="2"/>
        <v>103.097295</v>
      </c>
      <c r="K70" s="105">
        <f t="shared" si="2"/>
        <v>93.430379000000002</v>
      </c>
      <c r="L70" s="105">
        <f t="shared" si="2"/>
        <v>71.452977000000004</v>
      </c>
      <c r="M70" s="105">
        <f t="shared" si="2"/>
        <v>72.00076</v>
      </c>
      <c r="N70" s="105">
        <f t="shared" si="2"/>
        <v>68.482556000000002</v>
      </c>
      <c r="O70" s="105">
        <f t="shared" si="2"/>
        <v>65.868587000000005</v>
      </c>
      <c r="P70" s="105">
        <f t="shared" si="2"/>
        <v>80.113136999999995</v>
      </c>
      <c r="Q70" s="105">
        <f t="shared" si="2"/>
        <v>88.771857999999995</v>
      </c>
      <c r="R70" s="105">
        <f t="shared" si="2"/>
        <v>97.528599</v>
      </c>
      <c r="S70" s="105">
        <f t="shared" si="2"/>
        <v>106.31504</v>
      </c>
      <c r="T70" s="105"/>
      <c r="U70" s="105"/>
      <c r="V70" s="105"/>
      <c r="W70" s="105"/>
      <c r="X70" s="105"/>
      <c r="Y70" s="105"/>
    </row>
    <row r="71" spans="1:33">
      <c r="A71" s="105" t="s">
        <v>63</v>
      </c>
      <c r="B71" s="105">
        <f t="shared" ref="B71:M71" si="3">100*B69/$B69</f>
        <v>100</v>
      </c>
      <c r="C71" s="105">
        <f t="shared" si="3"/>
        <v>96.232224862969616</v>
      </c>
      <c r="D71" s="105">
        <f t="shared" si="3"/>
        <v>114.11928300804955</v>
      </c>
      <c r="E71" s="105">
        <f t="shared" si="3"/>
        <v>132.4814407319528</v>
      </c>
      <c r="F71" s="105">
        <f t="shared" si="3"/>
        <v>141.91909271904586</v>
      </c>
      <c r="G71" s="105">
        <f t="shared" si="3"/>
        <v>153.93158341624516</v>
      </c>
      <c r="H71" s="105">
        <f t="shared" si="3"/>
        <v>174.31161052438264</v>
      </c>
      <c r="I71" s="105">
        <f t="shared" si="3"/>
        <v>173.87028211960859</v>
      </c>
      <c r="J71" s="105">
        <f t="shared" si="3"/>
        <v>159.36088856892903</v>
      </c>
      <c r="K71" s="105">
        <f t="shared" si="3"/>
        <v>144.41841773609877</v>
      </c>
      <c r="L71" s="105">
        <f t="shared" si="3"/>
        <v>110.44722274832962</v>
      </c>
      <c r="M71" s="105">
        <f t="shared" si="3"/>
        <v>111.29394899486162</v>
      </c>
      <c r="N71" s="105">
        <f t="shared" ref="N71:S71" si="4">100*N69/$N69</f>
        <v>100</v>
      </c>
      <c r="O71" s="105">
        <f t="shared" si="4"/>
        <v>96.183014839574625</v>
      </c>
      <c r="P71" s="105">
        <f t="shared" si="4"/>
        <v>116.98327527377921</v>
      </c>
      <c r="Q71" s="105">
        <f t="shared" si="4"/>
        <v>129.62696368984825</v>
      </c>
      <c r="R71" s="105">
        <f t="shared" si="4"/>
        <v>142.41378344581648</v>
      </c>
      <c r="S71" s="105">
        <f t="shared" si="4"/>
        <v>155.24397191016061</v>
      </c>
      <c r="T71" s="105"/>
      <c r="U71" s="105"/>
      <c r="V71" s="105"/>
      <c r="W71" s="105"/>
      <c r="X71" s="105"/>
      <c r="Y71" s="105"/>
    </row>
    <row r="72" spans="1:33">
      <c r="A72" s="105"/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7"/>
      <c r="AA72" s="7"/>
      <c r="AB72" s="7"/>
      <c r="AC72" s="7"/>
      <c r="AD72" s="7"/>
      <c r="AE72" s="7"/>
      <c r="AF72" s="7"/>
      <c r="AG72" s="7"/>
    </row>
    <row r="73" spans="1:33">
      <c r="A73" s="105"/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7"/>
      <c r="AA73" s="7"/>
      <c r="AB73" s="7"/>
      <c r="AC73" s="7"/>
      <c r="AD73" s="7"/>
      <c r="AE73" s="7"/>
      <c r="AF73" s="7"/>
      <c r="AG73" s="7"/>
    </row>
    <row r="74" spans="1:33">
      <c r="A74" s="105"/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>
        <f>SUM(B69:G69)</f>
        <v>477885661</v>
      </c>
      <c r="U74" s="105">
        <f>SUM(N69:S69)</f>
        <v>507079777</v>
      </c>
      <c r="V74" s="105"/>
      <c r="W74" s="105">
        <f>(U74/T74)-1</f>
        <v>6.1090169432809205E-2</v>
      </c>
      <c r="X74" s="105"/>
      <c r="Y74" s="105"/>
    </row>
    <row r="75" spans="1:33">
      <c r="A75" s="105"/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</row>
    <row r="76" spans="1:33">
      <c r="A76" s="105"/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</row>
    <row r="77" spans="1:33">
      <c r="A77" s="105"/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</row>
    <row r="78" spans="1:33">
      <c r="A78" s="105"/>
      <c r="B78" s="105"/>
      <c r="C78" s="105">
        <f>(C69/B69)-1</f>
        <v>-3.7677751370303825E-2</v>
      </c>
      <c r="D78" s="105">
        <f t="shared" ref="D78:N78" si="5">(D69/C69)-1</f>
        <v>0.18587389172961877</v>
      </c>
      <c r="E78" s="105">
        <f t="shared" si="5"/>
        <v>0.1609031991780745</v>
      </c>
      <c r="F78" s="105">
        <f t="shared" si="5"/>
        <v>7.1237540405286515E-2</v>
      </c>
      <c r="G78" s="105">
        <f t="shared" si="5"/>
        <v>8.4643232048982719E-2</v>
      </c>
      <c r="H78" s="105">
        <f t="shared" si="5"/>
        <v>0.13239665737100892</v>
      </c>
      <c r="I78" s="105">
        <f t="shared" si="5"/>
        <v>-2.5318359657534595E-3</v>
      </c>
      <c r="J78" s="105">
        <f t="shared" si="5"/>
        <v>-8.3449531304597979E-2</v>
      </c>
      <c r="K78" s="105">
        <f t="shared" si="5"/>
        <v>-9.3764981903744382E-2</v>
      </c>
      <c r="L78" s="105">
        <f>(L69/K69)-1</f>
        <v>-0.23522758052817061</v>
      </c>
      <c r="M78" s="105">
        <f t="shared" si="5"/>
        <v>7.6663425794001316E-3</v>
      </c>
      <c r="N78" s="105">
        <f t="shared" si="5"/>
        <v>-4.886342866380855E-2</v>
      </c>
      <c r="O78" s="105">
        <f>(O69/N69)-1</f>
        <v>-3.8169851604253791E-2</v>
      </c>
      <c r="P78" s="105">
        <f>(P69/O69)-1</f>
        <v>0.21625710598589287</v>
      </c>
      <c r="Q78" s="105">
        <f>(Q69/P69)-1</f>
        <v>0.10808116276859803</v>
      </c>
      <c r="R78" s="105">
        <f>(R69/Q69)-1</f>
        <v>9.8643209653221486E-2</v>
      </c>
      <c r="S78" s="105">
        <f>(S69/R69)-1</f>
        <v>9.0090917844518614E-2</v>
      </c>
      <c r="T78" s="105"/>
      <c r="U78" s="105"/>
      <c r="V78" s="105"/>
      <c r="W78" s="105"/>
      <c r="X78" s="105"/>
      <c r="Y78" s="105"/>
    </row>
    <row r="79" spans="1:33">
      <c r="A79" s="105"/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</row>
    <row r="80" spans="1:33">
      <c r="A80" s="105"/>
      <c r="B80" s="105">
        <v>2018</v>
      </c>
      <c r="C80" s="105"/>
      <c r="D80" s="105"/>
      <c r="E80" s="105"/>
      <c r="F80" s="105"/>
      <c r="G80" s="105">
        <v>2017</v>
      </c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>
        <f>(SUM(N69:S69)/SUM(N68:S68))-1</f>
        <v>6.1090169432809205E-2</v>
      </c>
    </row>
    <row r="81" spans="1:25">
      <c r="A81" s="105" t="s">
        <v>15</v>
      </c>
      <c r="B81" s="105">
        <f>B82+B83+B84</f>
        <v>507079777</v>
      </c>
      <c r="C81" s="105"/>
      <c r="D81" s="105" t="s">
        <v>135</v>
      </c>
      <c r="E81" s="105"/>
      <c r="F81" s="105" t="s">
        <v>15</v>
      </c>
      <c r="G81" s="105">
        <f>G82+G83+G84</f>
        <v>477885661</v>
      </c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</row>
    <row r="82" spans="1:25">
      <c r="A82" s="105" t="s">
        <v>30</v>
      </c>
      <c r="B82" s="105">
        <v>234488062</v>
      </c>
      <c r="C82" s="105">
        <f>B82/B81</f>
        <v>0.46242834487954743</v>
      </c>
      <c r="D82" s="105">
        <f>(B82/G82)-1</f>
        <v>4.8569558464364615E-2</v>
      </c>
      <c r="E82" s="105"/>
      <c r="F82" s="105" t="s">
        <v>30</v>
      </c>
      <c r="G82" s="105">
        <v>223626616</v>
      </c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</row>
    <row r="83" spans="1:25">
      <c r="A83" s="105" t="s">
        <v>29</v>
      </c>
      <c r="B83" s="105">
        <v>186539784</v>
      </c>
      <c r="C83" s="105">
        <f>B83/B81</f>
        <v>0.36787068319626559</v>
      </c>
      <c r="D83" s="105">
        <f>(B83/G83)-1</f>
        <v>9.4400526720904487E-2</v>
      </c>
      <c r="E83" s="105"/>
      <c r="F83" s="105" t="s">
        <v>29</v>
      </c>
      <c r="G83" s="105">
        <v>170449282</v>
      </c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</row>
    <row r="84" spans="1:25">
      <c r="A84" s="105" t="s">
        <v>37</v>
      </c>
      <c r="B84" s="105">
        <v>86051931</v>
      </c>
      <c r="C84" s="105">
        <f>B84/B81</f>
        <v>0.16970097192418698</v>
      </c>
      <c r="D84" s="105">
        <f>(B84/G84)-1</f>
        <v>2.6753064556452655E-2</v>
      </c>
      <c r="E84" s="105"/>
      <c r="F84" s="105" t="s">
        <v>37</v>
      </c>
      <c r="G84" s="105">
        <v>83809763</v>
      </c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</row>
    <row r="85" spans="1:25">
      <c r="A85" s="105"/>
      <c r="B85" s="105"/>
      <c r="C85" s="105">
        <f>SUM(C82:C84)</f>
        <v>1</v>
      </c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</row>
    <row r="86" spans="1:25">
      <c r="A86" s="105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</row>
  </sheetData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54"/>
  <sheetViews>
    <sheetView showGridLines="0" zoomScaleNormal="100" workbookViewId="0">
      <selection activeCell="B6" sqref="B6:V60"/>
    </sheetView>
  </sheetViews>
  <sheetFormatPr defaultRowHeight="12"/>
  <cols>
    <col min="1" max="2" width="9.140625" style="1"/>
    <col min="3" max="3" width="10.28515625" style="1" customWidth="1"/>
    <col min="4" max="16384" width="9.140625" style="1"/>
  </cols>
  <sheetData>
    <row r="1" spans="2:18">
      <c r="C1" s="4"/>
      <c r="D1" s="16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2:18" ht="15.75">
      <c r="B2" s="99" t="s">
        <v>120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2:18" ht="12.75">
      <c r="B3" s="100" t="s">
        <v>69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2:18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2:18">
      <c r="B5" s="2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2:18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2:18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2:18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2:18">
      <c r="B9" s="2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2:18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</row>
    <row r="20" spans="3:20" ht="25.5" customHeight="1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33" spans="2:26">
      <c r="B33" s="71" t="s">
        <v>57</v>
      </c>
    </row>
    <row r="35" spans="2:26">
      <c r="B35" s="72" t="s">
        <v>70</v>
      </c>
    </row>
    <row r="38" spans="2:26" s="112" customFormat="1"/>
    <row r="39" spans="2:26" s="112" customFormat="1">
      <c r="C39" s="112" t="str">
        <f t="shared" ref="C39:T39" si="0">C45</f>
        <v>Jan-17</v>
      </c>
      <c r="D39" s="112" t="str">
        <f t="shared" si="0"/>
        <v>Feb-17</v>
      </c>
      <c r="E39" s="112" t="str">
        <f t="shared" si="0"/>
        <v>Mar-17</v>
      </c>
      <c r="F39" s="112" t="str">
        <f t="shared" si="0"/>
        <v>Apr-17</v>
      </c>
      <c r="G39" s="112" t="str">
        <f t="shared" si="0"/>
        <v>May-17</v>
      </c>
      <c r="H39" s="112" t="str">
        <f t="shared" si="0"/>
        <v>Jun-17</v>
      </c>
      <c r="I39" s="112" t="str">
        <f t="shared" si="0"/>
        <v>Jul-17</v>
      </c>
      <c r="J39" s="112" t="str">
        <f t="shared" si="0"/>
        <v>Aug-17</v>
      </c>
      <c r="K39" s="112" t="str">
        <f t="shared" si="0"/>
        <v>Sep-17</v>
      </c>
      <c r="L39" s="112" t="str">
        <f t="shared" si="0"/>
        <v>Oct-17</v>
      </c>
      <c r="M39" s="112" t="str">
        <f t="shared" si="0"/>
        <v>Nov-17</v>
      </c>
      <c r="N39" s="112" t="str">
        <f t="shared" si="0"/>
        <v>Dec-17</v>
      </c>
      <c r="O39" s="112" t="str">
        <f t="shared" si="0"/>
        <v>Jan-18</v>
      </c>
      <c r="P39" s="112" t="str">
        <f t="shared" si="0"/>
        <v>Feb-18</v>
      </c>
      <c r="Q39" s="112" t="str">
        <f t="shared" si="0"/>
        <v>Mar-18</v>
      </c>
      <c r="R39" s="112" t="str">
        <f t="shared" si="0"/>
        <v>Apr-18</v>
      </c>
      <c r="S39" s="112" t="str">
        <f t="shared" si="0"/>
        <v>May-18</v>
      </c>
      <c r="T39" s="112" t="str">
        <f t="shared" si="0"/>
        <v>Jun-18</v>
      </c>
    </row>
    <row r="40" spans="2:26" s="112" customFormat="1">
      <c r="B40" s="112" t="str">
        <f>B46</f>
        <v>Growth</v>
      </c>
      <c r="C40" s="112">
        <f t="shared" ref="C40:T40" si="1">C46*100</f>
        <v>9.4942008169131675</v>
      </c>
      <c r="D40" s="112">
        <f t="shared" si="1"/>
        <v>5.4639298187518115</v>
      </c>
      <c r="E40" s="112">
        <f t="shared" si="1"/>
        <v>5.83621707777362</v>
      </c>
      <c r="F40" s="112">
        <f t="shared" si="1"/>
        <v>13.964029675325706</v>
      </c>
      <c r="G40" s="112">
        <f t="shared" si="1"/>
        <v>6.7109028154147543</v>
      </c>
      <c r="H40" s="112">
        <f t="shared" si="1"/>
        <v>8.2398115732050581</v>
      </c>
      <c r="I40" s="112">
        <f t="shared" si="1"/>
        <v>6.7661078388014495</v>
      </c>
      <c r="J40" s="112">
        <f t="shared" si="1"/>
        <v>6.4168989801354437</v>
      </c>
      <c r="K40" s="112">
        <f t="shared" si="1"/>
        <v>6.6900570660867853</v>
      </c>
      <c r="L40" s="112">
        <f t="shared" si="1"/>
        <v>5.8134318230447901</v>
      </c>
      <c r="M40" s="112">
        <f t="shared" si="1"/>
        <v>7.4216066920767432</v>
      </c>
      <c r="N40" s="112">
        <f t="shared" si="1"/>
        <v>4.7359283092465621</v>
      </c>
      <c r="O40" s="112">
        <f t="shared" si="1"/>
        <v>5.8557450574376668</v>
      </c>
      <c r="P40" s="112">
        <f t="shared" si="1"/>
        <v>5.8016138794649175</v>
      </c>
      <c r="Q40" s="112">
        <f t="shared" si="1"/>
        <v>8.5123516110046751</v>
      </c>
      <c r="R40" s="112">
        <f t="shared" si="1"/>
        <v>3.5749516695344763</v>
      </c>
      <c r="S40" s="112">
        <f t="shared" si="1"/>
        <v>6.224728923188394</v>
      </c>
      <c r="T40" s="112">
        <f t="shared" si="1"/>
        <v>6.7582490059130196</v>
      </c>
    </row>
    <row r="41" spans="2:26" s="112" customFormat="1"/>
    <row r="42" spans="2:26" s="112" customFormat="1"/>
    <row r="45" spans="2:26" s="112" customFormat="1">
      <c r="B45" s="106"/>
      <c r="C45" s="107" t="str">
        <f>'Figure 1'!B$66</f>
        <v>Jan-17</v>
      </c>
      <c r="D45" s="107" t="str">
        <f>'Figure 1'!C$66</f>
        <v>Feb-17</v>
      </c>
      <c r="E45" s="107" t="str">
        <f>'Figure 1'!D$66</f>
        <v>Mar-17</v>
      </c>
      <c r="F45" s="107" t="str">
        <f>'Figure 1'!E$66</f>
        <v>Apr-17</v>
      </c>
      <c r="G45" s="107" t="str">
        <f>'Figure 1'!F$66</f>
        <v>May-17</v>
      </c>
      <c r="H45" s="107" t="str">
        <f>'Figure 1'!G$66</f>
        <v>Jun-17</v>
      </c>
      <c r="I45" s="107" t="str">
        <f>'Figure 1'!H$66</f>
        <v>Jul-17</v>
      </c>
      <c r="J45" s="107" t="str">
        <f>'Figure 1'!I$66</f>
        <v>Aug-17</v>
      </c>
      <c r="K45" s="107" t="str">
        <f>'Figure 1'!J$66</f>
        <v>Sep-17</v>
      </c>
      <c r="L45" s="107" t="str">
        <f>'Figure 1'!K$66</f>
        <v>Oct-17</v>
      </c>
      <c r="M45" s="107" t="str">
        <f>'Figure 1'!L$66</f>
        <v>Nov-17</v>
      </c>
      <c r="N45" s="107" t="str">
        <f>'Figure 1'!M$66</f>
        <v>Dec-17</v>
      </c>
      <c r="O45" s="107" t="str">
        <f>'Figure 1'!N$66</f>
        <v>Jan-18</v>
      </c>
      <c r="P45" s="107" t="str">
        <f>'Figure 1'!O$66</f>
        <v>Feb-18</v>
      </c>
      <c r="Q45" s="107" t="str">
        <f>'Figure 1'!P$66</f>
        <v>Mar-18</v>
      </c>
      <c r="R45" s="107" t="str">
        <f>'Figure 1'!Q$66</f>
        <v>Apr-18</v>
      </c>
      <c r="S45" s="107" t="str">
        <f>'Figure 1'!R$66</f>
        <v>May-18</v>
      </c>
      <c r="T45" s="107" t="str">
        <f>'Figure 1'!S$66</f>
        <v>Jun-18</v>
      </c>
      <c r="U45" s="107" t="e">
        <f>'Figure 1'!#REF!</f>
        <v>#REF!</v>
      </c>
      <c r="V45" s="107" t="e">
        <f>'Figure 1'!#REF!</f>
        <v>#REF!</v>
      </c>
      <c r="W45" s="107" t="e">
        <f>'Figure 1'!#REF!</f>
        <v>#REF!</v>
      </c>
      <c r="X45" s="107" t="e">
        <f>'Figure 1'!#REF!</f>
        <v>#REF!</v>
      </c>
      <c r="Y45" s="107" t="e">
        <f>'Figure 1'!#REF!</f>
        <v>#REF!</v>
      </c>
      <c r="Z45" s="107" t="e">
        <f>'Figure 1'!#REF!</f>
        <v>#REF!</v>
      </c>
    </row>
    <row r="46" spans="2:26" s="112" customFormat="1">
      <c r="B46" s="108" t="s">
        <v>16</v>
      </c>
      <c r="C46" s="109">
        <f>'Figure 1'!B$67</f>
        <v>9.4942008169131675E-2</v>
      </c>
      <c r="D46" s="109">
        <f>'Figure 1'!C$67</f>
        <v>5.4639298187518115E-2</v>
      </c>
      <c r="E46" s="109">
        <f>'Figure 1'!D$67</f>
        <v>5.83621707777362E-2</v>
      </c>
      <c r="F46" s="109">
        <f>'Figure 1'!E$67</f>
        <v>0.13964029675325706</v>
      </c>
      <c r="G46" s="109">
        <f>'Figure 1'!F$67</f>
        <v>6.7109028154147543E-2</v>
      </c>
      <c r="H46" s="109">
        <f>'Figure 1'!G$67</f>
        <v>8.2398115732050581E-2</v>
      </c>
      <c r="I46" s="109">
        <f>'Figure 1'!H$67</f>
        <v>6.7661078388014495E-2</v>
      </c>
      <c r="J46" s="109">
        <f>'Figure 1'!I$67</f>
        <v>6.4168989801354437E-2</v>
      </c>
      <c r="K46" s="109">
        <f>'Figure 1'!J$67</f>
        <v>6.6900570660867853E-2</v>
      </c>
      <c r="L46" s="109">
        <f>'Figure 1'!K$67</f>
        <v>5.8134318230447901E-2</v>
      </c>
      <c r="M46" s="109">
        <f>'Figure 1'!L$67</f>
        <v>7.4216066920767432E-2</v>
      </c>
      <c r="N46" s="109">
        <f>'Figure 1'!M$67</f>
        <v>4.7359283092465621E-2</v>
      </c>
      <c r="O46" s="109">
        <f>'Figure 1'!N$67</f>
        <v>5.8557450574376668E-2</v>
      </c>
      <c r="P46" s="109">
        <f>'Figure 1'!O$67</f>
        <v>5.8016138794649175E-2</v>
      </c>
      <c r="Q46" s="109">
        <f>'Figure 1'!P$67</f>
        <v>8.512351611004676E-2</v>
      </c>
      <c r="R46" s="109">
        <f>'Figure 1'!Q$67</f>
        <v>3.5749516695344763E-2</v>
      </c>
      <c r="S46" s="109">
        <f>'Figure 1'!R$67</f>
        <v>6.224728923188394E-2</v>
      </c>
      <c r="T46" s="109">
        <f>'Figure 1'!S$67</f>
        <v>6.7582490059130196E-2</v>
      </c>
      <c r="U46" s="109" t="e">
        <f>'Figure 1'!#REF!</f>
        <v>#REF!</v>
      </c>
      <c r="V46" s="109" t="e">
        <f>'Figure 1'!#REF!</f>
        <v>#REF!</v>
      </c>
      <c r="W46" s="109" t="e">
        <f>'Figure 1'!#REF!</f>
        <v>#REF!</v>
      </c>
      <c r="X46" s="109" t="e">
        <f>'Figure 1'!#REF!</f>
        <v>#REF!</v>
      </c>
      <c r="Y46" s="109" t="e">
        <f>'Figure 1'!#REF!</f>
        <v>#REF!</v>
      </c>
      <c r="Z46" s="109" t="e">
        <f>'Figure 1'!#REF!</f>
        <v>#REF!</v>
      </c>
    </row>
    <row r="47" spans="2:26" s="112" customFormat="1">
      <c r="B47" s="108"/>
      <c r="C47" s="108"/>
      <c r="D47" s="108"/>
      <c r="E47" s="109"/>
      <c r="F47" s="110"/>
      <c r="G47" s="110"/>
      <c r="H47" s="109"/>
      <c r="I47" s="108"/>
      <c r="J47" s="108"/>
      <c r="K47" s="108"/>
      <c r="L47" s="108"/>
      <c r="M47" s="108"/>
      <c r="N47" s="113"/>
      <c r="O47" s="108"/>
      <c r="P47" s="108"/>
      <c r="Q47" s="108"/>
      <c r="R47" s="108"/>
    </row>
    <row r="48" spans="2:26" s="112" customFormat="1">
      <c r="B48" s="108"/>
      <c r="C48" s="108"/>
      <c r="D48" s="108"/>
      <c r="E48" s="108"/>
      <c r="F48" s="113">
        <f>MIN(C46:N46)</f>
        <v>4.7359283092465621E-2</v>
      </c>
      <c r="G48" s="113">
        <f>MAX(C46:N46)</f>
        <v>0.13964029675325706</v>
      </c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</row>
    <row r="49" spans="2:18" s="112" customFormat="1">
      <c r="B49" s="106" t="s">
        <v>15</v>
      </c>
      <c r="C49" s="114">
        <f>'Figure 1'!B81</f>
        <v>507079777</v>
      </c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</row>
    <row r="50" spans="2:18" s="112" customFormat="1">
      <c r="B50" s="106" t="s">
        <v>30</v>
      </c>
      <c r="C50" s="115">
        <f>'Figure 1'!B82</f>
        <v>234488062</v>
      </c>
      <c r="D50" s="110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</row>
    <row r="51" spans="2:18" s="112" customFormat="1">
      <c r="B51" s="106" t="s">
        <v>29</v>
      </c>
      <c r="C51" s="115">
        <f>'Figure 1'!B83</f>
        <v>186539784</v>
      </c>
      <c r="D51" s="110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</row>
    <row r="52" spans="2:18" s="112" customFormat="1">
      <c r="B52" s="106" t="s">
        <v>37</v>
      </c>
      <c r="C52" s="115">
        <f>'Figure 1'!B84</f>
        <v>86051931</v>
      </c>
      <c r="D52" s="110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</row>
    <row r="53" spans="2:18" s="112" customFormat="1">
      <c r="B53" s="106"/>
      <c r="C53" s="111"/>
      <c r="D53" s="110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</row>
    <row r="54" spans="2:18" s="112" customFormat="1">
      <c r="B54" s="106"/>
      <c r="C54" s="111"/>
      <c r="D54" s="110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</row>
  </sheetData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56"/>
  <sheetViews>
    <sheetView showGridLines="0" tabSelected="1" zoomScaleNormal="100" workbookViewId="0">
      <selection activeCell="A3" sqref="A3:V43"/>
    </sheetView>
  </sheetViews>
  <sheetFormatPr defaultRowHeight="12"/>
  <cols>
    <col min="1" max="1" width="31.28515625" style="2" customWidth="1"/>
    <col min="2" max="13" width="10.7109375" style="2" customWidth="1"/>
    <col min="14" max="22" width="10.85546875" style="2" customWidth="1"/>
    <col min="23" max="25" width="10.7109375" style="2" customWidth="1"/>
    <col min="26" max="26" width="12.28515625" style="2" customWidth="1"/>
    <col min="27" max="28" width="8.7109375" style="2" customWidth="1"/>
    <col min="29" max="29" width="9.140625" style="2" bestFit="1" customWidth="1"/>
    <col min="30" max="30" width="9.28515625" style="2" bestFit="1" customWidth="1"/>
    <col min="31" max="31" width="9.140625" style="2"/>
    <col min="32" max="32" width="12" style="2" customWidth="1"/>
    <col min="33" max="33" width="10" style="2" customWidth="1"/>
    <col min="34" max="34" width="9.140625" style="2"/>
    <col min="35" max="35" width="9.5703125" style="2" bestFit="1" customWidth="1"/>
    <col min="36" max="16384" width="9.140625" style="2"/>
  </cols>
  <sheetData>
    <row r="3" spans="1:27" ht="15.75">
      <c r="A3" s="101" t="s">
        <v>121</v>
      </c>
    </row>
    <row r="4" spans="1:27" ht="12.75">
      <c r="A4" s="102" t="s">
        <v>78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AA4" s="3"/>
    </row>
    <row r="5" spans="1:27" ht="12.75" customHeight="1">
      <c r="A5" s="116"/>
      <c r="B5" s="122">
        <v>2017</v>
      </c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4"/>
      <c r="N5" s="118" t="s">
        <v>117</v>
      </c>
      <c r="O5" s="120">
        <v>2018</v>
      </c>
      <c r="P5" s="125"/>
      <c r="Q5" s="125"/>
      <c r="R5" s="125"/>
      <c r="S5" s="125"/>
      <c r="T5" s="126"/>
      <c r="U5" s="118" t="s">
        <v>129</v>
      </c>
      <c r="V5" s="120" t="s">
        <v>130</v>
      </c>
    </row>
    <row r="6" spans="1:27" ht="60.75" customHeight="1">
      <c r="A6" s="117"/>
      <c r="B6" s="57" t="s">
        <v>31</v>
      </c>
      <c r="C6" s="58" t="s">
        <v>32</v>
      </c>
      <c r="D6" s="58" t="s">
        <v>33</v>
      </c>
      <c r="E6" s="58" t="s">
        <v>34</v>
      </c>
      <c r="F6" s="58" t="s">
        <v>35</v>
      </c>
      <c r="G6" s="58" t="s">
        <v>36</v>
      </c>
      <c r="H6" s="59" t="s">
        <v>43</v>
      </c>
      <c r="I6" s="58" t="s">
        <v>42</v>
      </c>
      <c r="J6" s="58" t="s">
        <v>41</v>
      </c>
      <c r="K6" s="58" t="s">
        <v>40</v>
      </c>
      <c r="L6" s="58" t="s">
        <v>39</v>
      </c>
      <c r="M6" s="58" t="s">
        <v>38</v>
      </c>
      <c r="N6" s="119"/>
      <c r="O6" s="57" t="s">
        <v>31</v>
      </c>
      <c r="P6" s="58" t="s">
        <v>32</v>
      </c>
      <c r="Q6" s="58" t="s">
        <v>33</v>
      </c>
      <c r="R6" s="58" t="s">
        <v>34</v>
      </c>
      <c r="S6" s="58" t="s">
        <v>35</v>
      </c>
      <c r="T6" s="58" t="s">
        <v>36</v>
      </c>
      <c r="U6" s="119"/>
      <c r="V6" s="121"/>
    </row>
    <row r="7" spans="1:27" ht="20.100000000000001" customHeight="1">
      <c r="A7" s="60" t="s">
        <v>58</v>
      </c>
      <c r="B7" s="61">
        <v>64694.226999999999</v>
      </c>
      <c r="C7" s="61">
        <v>62256.694000000003</v>
      </c>
      <c r="D7" s="61">
        <v>73828.588000000003</v>
      </c>
      <c r="E7" s="61">
        <v>85707.838000000003</v>
      </c>
      <c r="F7" s="61">
        <v>91813.46</v>
      </c>
      <c r="G7" s="61">
        <v>99584.845000000001</v>
      </c>
      <c r="H7" s="61">
        <v>112769.659</v>
      </c>
      <c r="I7" s="61">
        <v>112484.035</v>
      </c>
      <c r="J7" s="61">
        <v>103097.289</v>
      </c>
      <c r="K7" s="61">
        <v>93430.379000000001</v>
      </c>
      <c r="L7" s="61">
        <v>71452.976999999999</v>
      </c>
      <c r="M7" s="61">
        <v>72000.759999999995</v>
      </c>
      <c r="N7" s="62">
        <v>1043120.7509999999</v>
      </c>
      <c r="O7" s="61">
        <v>68482.554999999993</v>
      </c>
      <c r="P7" s="61">
        <v>65868.587</v>
      </c>
      <c r="Q7" s="61">
        <v>80113.137000000002</v>
      </c>
      <c r="R7" s="61">
        <v>88771.857999999993</v>
      </c>
      <c r="S7" s="61">
        <v>97528.599000000002</v>
      </c>
      <c r="T7" s="61">
        <v>106315.04</v>
      </c>
      <c r="U7" s="62">
        <v>507079.77599999995</v>
      </c>
      <c r="V7" s="79">
        <v>6.1090187323723955</v>
      </c>
    </row>
    <row r="8" spans="1:27" ht="20.100000000000001" customHeight="1">
      <c r="A8" s="19" t="s">
        <v>79</v>
      </c>
      <c r="B8" s="20">
        <v>2064.27</v>
      </c>
      <c r="C8" s="21">
        <v>2083.0349999999999</v>
      </c>
      <c r="D8" s="21">
        <v>2462.5500000000002</v>
      </c>
      <c r="E8" s="21">
        <v>2891.1149999999998</v>
      </c>
      <c r="F8" s="21">
        <v>2983.0219999999999</v>
      </c>
      <c r="G8" s="22">
        <v>2986.2689999999998</v>
      </c>
      <c r="H8" s="22">
        <v>3468.152</v>
      </c>
      <c r="I8" s="22">
        <v>3408.6570000000002</v>
      </c>
      <c r="J8" s="22">
        <v>3202.4670000000001</v>
      </c>
      <c r="K8" s="22">
        <v>2982.3879999999999</v>
      </c>
      <c r="L8" s="22">
        <v>2422.2310000000002</v>
      </c>
      <c r="M8" s="22">
        <v>2306.3209999999999</v>
      </c>
      <c r="N8" s="23">
        <v>33260.476999999999</v>
      </c>
      <c r="O8" s="20">
        <v>2190.3829999999998</v>
      </c>
      <c r="P8" s="21">
        <v>2194.3209999999999</v>
      </c>
      <c r="Q8" s="21">
        <v>2590.913</v>
      </c>
      <c r="R8" s="21">
        <v>3062.1280000000002</v>
      </c>
      <c r="S8" s="21">
        <v>3092.4450000000002</v>
      </c>
      <c r="T8" s="22">
        <v>3110.741</v>
      </c>
      <c r="U8" s="23">
        <v>16240.931</v>
      </c>
      <c r="V8" s="77">
        <v>4.9816224819994925</v>
      </c>
    </row>
    <row r="9" spans="1:27" ht="20.100000000000001" customHeight="1">
      <c r="A9" s="24" t="s">
        <v>80</v>
      </c>
      <c r="B9" s="25">
        <v>493.25900000000001</v>
      </c>
      <c r="C9" s="26">
        <v>480.65699999999998</v>
      </c>
      <c r="D9" s="26">
        <v>544.31600000000003</v>
      </c>
      <c r="E9" s="26">
        <v>615.68200000000002</v>
      </c>
      <c r="F9" s="26">
        <v>767.81200000000001</v>
      </c>
      <c r="G9" s="27">
        <v>1384.8240000000001</v>
      </c>
      <c r="H9" s="22">
        <v>1902.1590000000001</v>
      </c>
      <c r="I9" s="22">
        <v>1882.1089999999999</v>
      </c>
      <c r="J9" s="22">
        <v>1304.9880000000001</v>
      </c>
      <c r="K9" s="22">
        <v>670.63199999999995</v>
      </c>
      <c r="L9" s="22">
        <v>507.08</v>
      </c>
      <c r="M9" s="22">
        <v>539.13300000000004</v>
      </c>
      <c r="N9" s="23">
        <v>11092.650999999998</v>
      </c>
      <c r="O9" s="25">
        <v>544.71799999999996</v>
      </c>
      <c r="P9" s="26">
        <v>509.64800000000002</v>
      </c>
      <c r="Q9" s="26">
        <v>609.76199999999994</v>
      </c>
      <c r="R9" s="26">
        <v>704.50400000000002</v>
      </c>
      <c r="S9" s="26">
        <v>918.35299999999995</v>
      </c>
      <c r="T9" s="27">
        <v>1569.2550000000001</v>
      </c>
      <c r="U9" s="23">
        <v>4856.24</v>
      </c>
      <c r="V9" s="77">
        <v>13.29017508252559</v>
      </c>
    </row>
    <row r="10" spans="1:27" ht="20.100000000000001" customHeight="1">
      <c r="A10" s="24" t="s">
        <v>118</v>
      </c>
      <c r="B10" s="25">
        <v>868.56600000000003</v>
      </c>
      <c r="C10" s="26">
        <v>849.58199999999999</v>
      </c>
      <c r="D10" s="26">
        <v>1072.3209999999999</v>
      </c>
      <c r="E10" s="26">
        <v>1263.8910000000001</v>
      </c>
      <c r="F10" s="26">
        <v>1341.865</v>
      </c>
      <c r="G10" s="27">
        <v>1616.1769999999999</v>
      </c>
      <c r="H10" s="22">
        <v>1868.5920000000001</v>
      </c>
      <c r="I10" s="22">
        <v>1863.4549999999999</v>
      </c>
      <c r="J10" s="22">
        <v>1732.354</v>
      </c>
      <c r="K10" s="22">
        <v>1419.4</v>
      </c>
      <c r="L10" s="22">
        <v>1163.4659999999999</v>
      </c>
      <c r="M10" s="22">
        <v>1185.885</v>
      </c>
      <c r="N10" s="23">
        <v>16245.554</v>
      </c>
      <c r="O10" s="25">
        <v>973.63099999999997</v>
      </c>
      <c r="P10" s="26">
        <v>972.45100000000002</v>
      </c>
      <c r="Q10" s="26">
        <v>1227.26</v>
      </c>
      <c r="R10" s="26">
        <v>1369.2529999999999</v>
      </c>
      <c r="S10" s="26">
        <v>1458.69</v>
      </c>
      <c r="T10" s="27">
        <v>1821.3910000000001</v>
      </c>
      <c r="U10" s="23">
        <v>7822.6759999999995</v>
      </c>
      <c r="V10" s="77">
        <v>11.554870927251448</v>
      </c>
    </row>
    <row r="11" spans="1:27" ht="20.100000000000001" customHeight="1">
      <c r="A11" s="24" t="s">
        <v>81</v>
      </c>
      <c r="B11" s="25">
        <v>2208.7159999999999</v>
      </c>
      <c r="C11" s="26">
        <v>2208.4670000000001</v>
      </c>
      <c r="D11" s="26">
        <v>2548.433</v>
      </c>
      <c r="E11" s="26">
        <v>2736.1039999999998</v>
      </c>
      <c r="F11" s="26">
        <v>2954.7220000000002</v>
      </c>
      <c r="G11" s="27">
        <v>3192.279</v>
      </c>
      <c r="H11" s="22">
        <v>3531.7849999999999</v>
      </c>
      <c r="I11" s="22">
        <v>3191.7069999999999</v>
      </c>
      <c r="J11" s="22">
        <v>3092.2809999999999</v>
      </c>
      <c r="K11" s="22">
        <v>3030.0830000000001</v>
      </c>
      <c r="L11" s="22">
        <v>2357.2629999999999</v>
      </c>
      <c r="M11" s="22">
        <v>2209.3739999999998</v>
      </c>
      <c r="N11" s="23">
        <v>33261.213999999993</v>
      </c>
      <c r="O11" s="25">
        <v>2183.8319999999999</v>
      </c>
      <c r="P11" s="26">
        <v>2218.27</v>
      </c>
      <c r="Q11" s="26">
        <v>2691.52</v>
      </c>
      <c r="R11" s="26">
        <v>2841.9870000000001</v>
      </c>
      <c r="S11" s="26">
        <v>3156.768</v>
      </c>
      <c r="T11" s="27">
        <v>3387.2130000000002</v>
      </c>
      <c r="U11" s="23">
        <v>16479.59</v>
      </c>
      <c r="V11" s="77">
        <v>3.980567264702306</v>
      </c>
    </row>
    <row r="12" spans="1:27" ht="20.100000000000001" customHeight="1">
      <c r="A12" s="24" t="s">
        <v>82</v>
      </c>
      <c r="B12" s="25">
        <v>13146.511</v>
      </c>
      <c r="C12" s="26">
        <v>12849.806</v>
      </c>
      <c r="D12" s="26">
        <v>15601.985000000001</v>
      </c>
      <c r="E12" s="26">
        <v>17906.786</v>
      </c>
      <c r="F12" s="26">
        <v>19100.563999999998</v>
      </c>
      <c r="G12" s="27">
        <v>19908.381000000001</v>
      </c>
      <c r="H12" s="22">
        <v>21788.796999999999</v>
      </c>
      <c r="I12" s="22">
        <v>21571.733</v>
      </c>
      <c r="J12" s="22">
        <v>21252.374</v>
      </c>
      <c r="K12" s="22">
        <v>20230.108</v>
      </c>
      <c r="L12" s="22">
        <v>14971.01</v>
      </c>
      <c r="M12" s="22">
        <v>14061.288</v>
      </c>
      <c r="N12" s="23">
        <v>212389.34300000002</v>
      </c>
      <c r="O12" s="25">
        <v>13356.786</v>
      </c>
      <c r="P12" s="26">
        <v>13253.656999999999</v>
      </c>
      <c r="Q12" s="26">
        <v>16735.521000000001</v>
      </c>
      <c r="R12" s="26">
        <v>17975.260999999999</v>
      </c>
      <c r="S12" s="26">
        <v>19904.627</v>
      </c>
      <c r="T12" s="27">
        <v>20574.996999999999</v>
      </c>
      <c r="U12" s="23">
        <v>101800.849</v>
      </c>
      <c r="V12" s="77">
        <v>3.3363937095134411</v>
      </c>
    </row>
    <row r="13" spans="1:27" ht="20.100000000000001" customHeight="1">
      <c r="A13" s="24" t="s">
        <v>83</v>
      </c>
      <c r="B13" s="25">
        <v>154.185</v>
      </c>
      <c r="C13" s="26">
        <v>149.119</v>
      </c>
      <c r="D13" s="26">
        <v>184.30699999999999</v>
      </c>
      <c r="E13" s="26">
        <v>202.88900000000001</v>
      </c>
      <c r="F13" s="26">
        <v>232.518</v>
      </c>
      <c r="G13" s="27">
        <v>258.80500000000001</v>
      </c>
      <c r="H13" s="22">
        <v>270.52600000000001</v>
      </c>
      <c r="I13" s="22">
        <v>272.67599999999999</v>
      </c>
      <c r="J13" s="22">
        <v>264.77600000000001</v>
      </c>
      <c r="K13" s="22">
        <v>255.40299999999999</v>
      </c>
      <c r="L13" s="22">
        <v>201.93199999999999</v>
      </c>
      <c r="M13" s="22">
        <v>188.00899999999999</v>
      </c>
      <c r="N13" s="23">
        <v>2635.145</v>
      </c>
      <c r="O13" s="25">
        <v>174.04900000000001</v>
      </c>
      <c r="P13" s="26">
        <v>170.81</v>
      </c>
      <c r="Q13" s="26">
        <v>209.68299999999999</v>
      </c>
      <c r="R13" s="26">
        <v>237.67599999999999</v>
      </c>
      <c r="S13" s="26">
        <v>273.83999999999997</v>
      </c>
      <c r="T13" s="27">
        <v>298.14699999999999</v>
      </c>
      <c r="U13" s="23">
        <v>1364.2049999999999</v>
      </c>
      <c r="V13" s="77">
        <v>15.432260160785493</v>
      </c>
    </row>
    <row r="14" spans="1:27" ht="20.100000000000001" customHeight="1">
      <c r="A14" s="24" t="s">
        <v>84</v>
      </c>
      <c r="B14" s="25">
        <v>2111.6309999999999</v>
      </c>
      <c r="C14" s="26">
        <v>2047.0239999999999</v>
      </c>
      <c r="D14" s="26">
        <v>2488.422</v>
      </c>
      <c r="E14" s="26">
        <v>2873.9090000000001</v>
      </c>
      <c r="F14" s="26">
        <v>3035.462</v>
      </c>
      <c r="G14" s="27">
        <v>3409.826</v>
      </c>
      <c r="H14" s="22">
        <v>3679.83</v>
      </c>
      <c r="I14" s="22">
        <v>3615.7669999999998</v>
      </c>
      <c r="J14" s="22">
        <v>3174.9949999999999</v>
      </c>
      <c r="K14" s="22">
        <v>2993.2559999999999</v>
      </c>
      <c r="L14" s="22">
        <v>2442.3530000000001</v>
      </c>
      <c r="M14" s="22">
        <v>2399.2959999999998</v>
      </c>
      <c r="N14" s="23">
        <v>34271.771000000001</v>
      </c>
      <c r="O14" s="25">
        <v>2230.0309999999999</v>
      </c>
      <c r="P14" s="26">
        <v>2108.8429999999998</v>
      </c>
      <c r="Q14" s="26">
        <v>2561.7550000000001</v>
      </c>
      <c r="R14" s="26">
        <v>3010.8510000000001</v>
      </c>
      <c r="S14" s="26">
        <v>3328.846</v>
      </c>
      <c r="T14" s="27">
        <v>3648.4270000000001</v>
      </c>
      <c r="U14" s="23">
        <v>16888.753000000001</v>
      </c>
      <c r="V14" s="77">
        <v>5.7776723611282277</v>
      </c>
    </row>
    <row r="15" spans="1:27" ht="20.100000000000001" customHeight="1">
      <c r="A15" s="24" t="s">
        <v>85</v>
      </c>
      <c r="B15" s="25">
        <v>1437.7829999999999</v>
      </c>
      <c r="C15" s="26">
        <v>1339.482</v>
      </c>
      <c r="D15" s="26">
        <v>1662.5340000000001</v>
      </c>
      <c r="E15" s="26">
        <v>2816.56</v>
      </c>
      <c r="F15" s="26">
        <v>4752.7520000000004</v>
      </c>
      <c r="G15" s="27">
        <v>6664.0810000000001</v>
      </c>
      <c r="H15" s="28">
        <v>8228.0220000000008</v>
      </c>
      <c r="I15" s="28">
        <v>8336.3580000000002</v>
      </c>
      <c r="J15" s="28">
        <v>7006.85</v>
      </c>
      <c r="K15" s="22">
        <v>4484.0039999999999</v>
      </c>
      <c r="L15" s="22">
        <v>1751.2360000000001</v>
      </c>
      <c r="M15" s="22">
        <v>1691.066</v>
      </c>
      <c r="N15" s="23">
        <v>50170.727999999996</v>
      </c>
      <c r="O15" s="25">
        <v>1518.89</v>
      </c>
      <c r="P15" s="26">
        <v>1421.37</v>
      </c>
      <c r="Q15" s="26">
        <v>1891.78</v>
      </c>
      <c r="R15" s="26">
        <v>3015.2440000000001</v>
      </c>
      <c r="S15" s="26">
        <v>5565.067</v>
      </c>
      <c r="T15" s="27">
        <v>7300.5839999999998</v>
      </c>
      <c r="U15" s="23">
        <v>20712.934999999998</v>
      </c>
      <c r="V15" s="77">
        <v>10.923376142654107</v>
      </c>
    </row>
    <row r="16" spans="1:27" ht="20.100000000000001" customHeight="1">
      <c r="A16" s="24" t="s">
        <v>86</v>
      </c>
      <c r="B16" s="25">
        <v>11721.882</v>
      </c>
      <c r="C16" s="26">
        <v>11510.948</v>
      </c>
      <c r="D16" s="26">
        <v>14162.252</v>
      </c>
      <c r="E16" s="26">
        <v>17738.887999999999</v>
      </c>
      <c r="F16" s="26">
        <v>19041.330000000002</v>
      </c>
      <c r="G16" s="27">
        <v>20926.796999999999</v>
      </c>
      <c r="H16" s="22">
        <v>23635.177</v>
      </c>
      <c r="I16" s="22">
        <v>23573.035</v>
      </c>
      <c r="J16" s="28">
        <v>21439.062999999998</v>
      </c>
      <c r="K16" s="28">
        <v>19379.552</v>
      </c>
      <c r="L16" s="28">
        <v>13457.715</v>
      </c>
      <c r="M16" s="28">
        <v>13237.45</v>
      </c>
      <c r="N16" s="23">
        <v>209824.08900000001</v>
      </c>
      <c r="O16" s="25">
        <v>12595.5</v>
      </c>
      <c r="P16" s="26">
        <v>12417.896000000001</v>
      </c>
      <c r="Q16" s="26">
        <v>15642.33</v>
      </c>
      <c r="R16" s="26">
        <v>18071.296999999999</v>
      </c>
      <c r="S16" s="26">
        <v>20092.2</v>
      </c>
      <c r="T16" s="27">
        <v>21890.989000000001</v>
      </c>
      <c r="U16" s="23">
        <v>100710.212</v>
      </c>
      <c r="V16" s="77">
        <v>5.8969414733304859</v>
      </c>
    </row>
    <row r="17" spans="1:22" ht="20.100000000000001" customHeight="1">
      <c r="A17" s="24" t="s">
        <v>87</v>
      </c>
      <c r="B17" s="25">
        <v>10253.846</v>
      </c>
      <c r="C17" s="26">
        <v>9890.4110000000001</v>
      </c>
      <c r="D17" s="26">
        <v>11308.325999999999</v>
      </c>
      <c r="E17" s="26">
        <v>13452.179</v>
      </c>
      <c r="F17" s="26">
        <v>13616.813</v>
      </c>
      <c r="G17" s="27">
        <v>13863.102000000001</v>
      </c>
      <c r="H17" s="28">
        <v>16130.763000000001</v>
      </c>
      <c r="I17" s="28">
        <v>15980.8</v>
      </c>
      <c r="J17" s="28">
        <v>14103.737999999999</v>
      </c>
      <c r="K17" s="22">
        <v>13524.224</v>
      </c>
      <c r="L17" s="22">
        <v>10657.504000000001</v>
      </c>
      <c r="M17" s="22">
        <v>11314.779</v>
      </c>
      <c r="N17" s="23">
        <v>154096.48500000002</v>
      </c>
      <c r="O17" s="25">
        <v>10880.895</v>
      </c>
      <c r="P17" s="26">
        <v>10178.962</v>
      </c>
      <c r="Q17" s="26">
        <v>12246.31</v>
      </c>
      <c r="R17" s="26">
        <v>13601.402</v>
      </c>
      <c r="S17" s="26">
        <v>14233.206</v>
      </c>
      <c r="T17" s="27">
        <v>14852.753000000001</v>
      </c>
      <c r="U17" s="23">
        <v>75993.528000000006</v>
      </c>
      <c r="V17" s="77">
        <v>4.9856560111472215</v>
      </c>
    </row>
    <row r="18" spans="1:22" ht="20.100000000000001" customHeight="1">
      <c r="A18" s="24" t="s">
        <v>88</v>
      </c>
      <c r="B18" s="25">
        <v>192.291</v>
      </c>
      <c r="C18" s="26">
        <v>177.65299999999999</v>
      </c>
      <c r="D18" s="26">
        <v>239.268</v>
      </c>
      <c r="E18" s="26">
        <v>527.74599999999998</v>
      </c>
      <c r="F18" s="26">
        <v>841.81</v>
      </c>
      <c r="G18" s="27">
        <v>1171.5309999999999</v>
      </c>
      <c r="H18" s="22">
        <v>1647.4739999999999</v>
      </c>
      <c r="I18" s="22">
        <v>1577.489</v>
      </c>
      <c r="J18" s="28">
        <v>1220.104</v>
      </c>
      <c r="K18" s="28">
        <v>746.62300000000005</v>
      </c>
      <c r="L18" s="28">
        <v>264.33699999999999</v>
      </c>
      <c r="M18" s="28">
        <v>236.727</v>
      </c>
      <c r="N18" s="23">
        <v>8843.0530000000017</v>
      </c>
      <c r="O18" s="25">
        <v>219.87899999999999</v>
      </c>
      <c r="P18" s="26">
        <v>199.626</v>
      </c>
      <c r="Q18" s="26">
        <v>302.11399999999998</v>
      </c>
      <c r="R18" s="26">
        <v>549.93700000000001</v>
      </c>
      <c r="S18" s="26">
        <v>970.60199999999998</v>
      </c>
      <c r="T18" s="27">
        <v>1318.8050000000001</v>
      </c>
      <c r="U18" s="23">
        <v>3560.9629999999997</v>
      </c>
      <c r="V18" s="77">
        <v>13.035715022605787</v>
      </c>
    </row>
    <row r="19" spans="1:22" ht="20.100000000000001" customHeight="1">
      <c r="A19" s="24" t="s">
        <v>89</v>
      </c>
      <c r="B19" s="25">
        <v>8758.8240000000005</v>
      </c>
      <c r="C19" s="26">
        <v>8302.4159999999993</v>
      </c>
      <c r="D19" s="26">
        <v>10061.923000000001</v>
      </c>
      <c r="E19" s="26">
        <v>12062.418</v>
      </c>
      <c r="F19" s="26">
        <v>12846.063</v>
      </c>
      <c r="G19" s="27">
        <v>13950.073</v>
      </c>
      <c r="H19" s="22">
        <v>15881.795</v>
      </c>
      <c r="I19" s="22">
        <v>15863.434999999999</v>
      </c>
      <c r="J19" s="22">
        <v>14585.368</v>
      </c>
      <c r="K19" s="22">
        <v>12786.657999999999</v>
      </c>
      <c r="L19" s="22">
        <v>9554.2459999999992</v>
      </c>
      <c r="M19" s="22">
        <v>9653.1059999999998</v>
      </c>
      <c r="N19" s="23">
        <v>144306.32499999998</v>
      </c>
      <c r="O19" s="25">
        <v>9328.8379999999997</v>
      </c>
      <c r="P19" s="26">
        <v>8809.4410000000007</v>
      </c>
      <c r="Q19" s="26">
        <v>10748.537</v>
      </c>
      <c r="R19" s="26">
        <v>12829.981</v>
      </c>
      <c r="S19" s="26">
        <v>13681.588</v>
      </c>
      <c r="T19" s="27">
        <v>14881.793</v>
      </c>
      <c r="U19" s="23">
        <v>70280.178000000014</v>
      </c>
      <c r="V19" s="77">
        <v>6.514624346620157</v>
      </c>
    </row>
    <row r="20" spans="1:22" ht="20.100000000000001" customHeight="1">
      <c r="A20" s="24" t="s">
        <v>90</v>
      </c>
      <c r="B20" s="25">
        <v>364.54199999999997</v>
      </c>
      <c r="C20" s="26">
        <v>347.714</v>
      </c>
      <c r="D20" s="26">
        <v>466.74700000000001</v>
      </c>
      <c r="E20" s="26">
        <v>780.51900000000001</v>
      </c>
      <c r="F20" s="26">
        <v>1011.924</v>
      </c>
      <c r="G20" s="27">
        <v>1159.991</v>
      </c>
      <c r="H20" s="22">
        <v>1361.752</v>
      </c>
      <c r="I20" s="22">
        <v>1403.953</v>
      </c>
      <c r="J20" s="22">
        <v>1242.078</v>
      </c>
      <c r="K20" s="22">
        <v>1129.451</v>
      </c>
      <c r="L20" s="22">
        <v>547.68100000000004</v>
      </c>
      <c r="M20" s="22">
        <v>422.56099999999998</v>
      </c>
      <c r="N20" s="23">
        <v>10238.912999999999</v>
      </c>
      <c r="O20" s="25">
        <v>387.74700000000001</v>
      </c>
      <c r="P20" s="26">
        <v>386.14299999999997</v>
      </c>
      <c r="Q20" s="26">
        <v>559.02300000000002</v>
      </c>
      <c r="R20" s="26">
        <v>847.80600000000004</v>
      </c>
      <c r="S20" s="26">
        <v>1084.1569999999999</v>
      </c>
      <c r="T20" s="27">
        <v>1253.2260000000001</v>
      </c>
      <c r="U20" s="23">
        <v>4518.1020000000008</v>
      </c>
      <c r="V20" s="77">
        <v>9.3590922480483396</v>
      </c>
    </row>
    <row r="21" spans="1:22" ht="20.100000000000001" customHeight="1">
      <c r="A21" s="24" t="s">
        <v>91</v>
      </c>
      <c r="B21" s="25">
        <v>368.75900000000001</v>
      </c>
      <c r="C21" s="26">
        <v>343.03899999999999</v>
      </c>
      <c r="D21" s="26">
        <v>418.80700000000002</v>
      </c>
      <c r="E21" s="26">
        <v>486.25700000000001</v>
      </c>
      <c r="F21" s="26">
        <v>526.44600000000003</v>
      </c>
      <c r="G21" s="27">
        <v>592.24400000000003</v>
      </c>
      <c r="H21" s="22">
        <v>643.75900000000001</v>
      </c>
      <c r="I21" s="22">
        <v>642.33199999999999</v>
      </c>
      <c r="J21" s="22">
        <v>568.62300000000005</v>
      </c>
      <c r="K21" s="22">
        <v>552.21600000000001</v>
      </c>
      <c r="L21" s="22">
        <v>460.57299999999998</v>
      </c>
      <c r="M21" s="22">
        <v>474.79899999999998</v>
      </c>
      <c r="N21" s="23">
        <v>6077.8540000000003</v>
      </c>
      <c r="O21" s="25">
        <v>441.7</v>
      </c>
      <c r="P21" s="26">
        <v>403.84899999999999</v>
      </c>
      <c r="Q21" s="26">
        <v>504.089</v>
      </c>
      <c r="R21" s="26">
        <v>568.39099999999996</v>
      </c>
      <c r="S21" s="26">
        <v>633.92899999999997</v>
      </c>
      <c r="T21" s="27">
        <v>684.22900000000004</v>
      </c>
      <c r="U21" s="23">
        <v>3236.1869999999999</v>
      </c>
      <c r="V21" s="77">
        <v>18.301059530215458</v>
      </c>
    </row>
    <row r="22" spans="1:22" ht="20.100000000000001" customHeight="1">
      <c r="A22" s="24" t="s">
        <v>92</v>
      </c>
      <c r="B22" s="25">
        <v>356.20100000000002</v>
      </c>
      <c r="C22" s="26">
        <v>325.29199999999997</v>
      </c>
      <c r="D22" s="26">
        <v>382.15100000000001</v>
      </c>
      <c r="E22" s="26">
        <v>450.28100000000001</v>
      </c>
      <c r="F22" s="26">
        <v>509.86700000000002</v>
      </c>
      <c r="G22" s="27">
        <v>527.18499999999995</v>
      </c>
      <c r="H22" s="22">
        <v>408.25799999999998</v>
      </c>
      <c r="I22" s="22">
        <v>415.27499999999998</v>
      </c>
      <c r="J22" s="22">
        <v>519.202</v>
      </c>
      <c r="K22" s="22">
        <v>529.37</v>
      </c>
      <c r="L22" s="22">
        <v>414.54899999999998</v>
      </c>
      <c r="M22" s="22">
        <v>408.47</v>
      </c>
      <c r="N22" s="23">
        <v>5246.1009999999997</v>
      </c>
      <c r="O22" s="25">
        <v>406.44499999999999</v>
      </c>
      <c r="P22" s="26">
        <v>377.197</v>
      </c>
      <c r="Q22" s="26">
        <v>451.58100000000002</v>
      </c>
      <c r="R22" s="26">
        <v>515.72400000000005</v>
      </c>
      <c r="S22" s="26">
        <v>587.29600000000005</v>
      </c>
      <c r="T22" s="27">
        <v>610.41</v>
      </c>
      <c r="U22" s="23">
        <v>2948.6530000000002</v>
      </c>
      <c r="V22" s="77">
        <v>15.589164465222559</v>
      </c>
    </row>
    <row r="23" spans="1:22" ht="20.100000000000001" customHeight="1">
      <c r="A23" s="24" t="s">
        <v>93</v>
      </c>
      <c r="B23" s="25">
        <v>203.26400000000001</v>
      </c>
      <c r="C23" s="26">
        <v>207.43799999999999</v>
      </c>
      <c r="D23" s="26">
        <v>241.93700000000001</v>
      </c>
      <c r="E23" s="26">
        <v>316.24900000000002</v>
      </c>
      <c r="F23" s="26">
        <v>318.15100000000001</v>
      </c>
      <c r="G23" s="27">
        <v>335.69900000000001</v>
      </c>
      <c r="H23" s="22">
        <v>356.76299999999998</v>
      </c>
      <c r="I23" s="22">
        <v>354.77300000000002</v>
      </c>
      <c r="J23" s="22">
        <v>345.80700000000002</v>
      </c>
      <c r="K23" s="22">
        <v>327.83600000000001</v>
      </c>
      <c r="L23" s="22">
        <v>269.178</v>
      </c>
      <c r="M23" s="22">
        <v>277.63499999999999</v>
      </c>
      <c r="N23" s="23">
        <v>3554.7300000000005</v>
      </c>
      <c r="O23" s="25">
        <v>237.52099999999999</v>
      </c>
      <c r="P23" s="26">
        <v>240.67099999999999</v>
      </c>
      <c r="Q23" s="26">
        <v>297.38600000000002</v>
      </c>
      <c r="R23" s="26">
        <v>353.19</v>
      </c>
      <c r="S23" s="26">
        <v>372.94400000000002</v>
      </c>
      <c r="T23" s="27">
        <v>363.84100000000001</v>
      </c>
      <c r="U23" s="23">
        <v>1865.5529999999999</v>
      </c>
      <c r="V23" s="77">
        <v>14.963290438752264</v>
      </c>
    </row>
    <row r="24" spans="1:22" ht="20.100000000000001" customHeight="1">
      <c r="A24" s="24" t="s">
        <v>94</v>
      </c>
      <c r="B24" s="25">
        <v>831.89</v>
      </c>
      <c r="C24" s="26">
        <v>799.44600000000003</v>
      </c>
      <c r="D24" s="26">
        <v>960.41399999999999</v>
      </c>
      <c r="E24" s="26">
        <v>1109.989</v>
      </c>
      <c r="F24" s="26">
        <v>1157.9380000000001</v>
      </c>
      <c r="G24" s="27">
        <v>1220.7739999999999</v>
      </c>
      <c r="H24" s="22">
        <v>1359.0319999999999</v>
      </c>
      <c r="I24" s="22">
        <v>1362.8330000000001</v>
      </c>
      <c r="J24" s="22">
        <v>1273.144</v>
      </c>
      <c r="K24" s="22">
        <v>1215.615</v>
      </c>
      <c r="L24" s="22">
        <v>1037.3589999999999</v>
      </c>
      <c r="M24" s="22">
        <v>1021.595</v>
      </c>
      <c r="N24" s="23">
        <v>13350.028999999999</v>
      </c>
      <c r="O24" s="25">
        <v>974.65300000000002</v>
      </c>
      <c r="P24" s="26">
        <v>929.00199999999995</v>
      </c>
      <c r="Q24" s="26">
        <v>1134.7940000000001</v>
      </c>
      <c r="R24" s="26">
        <v>1260.7260000000001</v>
      </c>
      <c r="S24" s="26">
        <v>1318.614</v>
      </c>
      <c r="T24" s="27">
        <v>1384.22</v>
      </c>
      <c r="U24" s="23">
        <v>7002.0090000000009</v>
      </c>
      <c r="V24" s="77">
        <v>15.156079705271885</v>
      </c>
    </row>
    <row r="25" spans="1:22" ht="20.100000000000001" customHeight="1">
      <c r="A25" s="24" t="s">
        <v>95</v>
      </c>
      <c r="B25" s="25">
        <v>296.87599999999998</v>
      </c>
      <c r="C25" s="26">
        <v>296.25</v>
      </c>
      <c r="D25" s="26">
        <v>384.30799999999999</v>
      </c>
      <c r="E25" s="26">
        <v>530.57600000000002</v>
      </c>
      <c r="F25" s="26">
        <v>547.69600000000003</v>
      </c>
      <c r="G25" s="27">
        <v>578.61500000000001</v>
      </c>
      <c r="H25" s="22">
        <v>674.35799999999995</v>
      </c>
      <c r="I25" s="22">
        <v>693.24900000000002</v>
      </c>
      <c r="J25" s="22">
        <v>626.12699999999995</v>
      </c>
      <c r="K25" s="22">
        <v>596.42600000000004</v>
      </c>
      <c r="L25" s="22">
        <v>405.72399999999999</v>
      </c>
      <c r="M25" s="22">
        <v>377.52600000000001</v>
      </c>
      <c r="N25" s="23">
        <v>6007.7310000000007</v>
      </c>
      <c r="O25" s="25">
        <v>351.55</v>
      </c>
      <c r="P25" s="26">
        <v>349.48200000000003</v>
      </c>
      <c r="Q25" s="26">
        <v>471.23399999999998</v>
      </c>
      <c r="R25" s="26">
        <v>591.31100000000004</v>
      </c>
      <c r="S25" s="26">
        <v>643.10699999999997</v>
      </c>
      <c r="T25" s="27">
        <v>662.90099999999995</v>
      </c>
      <c r="U25" s="23">
        <v>3069.585</v>
      </c>
      <c r="V25" s="77">
        <v>16.522815556646297</v>
      </c>
    </row>
    <row r="26" spans="1:22" ht="20.100000000000001" customHeight="1">
      <c r="A26" s="24" t="s">
        <v>96</v>
      </c>
      <c r="B26" s="25">
        <v>5026.4440000000004</v>
      </c>
      <c r="C26" s="26">
        <v>4790.3540000000003</v>
      </c>
      <c r="D26" s="26">
        <v>5720.4260000000004</v>
      </c>
      <c r="E26" s="26">
        <v>6528.0259999999998</v>
      </c>
      <c r="F26" s="26">
        <v>6993.1210000000001</v>
      </c>
      <c r="G26" s="27">
        <v>6907.8040000000001</v>
      </c>
      <c r="H26" s="22">
        <v>7536.7719999999999</v>
      </c>
      <c r="I26" s="22">
        <v>7611.2070000000003</v>
      </c>
      <c r="J26" s="22">
        <v>7047.1729999999998</v>
      </c>
      <c r="K26" s="28">
        <v>6978.7129999999997</v>
      </c>
      <c r="L26" s="28">
        <v>5660.201</v>
      </c>
      <c r="M26" s="28">
        <v>5440.0630000000001</v>
      </c>
      <c r="N26" s="23">
        <v>76240.304000000004</v>
      </c>
      <c r="O26" s="25">
        <v>5413.2610000000004</v>
      </c>
      <c r="P26" s="26">
        <v>5239.2870000000003</v>
      </c>
      <c r="Q26" s="26">
        <v>6154.6139999999996</v>
      </c>
      <c r="R26" s="26">
        <v>6733.6549999999997</v>
      </c>
      <c r="S26" s="26">
        <v>7265.3220000000001</v>
      </c>
      <c r="T26" s="27">
        <v>7238.0550000000003</v>
      </c>
      <c r="U26" s="23">
        <v>38044.194000000003</v>
      </c>
      <c r="V26" s="77">
        <v>5.7777036340394883</v>
      </c>
    </row>
    <row r="27" spans="1:22" ht="20.100000000000001" customHeight="1">
      <c r="A27" s="24" t="s">
        <v>97</v>
      </c>
      <c r="B27" s="25">
        <v>1887.1410000000001</v>
      </c>
      <c r="C27" s="26">
        <v>1867.912</v>
      </c>
      <c r="D27" s="26">
        <v>2198.6</v>
      </c>
      <c r="E27" s="26">
        <v>2425.7159999999999</v>
      </c>
      <c r="F27" s="26">
        <v>2497.6959999999999</v>
      </c>
      <c r="G27" s="27">
        <v>2614.6089999999999</v>
      </c>
      <c r="H27" s="22">
        <v>2871.0729999999999</v>
      </c>
      <c r="I27" s="22">
        <v>2807.8330000000001</v>
      </c>
      <c r="J27" s="22">
        <v>2734.2849999999999</v>
      </c>
      <c r="K27" s="22">
        <v>2424.6280000000002</v>
      </c>
      <c r="L27" s="22">
        <v>1947.1569999999999</v>
      </c>
      <c r="M27" s="22">
        <v>2050.6289999999999</v>
      </c>
      <c r="N27" s="23">
        <v>28327.279000000002</v>
      </c>
      <c r="O27" s="25">
        <v>1905.3309999999999</v>
      </c>
      <c r="P27" s="26">
        <v>1937.152</v>
      </c>
      <c r="Q27" s="26">
        <v>2404.4299999999998</v>
      </c>
      <c r="R27" s="26">
        <v>2442.085</v>
      </c>
      <c r="S27" s="26">
        <v>2585.884</v>
      </c>
      <c r="T27" s="27">
        <v>2822.5709999999999</v>
      </c>
      <c r="U27" s="23">
        <v>14097.453</v>
      </c>
      <c r="V27" s="77">
        <v>4.4900210307482924</v>
      </c>
    </row>
    <row r="28" spans="1:22" ht="20.100000000000001" customHeight="1">
      <c r="A28" s="24" t="s">
        <v>98</v>
      </c>
      <c r="B28" s="25">
        <v>2309.9940000000001</v>
      </c>
      <c r="C28" s="26">
        <v>2222.509</v>
      </c>
      <c r="D28" s="26">
        <v>2560.5369999999998</v>
      </c>
      <c r="E28" s="26">
        <v>2817.652</v>
      </c>
      <c r="F28" s="26">
        <v>3221.5859999999998</v>
      </c>
      <c r="G28" s="27">
        <v>3687.3290000000002</v>
      </c>
      <c r="H28" s="22">
        <v>4120.4430000000002</v>
      </c>
      <c r="I28" s="22">
        <v>4090.3069999999998</v>
      </c>
      <c r="J28" s="22">
        <v>3848.9169999999999</v>
      </c>
      <c r="K28" s="22">
        <v>3309.933</v>
      </c>
      <c r="L28" s="22">
        <v>2754.558</v>
      </c>
      <c r="M28" s="22">
        <v>2740.9029999999998</v>
      </c>
      <c r="N28" s="23">
        <v>37684.667999999998</v>
      </c>
      <c r="O28" s="25">
        <v>2712.875</v>
      </c>
      <c r="P28" s="26">
        <v>2606.4810000000002</v>
      </c>
      <c r="Q28" s="26">
        <v>2985.1579999999999</v>
      </c>
      <c r="R28" s="26">
        <v>2970.4209999999998</v>
      </c>
      <c r="S28" s="26">
        <v>3392.8040000000001</v>
      </c>
      <c r="T28" s="27">
        <v>3933.1869999999999</v>
      </c>
      <c r="U28" s="23">
        <v>18600.925999999999</v>
      </c>
      <c r="V28" s="77">
        <v>10.590729022384405</v>
      </c>
    </row>
    <row r="29" spans="1:22" ht="20.100000000000001" customHeight="1">
      <c r="A29" s="24" t="s">
        <v>99</v>
      </c>
      <c r="B29" s="25">
        <v>2631.63</v>
      </c>
      <c r="C29" s="26">
        <v>2620.9549999999999</v>
      </c>
      <c r="D29" s="26">
        <v>3176.7739999999999</v>
      </c>
      <c r="E29" s="26">
        <v>4160.6840000000002</v>
      </c>
      <c r="F29" s="26">
        <v>4369.2879999999996</v>
      </c>
      <c r="G29" s="27">
        <v>4637.1080000000002</v>
      </c>
      <c r="H29" s="22">
        <v>5167.3440000000001</v>
      </c>
      <c r="I29" s="22">
        <v>5257.0659999999998</v>
      </c>
      <c r="J29" s="22">
        <v>4880.5410000000002</v>
      </c>
      <c r="K29" s="22">
        <v>4473.3429999999998</v>
      </c>
      <c r="L29" s="22">
        <v>3151.6930000000002</v>
      </c>
      <c r="M29" s="22">
        <v>3146.6309999999999</v>
      </c>
      <c r="N29" s="23">
        <v>47673.057000000001</v>
      </c>
      <c r="O29" s="25">
        <v>2954.239</v>
      </c>
      <c r="P29" s="26">
        <v>2903.2020000000002</v>
      </c>
      <c r="Q29" s="26">
        <v>3626.5329999999999</v>
      </c>
      <c r="R29" s="26">
        <v>4405.7489999999998</v>
      </c>
      <c r="S29" s="26">
        <v>4766.5469999999996</v>
      </c>
      <c r="T29" s="27">
        <v>4935.1769999999997</v>
      </c>
      <c r="U29" s="23">
        <v>23591.447</v>
      </c>
      <c r="V29" s="77">
        <v>9.2376710808666154</v>
      </c>
    </row>
    <row r="30" spans="1:22" ht="20.100000000000001" customHeight="1">
      <c r="A30" s="24" t="s">
        <v>100</v>
      </c>
      <c r="B30" s="25">
        <v>1182.7159999999999</v>
      </c>
      <c r="C30" s="26">
        <v>1117.2249999999999</v>
      </c>
      <c r="D30" s="26">
        <v>1293.2560000000001</v>
      </c>
      <c r="E30" s="26">
        <v>1465.165</v>
      </c>
      <c r="F30" s="26">
        <v>1537.76</v>
      </c>
      <c r="G30" s="27">
        <v>1634.7860000000001</v>
      </c>
      <c r="H30" s="22">
        <v>1830.7629999999999</v>
      </c>
      <c r="I30" s="22">
        <v>1888.3520000000001</v>
      </c>
      <c r="J30" s="22">
        <v>1756.433</v>
      </c>
      <c r="K30" s="22">
        <v>1620.942</v>
      </c>
      <c r="L30" s="22">
        <v>1309.1120000000001</v>
      </c>
      <c r="M30" s="22">
        <v>1298.2639999999999</v>
      </c>
      <c r="N30" s="23">
        <v>17934.773999999998</v>
      </c>
      <c r="O30" s="25">
        <v>1266.2840000000001</v>
      </c>
      <c r="P30" s="26">
        <v>1178.797</v>
      </c>
      <c r="Q30" s="26">
        <v>1376.662</v>
      </c>
      <c r="R30" s="26">
        <v>1565.377</v>
      </c>
      <c r="S30" s="26">
        <v>1618.3720000000001</v>
      </c>
      <c r="T30" s="27">
        <v>1748.9780000000001</v>
      </c>
      <c r="U30" s="23">
        <v>8754.4700000000012</v>
      </c>
      <c r="V30" s="77">
        <v>6.3609264008296806</v>
      </c>
    </row>
    <row r="31" spans="1:22" ht="20.100000000000001" customHeight="1">
      <c r="A31" s="24" t="s">
        <v>101</v>
      </c>
      <c r="B31" s="25">
        <v>89.396000000000001</v>
      </c>
      <c r="C31" s="26">
        <v>89.864000000000004</v>
      </c>
      <c r="D31" s="26">
        <v>108.964</v>
      </c>
      <c r="E31" s="26">
        <v>132.239</v>
      </c>
      <c r="F31" s="26">
        <v>146.25700000000001</v>
      </c>
      <c r="G31" s="27">
        <v>155.99</v>
      </c>
      <c r="H31" s="22">
        <v>198.13800000000001</v>
      </c>
      <c r="I31" s="22">
        <v>196.416</v>
      </c>
      <c r="J31" s="22">
        <v>180.38</v>
      </c>
      <c r="K31" s="22">
        <v>153.58799999999999</v>
      </c>
      <c r="L31" s="22">
        <v>121.52</v>
      </c>
      <c r="M31" s="22">
        <v>109.381</v>
      </c>
      <c r="N31" s="23">
        <v>1682.1330000000003</v>
      </c>
      <c r="O31" s="25">
        <v>100.366</v>
      </c>
      <c r="P31" s="26">
        <v>99.125</v>
      </c>
      <c r="Q31" s="26">
        <v>129.80600000000001</v>
      </c>
      <c r="R31" s="26">
        <v>157.51400000000001</v>
      </c>
      <c r="S31" s="26">
        <v>167.71600000000001</v>
      </c>
      <c r="T31" s="27">
        <v>175.79499999999999</v>
      </c>
      <c r="U31" s="23">
        <v>830.322</v>
      </c>
      <c r="V31" s="77">
        <v>14.890066555049742</v>
      </c>
    </row>
    <row r="32" spans="1:22" ht="20.100000000000001" customHeight="1">
      <c r="A32" s="24" t="s">
        <v>102</v>
      </c>
      <c r="B32" s="25">
        <v>121.538</v>
      </c>
      <c r="C32" s="26">
        <v>111.19499999999999</v>
      </c>
      <c r="D32" s="26">
        <v>133.75899999999999</v>
      </c>
      <c r="E32" s="26">
        <v>149.35300000000001</v>
      </c>
      <c r="F32" s="26">
        <v>159.89400000000001</v>
      </c>
      <c r="G32" s="27">
        <v>231.06800000000001</v>
      </c>
      <c r="H32" s="22">
        <v>380.55500000000001</v>
      </c>
      <c r="I32" s="22">
        <v>375.23399999999998</v>
      </c>
      <c r="J32" s="22">
        <v>269.858</v>
      </c>
      <c r="K32" s="22">
        <v>176.18700000000001</v>
      </c>
      <c r="L32" s="22">
        <v>146.11799999999999</v>
      </c>
      <c r="M32" s="22">
        <v>147.892</v>
      </c>
      <c r="N32" s="23">
        <v>2402.6509999999998</v>
      </c>
      <c r="O32" s="25">
        <v>142.392</v>
      </c>
      <c r="P32" s="26">
        <v>132.06100000000001</v>
      </c>
      <c r="Q32" s="26">
        <v>158.73599999999999</v>
      </c>
      <c r="R32" s="26">
        <v>185.31200000000001</v>
      </c>
      <c r="S32" s="26">
        <v>189.501</v>
      </c>
      <c r="T32" s="27">
        <v>285.75</v>
      </c>
      <c r="U32" s="23">
        <v>1093.752</v>
      </c>
      <c r="V32" s="77">
        <v>20.615742930965464</v>
      </c>
    </row>
    <row r="33" spans="1:30" ht="20.100000000000001" customHeight="1">
      <c r="A33" s="24" t="s">
        <v>103</v>
      </c>
      <c r="B33" s="25">
        <v>1444.45</v>
      </c>
      <c r="C33" s="26">
        <v>1414.963</v>
      </c>
      <c r="D33" s="26">
        <v>1583.7729999999999</v>
      </c>
      <c r="E33" s="26">
        <v>1574.73</v>
      </c>
      <c r="F33" s="26">
        <v>1694.9380000000001</v>
      </c>
      <c r="G33" s="27">
        <v>1825.6469999999999</v>
      </c>
      <c r="H33" s="22">
        <v>1830.037</v>
      </c>
      <c r="I33" s="22">
        <v>1791.3130000000001</v>
      </c>
      <c r="J33" s="22">
        <v>1767.3589999999999</v>
      </c>
      <c r="K33" s="22">
        <v>1784.8119999999999</v>
      </c>
      <c r="L33" s="22">
        <v>1563.3009999999999</v>
      </c>
      <c r="M33" s="22">
        <v>1779.624</v>
      </c>
      <c r="N33" s="23">
        <v>20054.947</v>
      </c>
      <c r="O33" s="25">
        <v>1625.31</v>
      </c>
      <c r="P33" s="26">
        <v>1599.9659999999999</v>
      </c>
      <c r="Q33" s="26">
        <v>1818.9559999999999</v>
      </c>
      <c r="R33" s="26">
        <v>1783.442</v>
      </c>
      <c r="S33" s="26">
        <v>1898.4590000000001</v>
      </c>
      <c r="T33" s="27">
        <v>2033.4069999999999</v>
      </c>
      <c r="U33" s="23">
        <v>10759.539999999999</v>
      </c>
      <c r="V33" s="77">
        <v>12.801162362933116</v>
      </c>
    </row>
    <row r="34" spans="1:30" ht="20.100000000000001" customHeight="1">
      <c r="A34" s="24" t="s">
        <v>104</v>
      </c>
      <c r="B34" s="25">
        <v>2548.194</v>
      </c>
      <c r="C34" s="26">
        <v>2516.5050000000001</v>
      </c>
      <c r="D34" s="26">
        <v>2960.279</v>
      </c>
      <c r="E34" s="26">
        <v>3124.8850000000002</v>
      </c>
      <c r="F34" s="26">
        <v>3553.0390000000002</v>
      </c>
      <c r="G34" s="27">
        <v>3681.663</v>
      </c>
      <c r="H34" s="22">
        <v>3790.5680000000002</v>
      </c>
      <c r="I34" s="22">
        <v>3637.4169999999999</v>
      </c>
      <c r="J34" s="22">
        <v>3557.4</v>
      </c>
      <c r="K34" s="22">
        <v>3423.5369999999998</v>
      </c>
      <c r="L34" s="22">
        <v>2929.9250000000002</v>
      </c>
      <c r="M34" s="22">
        <v>2732.7950000000001</v>
      </c>
      <c r="N34" s="23">
        <v>38456.207000000002</v>
      </c>
      <c r="O34" s="25">
        <v>2645.1610000000001</v>
      </c>
      <c r="P34" s="26">
        <v>2603.0390000000002</v>
      </c>
      <c r="Q34" s="26">
        <v>3142.067</v>
      </c>
      <c r="R34" s="26">
        <v>3235.259</v>
      </c>
      <c r="S34" s="26">
        <v>3540.8229999999999</v>
      </c>
      <c r="T34" s="27">
        <v>3731.5740000000001</v>
      </c>
      <c r="U34" s="23">
        <v>18897.922999999999</v>
      </c>
      <c r="V34" s="77">
        <v>2.792331501996359</v>
      </c>
    </row>
    <row r="35" spans="1:30" ht="20.100000000000001" customHeight="1">
      <c r="A35" s="29" t="s">
        <v>105</v>
      </c>
      <c r="B35" s="30">
        <v>16837.713</v>
      </c>
      <c r="C35" s="31">
        <v>16661.419999999998</v>
      </c>
      <c r="D35" s="31">
        <v>19315.393</v>
      </c>
      <c r="E35" s="31">
        <v>22138.438999999998</v>
      </c>
      <c r="F35" s="31">
        <v>23581.805</v>
      </c>
      <c r="G35" s="32">
        <v>25255.767</v>
      </c>
      <c r="H35" s="32">
        <v>27616.26</v>
      </c>
      <c r="I35" s="32">
        <v>28151.383999999998</v>
      </c>
      <c r="J35" s="32">
        <v>25668.788</v>
      </c>
      <c r="K35" s="32">
        <v>23215.001</v>
      </c>
      <c r="L35" s="32">
        <v>17651.755000000001</v>
      </c>
      <c r="M35" s="33">
        <v>18535.728999999999</v>
      </c>
      <c r="N35" s="34">
        <v>264629.45399999997</v>
      </c>
      <c r="O35" s="30">
        <v>17134.006000000001</v>
      </c>
      <c r="P35" s="31">
        <v>16928.973000000002</v>
      </c>
      <c r="Q35" s="31">
        <v>19970.312999999998</v>
      </c>
      <c r="R35" s="31">
        <v>22118.280999999999</v>
      </c>
      <c r="S35" s="31">
        <v>24278.054</v>
      </c>
      <c r="T35" s="32">
        <v>26347.056</v>
      </c>
      <c r="U35" s="34">
        <v>126776.683</v>
      </c>
      <c r="V35" s="78">
        <v>2.4122570855315217</v>
      </c>
    </row>
    <row r="36" spans="1:30" ht="20.100000000000001" customHeight="1">
      <c r="A36" s="19" t="s">
        <v>106</v>
      </c>
      <c r="B36" s="35">
        <v>493.70600000000002</v>
      </c>
      <c r="C36" s="36">
        <v>486.55200000000002</v>
      </c>
      <c r="D36" s="36">
        <v>581.60400000000004</v>
      </c>
      <c r="E36" s="36">
        <v>616.81500000000005</v>
      </c>
      <c r="F36" s="36">
        <v>248.91399999999999</v>
      </c>
      <c r="G36" s="36">
        <v>928.39</v>
      </c>
      <c r="H36" s="36">
        <v>1097.598</v>
      </c>
      <c r="I36" s="36">
        <v>1079.0730000000001</v>
      </c>
      <c r="J36" s="36">
        <v>865.09</v>
      </c>
      <c r="K36" s="36">
        <v>725.59400000000005</v>
      </c>
      <c r="L36" s="36">
        <v>593.41999999999996</v>
      </c>
      <c r="M36" s="37">
        <v>605.84500000000003</v>
      </c>
      <c r="N36" s="23">
        <v>8322.6010000000006</v>
      </c>
      <c r="O36" s="82">
        <v>593.61599999999999</v>
      </c>
      <c r="P36" s="83">
        <v>569.20100000000002</v>
      </c>
      <c r="Q36" s="83">
        <v>702.45500000000004</v>
      </c>
      <c r="R36" s="83">
        <v>679.01</v>
      </c>
      <c r="S36" s="83">
        <v>867.28099999999995</v>
      </c>
      <c r="T36" s="83">
        <v>1122.1210000000001</v>
      </c>
      <c r="U36" s="23">
        <v>4533.6840000000002</v>
      </c>
      <c r="V36" s="77">
        <v>35.09265994056581</v>
      </c>
    </row>
    <row r="37" spans="1:30" ht="20.100000000000001" customHeight="1">
      <c r="A37" s="38" t="s">
        <v>107</v>
      </c>
      <c r="B37" s="39">
        <v>2559.6480000000001</v>
      </c>
      <c r="C37" s="40">
        <v>2631.931</v>
      </c>
      <c r="D37" s="40">
        <v>3089.413</v>
      </c>
      <c r="E37" s="40">
        <v>3058.9760000000001</v>
      </c>
      <c r="F37" s="40">
        <v>3362.7040000000002</v>
      </c>
      <c r="G37" s="40">
        <v>3770.3760000000002</v>
      </c>
      <c r="H37" s="40">
        <v>3940.5830000000001</v>
      </c>
      <c r="I37" s="40">
        <v>3675.0070000000001</v>
      </c>
      <c r="J37" s="40">
        <v>3535.0650000000001</v>
      </c>
      <c r="K37" s="40">
        <v>3507.3130000000001</v>
      </c>
      <c r="L37" s="40">
        <v>2943.422</v>
      </c>
      <c r="M37" s="41">
        <v>2665.34</v>
      </c>
      <c r="N37" s="23">
        <v>38739.778000000006</v>
      </c>
      <c r="O37" s="39">
        <v>2630.8220000000001</v>
      </c>
      <c r="P37" s="40">
        <v>2733.297</v>
      </c>
      <c r="Q37" s="40">
        <v>3130.7730000000001</v>
      </c>
      <c r="R37" s="40">
        <v>3239.0340000000001</v>
      </c>
      <c r="S37" s="40">
        <v>3500.8809999999999</v>
      </c>
      <c r="T37" s="40">
        <v>3820.4430000000002</v>
      </c>
      <c r="U37" s="23">
        <v>19055.25</v>
      </c>
      <c r="V37" s="77">
        <v>3.1516293358843539</v>
      </c>
    </row>
    <row r="38" spans="1:30" ht="20.100000000000001" customHeight="1">
      <c r="A38" s="42" t="s">
        <v>108</v>
      </c>
      <c r="B38" s="43">
        <v>3716.22</v>
      </c>
      <c r="C38" s="44">
        <v>3703.4789999999998</v>
      </c>
      <c r="D38" s="44">
        <v>4314.174</v>
      </c>
      <c r="E38" s="44">
        <v>4652.7150000000001</v>
      </c>
      <c r="F38" s="44">
        <v>4495.1419999999998</v>
      </c>
      <c r="G38" s="44">
        <v>4719.8220000000001</v>
      </c>
      <c r="H38" s="44">
        <v>5354.15</v>
      </c>
      <c r="I38" s="44">
        <v>5247.9040000000005</v>
      </c>
      <c r="J38" s="44">
        <v>4874.6099999999997</v>
      </c>
      <c r="K38" s="44">
        <v>4875.5550000000003</v>
      </c>
      <c r="L38" s="44">
        <v>3596.127</v>
      </c>
      <c r="M38" s="45">
        <v>4015.0450000000001</v>
      </c>
      <c r="N38" s="34">
        <v>53564.942999999999</v>
      </c>
      <c r="O38" s="43">
        <v>3831.5610000000001</v>
      </c>
      <c r="P38" s="44">
        <v>3840.2829999999999</v>
      </c>
      <c r="Q38" s="44">
        <v>4561.9179999999997</v>
      </c>
      <c r="R38" s="44">
        <v>4864.1040000000003</v>
      </c>
      <c r="S38" s="44">
        <v>4788.2</v>
      </c>
      <c r="T38" s="44">
        <v>4907.1369999999997</v>
      </c>
      <c r="U38" s="34">
        <v>26793.202999999998</v>
      </c>
      <c r="V38" s="86">
        <v>4.6546045333501596</v>
      </c>
    </row>
    <row r="39" spans="1:30" ht="20.100000000000001" customHeight="1">
      <c r="A39" s="19" t="s">
        <v>110</v>
      </c>
      <c r="B39" s="74">
        <v>64.573999999999998</v>
      </c>
      <c r="C39" s="75">
        <v>60.667000000000002</v>
      </c>
      <c r="D39" s="75">
        <v>75.908000000000001</v>
      </c>
      <c r="E39" s="75">
        <v>114.584</v>
      </c>
      <c r="F39" s="75">
        <v>154.98500000000001</v>
      </c>
      <c r="G39" s="75">
        <v>300.17700000000002</v>
      </c>
      <c r="H39" s="75">
        <v>393.29</v>
      </c>
      <c r="I39" s="75">
        <v>395.32499999999999</v>
      </c>
      <c r="J39" s="75">
        <v>300.45600000000002</v>
      </c>
      <c r="K39" s="75">
        <v>140.43</v>
      </c>
      <c r="L39" s="75">
        <v>86.084999999999994</v>
      </c>
      <c r="M39" s="76">
        <v>87.013000000000005</v>
      </c>
      <c r="N39" s="23">
        <v>2173.4939999999997</v>
      </c>
      <c r="O39" s="84">
        <v>79.555000000000007</v>
      </c>
      <c r="P39" s="85">
        <v>70.778000000000006</v>
      </c>
      <c r="Q39" s="85">
        <v>88.774000000000001</v>
      </c>
      <c r="R39" s="85">
        <v>132.03299999999999</v>
      </c>
      <c r="S39" s="85">
        <v>188.77500000000001</v>
      </c>
      <c r="T39" s="85">
        <v>327.57100000000003</v>
      </c>
      <c r="U39" s="23">
        <v>887.48599999999999</v>
      </c>
      <c r="V39" s="77">
        <v>15.124108990199714</v>
      </c>
    </row>
    <row r="40" spans="1:30" s="47" customFormat="1" ht="20.100000000000001" customHeight="1">
      <c r="A40" s="46" t="s">
        <v>138</v>
      </c>
      <c r="B40" s="39">
        <v>122.521</v>
      </c>
      <c r="C40" s="40">
        <v>105.265</v>
      </c>
      <c r="D40" s="40">
        <v>125.167</v>
      </c>
      <c r="E40" s="40">
        <v>148.53</v>
      </c>
      <c r="F40" s="40">
        <v>150.203</v>
      </c>
      <c r="G40" s="40">
        <v>150.935</v>
      </c>
      <c r="H40" s="40">
        <v>200.92699999999999</v>
      </c>
      <c r="I40" s="40">
        <v>216.40899999999999</v>
      </c>
      <c r="J40" s="40">
        <v>185.47399999999999</v>
      </c>
      <c r="K40" s="40">
        <v>171.68799999999999</v>
      </c>
      <c r="L40" s="40">
        <v>140.45099999999999</v>
      </c>
      <c r="M40" s="41">
        <v>143.71199999999999</v>
      </c>
      <c r="N40" s="23">
        <v>1861.2819999999997</v>
      </c>
      <c r="O40" s="39">
        <v>144.53899999999999</v>
      </c>
      <c r="P40" s="40">
        <v>129.792</v>
      </c>
      <c r="Q40" s="40">
        <v>155.86600000000001</v>
      </c>
      <c r="R40" s="40">
        <v>175.89099999999999</v>
      </c>
      <c r="S40" s="40">
        <v>175.333</v>
      </c>
      <c r="T40" s="40">
        <v>192.30199999999999</v>
      </c>
      <c r="U40" s="23">
        <v>973.72299999999996</v>
      </c>
      <c r="V40" s="77">
        <v>21.317907206514676</v>
      </c>
    </row>
    <row r="41" spans="1:30" s="47" customFormat="1" ht="20.100000000000001" customHeight="1">
      <c r="A41" s="42" t="s">
        <v>109</v>
      </c>
      <c r="B41" s="48">
        <v>11462.12</v>
      </c>
      <c r="C41" s="44">
        <v>11067.035</v>
      </c>
      <c r="D41" s="44">
        <v>12828.107</v>
      </c>
      <c r="E41" s="44">
        <v>14769.742</v>
      </c>
      <c r="F41" s="44">
        <v>16745.098000000002</v>
      </c>
      <c r="G41" s="44">
        <v>17099.581999999999</v>
      </c>
      <c r="H41" s="44">
        <v>21296.498</v>
      </c>
      <c r="I41" s="44">
        <v>21713.302</v>
      </c>
      <c r="J41" s="44">
        <v>19866.948</v>
      </c>
      <c r="K41" s="44">
        <v>17746.052</v>
      </c>
      <c r="L41" s="44">
        <v>14275.441000000001</v>
      </c>
      <c r="M41" s="49">
        <v>14195.073</v>
      </c>
      <c r="N41" s="34">
        <v>193064.99799999999</v>
      </c>
      <c r="O41" s="43" t="s">
        <v>137</v>
      </c>
      <c r="P41" s="44" t="s">
        <v>137</v>
      </c>
      <c r="Q41" s="44" t="s">
        <v>137</v>
      </c>
      <c r="R41" s="44" t="s">
        <v>137</v>
      </c>
      <c r="S41" s="44" t="s">
        <v>137</v>
      </c>
      <c r="T41" s="44" t="s">
        <v>137</v>
      </c>
      <c r="U41" s="34" t="s">
        <v>137</v>
      </c>
      <c r="V41" s="86" t="s">
        <v>136</v>
      </c>
    </row>
    <row r="42" spans="1:30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>
      <c r="A43" s="73" t="s">
        <v>70</v>
      </c>
    </row>
    <row r="46" spans="1:30">
      <c r="A46" s="47"/>
      <c r="Y46" s="15"/>
    </row>
    <row r="53" spans="26:29">
      <c r="Z53" s="50"/>
    </row>
    <row r="56" spans="26:29">
      <c r="AC56" s="16"/>
    </row>
  </sheetData>
  <mergeCells count="6">
    <mergeCell ref="A5:A6"/>
    <mergeCell ref="N5:N6"/>
    <mergeCell ref="V5:V6"/>
    <mergeCell ref="B5:M5"/>
    <mergeCell ref="U5:U6"/>
    <mergeCell ref="O5:T5"/>
  </mergeCells>
  <pageMargins left="0.75" right="0.75" top="1" bottom="1" header="0.5" footer="0.5"/>
  <pageSetup paperSize="9" scale="60" orientation="landscape" r:id="rId1"/>
  <headerFooter alignWithMargins="0"/>
  <rowBreaks count="1" manualBreakCount="1">
    <brk id="4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showGridLines="0" zoomScaleNormal="100" workbookViewId="0">
      <selection activeCell="G14" sqref="G14"/>
    </sheetView>
  </sheetViews>
  <sheetFormatPr defaultRowHeight="12"/>
  <cols>
    <col min="1" max="1" width="9.140625" style="2"/>
    <col min="2" max="2" width="8.7109375" style="2" customWidth="1"/>
    <col min="3" max="3" width="35.7109375" style="2" customWidth="1"/>
    <col min="4" max="4" width="10.140625" style="2" customWidth="1"/>
    <col min="5" max="16" width="10.7109375" style="2" customWidth="1"/>
    <col min="17" max="17" width="10.42578125" style="2" customWidth="1"/>
    <col min="18" max="24" width="10.85546875" style="2" customWidth="1"/>
    <col min="25" max="25" width="12.7109375" style="2" customWidth="1"/>
    <col min="26" max="26" width="10.85546875" style="2" customWidth="1"/>
    <col min="27" max="16384" width="9.140625" style="2"/>
  </cols>
  <sheetData>
    <row r="1" spans="1:26" ht="15.75">
      <c r="B1" s="101" t="s">
        <v>122</v>
      </c>
      <c r="C1" s="18"/>
      <c r="E1" s="18"/>
    </row>
    <row r="2" spans="1:26" ht="12.75">
      <c r="B2" s="102" t="s">
        <v>78</v>
      </c>
      <c r="C2" s="81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U2" s="3"/>
      <c r="W2" s="3"/>
      <c r="X2" s="3"/>
      <c r="Y2" s="3"/>
      <c r="Z2" s="3"/>
    </row>
    <row r="3" spans="1:26" s="51" customFormat="1" ht="12.75" customHeight="1">
      <c r="B3" s="129" t="s">
        <v>134</v>
      </c>
      <c r="C3" s="120" t="s">
        <v>44</v>
      </c>
      <c r="D3" s="118" t="s">
        <v>0</v>
      </c>
      <c r="E3" s="122">
        <v>2017</v>
      </c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4"/>
      <c r="Q3" s="118" t="s">
        <v>117</v>
      </c>
      <c r="R3" s="122">
        <v>2018</v>
      </c>
      <c r="S3" s="123"/>
      <c r="T3" s="123"/>
      <c r="U3" s="123"/>
      <c r="V3" s="123"/>
      <c r="W3" s="124"/>
      <c r="X3" s="118" t="s">
        <v>129</v>
      </c>
      <c r="Y3" s="120" t="s">
        <v>130</v>
      </c>
      <c r="Z3" s="2"/>
    </row>
    <row r="4" spans="1:26" s="51" customFormat="1" ht="72.75" customHeight="1">
      <c r="B4" s="130"/>
      <c r="C4" s="128"/>
      <c r="D4" s="127"/>
      <c r="E4" s="56" t="s">
        <v>31</v>
      </c>
      <c r="F4" s="55" t="s">
        <v>32</v>
      </c>
      <c r="G4" s="55" t="s">
        <v>33</v>
      </c>
      <c r="H4" s="55" t="s">
        <v>34</v>
      </c>
      <c r="I4" s="55" t="s">
        <v>35</v>
      </c>
      <c r="J4" s="55" t="s">
        <v>36</v>
      </c>
      <c r="K4" s="55" t="s">
        <v>43</v>
      </c>
      <c r="L4" s="55" t="s">
        <v>42</v>
      </c>
      <c r="M4" s="55" t="s">
        <v>41</v>
      </c>
      <c r="N4" s="55" t="s">
        <v>40</v>
      </c>
      <c r="O4" s="55" t="s">
        <v>39</v>
      </c>
      <c r="P4" s="66" t="s">
        <v>38</v>
      </c>
      <c r="Q4" s="127"/>
      <c r="R4" s="56" t="s">
        <v>31</v>
      </c>
      <c r="S4" s="55" t="s">
        <v>32</v>
      </c>
      <c r="T4" s="55" t="s">
        <v>33</v>
      </c>
      <c r="U4" s="55" t="s">
        <v>34</v>
      </c>
      <c r="V4" s="55" t="s">
        <v>35</v>
      </c>
      <c r="W4" s="55" t="s">
        <v>36</v>
      </c>
      <c r="X4" s="127"/>
      <c r="Y4" s="128"/>
    </row>
    <row r="5" spans="1:26" ht="18.75" customHeight="1">
      <c r="A5" s="52"/>
      <c r="B5" s="68">
        <v>1</v>
      </c>
      <c r="C5" s="67" t="s">
        <v>47</v>
      </c>
      <c r="D5" s="63" t="s">
        <v>14</v>
      </c>
      <c r="E5" s="64">
        <v>5739.19</v>
      </c>
      <c r="F5" s="64">
        <v>5266.3209999999999</v>
      </c>
      <c r="G5" s="64">
        <v>6155.8230000000003</v>
      </c>
      <c r="H5" s="64">
        <v>6731.652</v>
      </c>
      <c r="I5" s="64">
        <v>6475.7650000000003</v>
      </c>
      <c r="J5" s="64">
        <v>6758.17</v>
      </c>
      <c r="K5" s="64">
        <v>7532.1360000000004</v>
      </c>
      <c r="L5" s="64">
        <v>7480.2849999999999</v>
      </c>
      <c r="M5" s="64">
        <v>6928.54</v>
      </c>
      <c r="N5" s="64">
        <v>6663.6710000000003</v>
      </c>
      <c r="O5" s="64">
        <v>5920.24</v>
      </c>
      <c r="P5" s="64">
        <v>6335.5820000000003</v>
      </c>
      <c r="Q5" s="65">
        <v>77987.374999999985</v>
      </c>
      <c r="R5" s="64">
        <v>5804.7290000000003</v>
      </c>
      <c r="S5" s="64">
        <v>5391.5290000000005</v>
      </c>
      <c r="T5" s="64">
        <v>6491.9809999999998</v>
      </c>
      <c r="U5" s="64">
        <v>6582.0230000000001</v>
      </c>
      <c r="V5" s="64">
        <v>6676.8370000000004</v>
      </c>
      <c r="W5" s="64">
        <v>7124.4110000000001</v>
      </c>
      <c r="X5" s="65">
        <v>38071.51</v>
      </c>
      <c r="Y5" s="80">
        <v>2.5442158265696513</v>
      </c>
    </row>
    <row r="6" spans="1:26" ht="18.75" customHeight="1">
      <c r="A6" s="52"/>
      <c r="B6" s="69">
        <v>2</v>
      </c>
      <c r="C6" s="67" t="s">
        <v>48</v>
      </c>
      <c r="D6" s="53" t="s">
        <v>10</v>
      </c>
      <c r="E6" s="64">
        <v>4963.0680000000002</v>
      </c>
      <c r="F6" s="64">
        <v>4618.8810000000003</v>
      </c>
      <c r="G6" s="64">
        <v>5294.33</v>
      </c>
      <c r="H6" s="64">
        <v>5954.384</v>
      </c>
      <c r="I6" s="64">
        <v>5951.6009999999997</v>
      </c>
      <c r="J6" s="64">
        <v>6109.75</v>
      </c>
      <c r="K6" s="64">
        <v>6862.5469999999996</v>
      </c>
      <c r="L6" s="64">
        <v>6852.0439999999999</v>
      </c>
      <c r="M6" s="64">
        <v>6201.6109999999999</v>
      </c>
      <c r="N6" s="64">
        <v>6037.2460000000001</v>
      </c>
      <c r="O6" s="64">
        <v>5153.7380000000003</v>
      </c>
      <c r="P6" s="64">
        <v>5419.0540000000001</v>
      </c>
      <c r="Q6" s="54">
        <v>69418.253999999986</v>
      </c>
      <c r="R6" s="64">
        <v>5210.8329999999996</v>
      </c>
      <c r="S6" s="64">
        <v>4743.5919999999996</v>
      </c>
      <c r="T6" s="64">
        <v>5620.1360000000004</v>
      </c>
      <c r="U6" s="64">
        <v>5748.5479999999998</v>
      </c>
      <c r="V6" s="64">
        <v>6081.5829999999996</v>
      </c>
      <c r="W6" s="64">
        <v>6496.4340000000002</v>
      </c>
      <c r="X6" s="54">
        <v>33901.125999999997</v>
      </c>
      <c r="Y6" s="80">
        <v>3.0679544280870052</v>
      </c>
    </row>
    <row r="7" spans="1:26" ht="18.75" customHeight="1">
      <c r="A7" s="52"/>
      <c r="B7" s="69">
        <v>3</v>
      </c>
      <c r="C7" s="67" t="s">
        <v>18</v>
      </c>
      <c r="D7" s="53" t="s">
        <v>12</v>
      </c>
      <c r="E7" s="64">
        <v>4560.6009999999997</v>
      </c>
      <c r="F7" s="64">
        <v>4325.902</v>
      </c>
      <c r="G7" s="64">
        <v>5162.9480000000003</v>
      </c>
      <c r="H7" s="64">
        <v>5838.7439999999997</v>
      </c>
      <c r="I7" s="64">
        <v>6210.76</v>
      </c>
      <c r="J7" s="64">
        <v>6146.6859999999997</v>
      </c>
      <c r="K7" s="64">
        <v>6731.4309999999996</v>
      </c>
      <c r="L7" s="64">
        <v>6790.5929999999998</v>
      </c>
      <c r="M7" s="64">
        <v>6259.8779999999997</v>
      </c>
      <c r="N7" s="64">
        <v>6244.7539999999999</v>
      </c>
      <c r="O7" s="64">
        <v>5172.4690000000001</v>
      </c>
      <c r="P7" s="64">
        <v>4976.8999999999996</v>
      </c>
      <c r="Q7" s="54">
        <v>68421.665999999997</v>
      </c>
      <c r="R7" s="64">
        <v>4910.4740000000002</v>
      </c>
      <c r="S7" s="64">
        <v>4743.1670000000004</v>
      </c>
      <c r="T7" s="64">
        <v>5561.5069999999996</v>
      </c>
      <c r="U7" s="64">
        <v>6018.6570000000002</v>
      </c>
      <c r="V7" s="64">
        <v>6396.3270000000002</v>
      </c>
      <c r="W7" s="64">
        <v>6379.7690000000002</v>
      </c>
      <c r="X7" s="54">
        <v>34009.900999999998</v>
      </c>
      <c r="Y7" s="80">
        <v>5.4713131613665089</v>
      </c>
    </row>
    <row r="8" spans="1:26" ht="18.75" customHeight="1">
      <c r="A8" s="52"/>
      <c r="B8" s="69">
        <v>4</v>
      </c>
      <c r="C8" s="67" t="s">
        <v>17</v>
      </c>
      <c r="D8" s="53" t="s">
        <v>9</v>
      </c>
      <c r="E8" s="64">
        <v>4216.4679999999998</v>
      </c>
      <c r="F8" s="64">
        <v>4017.5219999999999</v>
      </c>
      <c r="G8" s="64">
        <v>4865.0240000000003</v>
      </c>
      <c r="H8" s="64">
        <v>5420.6220000000003</v>
      </c>
      <c r="I8" s="64">
        <v>5593.2920000000004</v>
      </c>
      <c r="J8" s="64">
        <v>5785.9489999999996</v>
      </c>
      <c r="K8" s="64">
        <v>6381.2209999999995</v>
      </c>
      <c r="L8" s="64">
        <v>6282.183</v>
      </c>
      <c r="M8" s="64">
        <v>6220.5839999999998</v>
      </c>
      <c r="N8" s="64">
        <v>6048.1989999999996</v>
      </c>
      <c r="O8" s="64">
        <v>4999.7659999999996</v>
      </c>
      <c r="P8" s="64">
        <v>4559.3850000000002</v>
      </c>
      <c r="Q8" s="54">
        <v>64390.215000000004</v>
      </c>
      <c r="R8" s="64">
        <v>4537.9570000000003</v>
      </c>
      <c r="S8" s="64">
        <v>4355.9009999999998</v>
      </c>
      <c r="T8" s="64">
        <v>5504.05</v>
      </c>
      <c r="U8" s="64">
        <v>5733.6450000000004</v>
      </c>
      <c r="V8" s="64">
        <v>6123.6679999999997</v>
      </c>
      <c r="W8" s="64">
        <v>6352.692</v>
      </c>
      <c r="X8" s="54">
        <v>32607.912999999997</v>
      </c>
      <c r="Y8" s="80">
        <v>9.0606613753419385</v>
      </c>
    </row>
    <row r="9" spans="1:26" ht="18.75" customHeight="1">
      <c r="A9" s="52"/>
      <c r="B9" s="69">
        <v>5</v>
      </c>
      <c r="C9" s="67" t="s">
        <v>19</v>
      </c>
      <c r="D9" s="53" t="s">
        <v>11</v>
      </c>
      <c r="E9" s="64">
        <v>3740.3429999999998</v>
      </c>
      <c r="F9" s="64">
        <v>3489.2840000000001</v>
      </c>
      <c r="G9" s="64">
        <v>4094.8789999999999</v>
      </c>
      <c r="H9" s="64">
        <v>4375.4309999999996</v>
      </c>
      <c r="I9" s="64">
        <v>4409.308</v>
      </c>
      <c r="J9" s="64">
        <v>4630.9799999999996</v>
      </c>
      <c r="K9" s="64">
        <v>4954.49</v>
      </c>
      <c r="L9" s="64">
        <v>4821.5410000000002</v>
      </c>
      <c r="M9" s="64">
        <v>4684.826</v>
      </c>
      <c r="N9" s="64">
        <v>4599.6319999999996</v>
      </c>
      <c r="O9" s="64">
        <v>4084.5639999999999</v>
      </c>
      <c r="P9" s="64">
        <v>4137.5370000000003</v>
      </c>
      <c r="Q9" s="54">
        <v>52022.815000000002</v>
      </c>
      <c r="R9" s="64">
        <v>4018.24</v>
      </c>
      <c r="S9" s="64">
        <v>3819.0390000000002</v>
      </c>
      <c r="T9" s="64">
        <v>4467.7889999999998</v>
      </c>
      <c r="U9" s="64">
        <v>4692.6959999999999</v>
      </c>
      <c r="V9" s="64">
        <v>4850.2749999999996</v>
      </c>
      <c r="W9" s="64">
        <v>4968.5050000000001</v>
      </c>
      <c r="X9" s="54">
        <v>26816.543999999998</v>
      </c>
      <c r="Y9" s="80">
        <v>8.3924822834068546</v>
      </c>
    </row>
    <row r="10" spans="1:26" ht="18.75" customHeight="1">
      <c r="A10" s="52"/>
      <c r="B10" s="69">
        <v>6</v>
      </c>
      <c r="C10" s="67" t="s">
        <v>64</v>
      </c>
      <c r="D10" s="53" t="s">
        <v>11</v>
      </c>
      <c r="E10" s="64">
        <v>2764.8440000000001</v>
      </c>
      <c r="F10" s="64">
        <v>2765.53</v>
      </c>
      <c r="G10" s="64">
        <v>3430.991</v>
      </c>
      <c r="H10" s="64">
        <v>4073.4659999999999</v>
      </c>
      <c r="I10" s="64">
        <v>4288.7879999999996</v>
      </c>
      <c r="J10" s="64">
        <v>4550.1360000000004</v>
      </c>
      <c r="K10" s="64">
        <v>4993.6490000000003</v>
      </c>
      <c r="L10" s="64">
        <v>4895.9790000000003</v>
      </c>
      <c r="M10" s="64">
        <v>4592.7690000000002</v>
      </c>
      <c r="N10" s="64">
        <v>4131.6540000000005</v>
      </c>
      <c r="O10" s="64">
        <v>3159.0889999999999</v>
      </c>
      <c r="P10" s="64">
        <v>3154.8389999999999</v>
      </c>
      <c r="Q10" s="54">
        <v>46801.734000000004</v>
      </c>
      <c r="R10" s="64">
        <v>3017.5369999999998</v>
      </c>
      <c r="S10" s="64">
        <v>2995.8220000000001</v>
      </c>
      <c r="T10" s="64">
        <v>3791.623</v>
      </c>
      <c r="U10" s="64">
        <v>4200.5659999999998</v>
      </c>
      <c r="V10" s="64">
        <v>4508.0110000000004</v>
      </c>
      <c r="W10" s="64">
        <v>4761.9160000000002</v>
      </c>
      <c r="X10" s="54">
        <v>23275.475000000002</v>
      </c>
      <c r="Y10" s="80">
        <v>6.4082275768380992</v>
      </c>
    </row>
    <row r="11" spans="1:26" ht="18.75" customHeight="1">
      <c r="A11" s="52"/>
      <c r="B11" s="69">
        <v>7</v>
      </c>
      <c r="C11" s="67" t="s">
        <v>49</v>
      </c>
      <c r="D11" s="53" t="s">
        <v>14</v>
      </c>
      <c r="E11" s="64">
        <v>2797.8879999999999</v>
      </c>
      <c r="F11" s="64">
        <v>2959.5050000000001</v>
      </c>
      <c r="G11" s="64">
        <v>3390.2779999999998</v>
      </c>
      <c r="H11" s="64">
        <v>3795.5830000000001</v>
      </c>
      <c r="I11" s="64">
        <v>4089.1509999999998</v>
      </c>
      <c r="J11" s="64">
        <v>4401.6260000000002</v>
      </c>
      <c r="K11" s="64">
        <v>4751.0349999999999</v>
      </c>
      <c r="L11" s="64">
        <v>4908.9369999999999</v>
      </c>
      <c r="M11" s="64">
        <v>4463.3040000000001</v>
      </c>
      <c r="N11" s="64">
        <v>3917.4409999999998</v>
      </c>
      <c r="O11" s="64">
        <v>2889.0309999999999</v>
      </c>
      <c r="P11" s="64">
        <v>3170.61</v>
      </c>
      <c r="Q11" s="54">
        <v>45534.389000000003</v>
      </c>
      <c r="R11" s="64">
        <v>2847.4949999999999</v>
      </c>
      <c r="S11" s="64">
        <v>2979.8719999999998</v>
      </c>
      <c r="T11" s="64">
        <v>3476.3029999999999</v>
      </c>
      <c r="U11" s="64">
        <v>3742.4560000000001</v>
      </c>
      <c r="V11" s="64">
        <v>4102.6970000000001</v>
      </c>
      <c r="W11" s="64">
        <v>4499.0249999999996</v>
      </c>
      <c r="X11" s="54">
        <v>21647.847999999998</v>
      </c>
      <c r="Y11" s="80">
        <v>0.9975585087098171</v>
      </c>
    </row>
    <row r="12" spans="1:26" ht="18.75" customHeight="1">
      <c r="A12" s="52"/>
      <c r="B12" s="69">
        <v>8</v>
      </c>
      <c r="C12" s="67" t="s">
        <v>131</v>
      </c>
      <c r="D12" s="53" t="s">
        <v>9</v>
      </c>
      <c r="E12" s="64">
        <v>2918.002</v>
      </c>
      <c r="F12" s="64">
        <v>2948.5189999999998</v>
      </c>
      <c r="G12" s="64">
        <v>3523.5839999999998</v>
      </c>
      <c r="H12" s="64">
        <v>3718.598</v>
      </c>
      <c r="I12" s="64">
        <v>3934.8440000000001</v>
      </c>
      <c r="J12" s="64">
        <v>4074.3020000000001</v>
      </c>
      <c r="K12" s="64">
        <v>4364.17</v>
      </c>
      <c r="L12" s="64">
        <v>4202.7610000000004</v>
      </c>
      <c r="M12" s="64">
        <v>4366.5410000000002</v>
      </c>
      <c r="N12" s="64">
        <v>4050.3139999999999</v>
      </c>
      <c r="O12" s="64">
        <v>3330.3809999999999</v>
      </c>
      <c r="P12" s="64">
        <v>3103.3539999999998</v>
      </c>
      <c r="Q12" s="54">
        <v>44535.369999999995</v>
      </c>
      <c r="R12" s="64">
        <v>2941.663</v>
      </c>
      <c r="S12" s="64">
        <v>2954.02</v>
      </c>
      <c r="T12" s="64">
        <v>3671.9140000000002</v>
      </c>
      <c r="U12" s="64">
        <v>3794.0529999999999</v>
      </c>
      <c r="V12" s="64">
        <v>4074.0630000000001</v>
      </c>
      <c r="W12" s="64">
        <v>4246.6459999999997</v>
      </c>
      <c r="X12" s="54">
        <v>21682.359</v>
      </c>
      <c r="Y12" s="80">
        <v>2.6731415685375959</v>
      </c>
    </row>
    <row r="13" spans="1:26" ht="18.75" customHeight="1">
      <c r="A13" s="52"/>
      <c r="B13" s="69">
        <v>9</v>
      </c>
      <c r="C13" s="67" t="s">
        <v>20</v>
      </c>
      <c r="D13" s="53" t="s">
        <v>3</v>
      </c>
      <c r="E13" s="64">
        <v>2655.0030000000002</v>
      </c>
      <c r="F13" s="64">
        <v>2483.4050000000002</v>
      </c>
      <c r="G13" s="64">
        <v>3047.3580000000002</v>
      </c>
      <c r="H13" s="64">
        <v>3456.2660000000001</v>
      </c>
      <c r="I13" s="64">
        <v>3664.0839999999998</v>
      </c>
      <c r="J13" s="64">
        <v>3835.5830000000001</v>
      </c>
      <c r="K13" s="64">
        <v>4265.0559999999996</v>
      </c>
      <c r="L13" s="64">
        <v>4206.8310000000001</v>
      </c>
      <c r="M13" s="64">
        <v>3969.01</v>
      </c>
      <c r="N13" s="64">
        <v>3654.1930000000002</v>
      </c>
      <c r="O13" s="64">
        <v>2823.0940000000001</v>
      </c>
      <c r="P13" s="64">
        <v>2780.817</v>
      </c>
      <c r="Q13" s="54">
        <v>40840.700000000004</v>
      </c>
      <c r="R13" s="64">
        <v>2624.7429999999999</v>
      </c>
      <c r="S13" s="64">
        <v>2564.203</v>
      </c>
      <c r="T13" s="64">
        <v>3211.6190000000001</v>
      </c>
      <c r="U13" s="64">
        <v>3661.808</v>
      </c>
      <c r="V13" s="64">
        <v>3911.4679999999998</v>
      </c>
      <c r="W13" s="64">
        <v>4080.3679999999999</v>
      </c>
      <c r="X13" s="54">
        <v>20054.208999999999</v>
      </c>
      <c r="Y13" s="80">
        <v>4.7671316950496312</v>
      </c>
    </row>
    <row r="14" spans="1:26" ht="18.75" customHeight="1">
      <c r="A14" s="52"/>
      <c r="B14" s="69">
        <v>10</v>
      </c>
      <c r="C14" s="67" t="s">
        <v>50</v>
      </c>
      <c r="D14" s="53" t="s">
        <v>10</v>
      </c>
      <c r="E14" s="64">
        <v>2295.9090000000001</v>
      </c>
      <c r="F14" s="64">
        <v>2250.1610000000001</v>
      </c>
      <c r="G14" s="64">
        <v>2535.9740000000002</v>
      </c>
      <c r="H14" s="64">
        <v>2856.451</v>
      </c>
      <c r="I14" s="64">
        <v>2833.0189999999998</v>
      </c>
      <c r="J14" s="64">
        <v>2788.52</v>
      </c>
      <c r="K14" s="64">
        <v>3162.0650000000001</v>
      </c>
      <c r="L14" s="64">
        <v>2977.83</v>
      </c>
      <c r="M14" s="64">
        <v>2764.2640000000001</v>
      </c>
      <c r="N14" s="64">
        <v>2811.9749999999999</v>
      </c>
      <c r="O14" s="64">
        <v>2309.395</v>
      </c>
      <c r="P14" s="64">
        <v>2454.0070000000001</v>
      </c>
      <c r="Q14" s="54">
        <v>32039.569999999996</v>
      </c>
      <c r="R14" s="64">
        <v>2384.31</v>
      </c>
      <c r="S14" s="64">
        <v>2188.0450000000001</v>
      </c>
      <c r="T14" s="64">
        <v>2640.4780000000001</v>
      </c>
      <c r="U14" s="64">
        <v>2959.1979999999999</v>
      </c>
      <c r="V14" s="64">
        <v>2893.6370000000002</v>
      </c>
      <c r="W14" s="64">
        <v>2937.8069999999998</v>
      </c>
      <c r="X14" s="54">
        <v>16003.474999999999</v>
      </c>
      <c r="Y14" s="80">
        <v>2.8498716648048372</v>
      </c>
    </row>
    <row r="15" spans="1:26" ht="18.75" customHeight="1">
      <c r="A15" s="52"/>
      <c r="B15" s="69">
        <v>11</v>
      </c>
      <c r="C15" s="67" t="s">
        <v>24</v>
      </c>
      <c r="D15" s="53" t="s">
        <v>2</v>
      </c>
      <c r="E15" s="64">
        <v>1839.3610000000001</v>
      </c>
      <c r="F15" s="64">
        <v>1777.2349999999999</v>
      </c>
      <c r="G15" s="64">
        <v>2161.9479999999999</v>
      </c>
      <c r="H15" s="64">
        <v>2472.7750000000001</v>
      </c>
      <c r="I15" s="64">
        <v>2586.7669999999998</v>
      </c>
      <c r="J15" s="64">
        <v>2876.451</v>
      </c>
      <c r="K15" s="64">
        <v>3098.1959999999999</v>
      </c>
      <c r="L15" s="64">
        <v>3047.5140000000001</v>
      </c>
      <c r="M15" s="64">
        <v>2715.6280000000002</v>
      </c>
      <c r="N15" s="64">
        <v>2573.5430000000001</v>
      </c>
      <c r="O15" s="64">
        <v>2117.6149999999998</v>
      </c>
      <c r="P15" s="64">
        <v>2089.3690000000001</v>
      </c>
      <c r="Q15" s="54">
        <v>29356.402000000002</v>
      </c>
      <c r="R15" s="64">
        <v>1951.48</v>
      </c>
      <c r="S15" s="64">
        <v>1831.14</v>
      </c>
      <c r="T15" s="64">
        <v>2234.6750000000002</v>
      </c>
      <c r="U15" s="64">
        <v>2594.7289999999998</v>
      </c>
      <c r="V15" s="64">
        <v>2848.069</v>
      </c>
      <c r="W15" s="64">
        <v>3088.442</v>
      </c>
      <c r="X15" s="54">
        <v>14548.535</v>
      </c>
      <c r="Y15" s="80">
        <v>6.0811239927385019</v>
      </c>
    </row>
    <row r="16" spans="1:26" ht="18.75" customHeight="1">
      <c r="A16" s="52"/>
      <c r="B16" s="69">
        <v>12</v>
      </c>
      <c r="C16" s="67" t="s">
        <v>51</v>
      </c>
      <c r="D16" s="53" t="s">
        <v>13</v>
      </c>
      <c r="E16" s="64">
        <v>1974.2860000000001</v>
      </c>
      <c r="F16" s="64">
        <v>1976.2329999999999</v>
      </c>
      <c r="G16" s="64">
        <v>2273.3429999999998</v>
      </c>
      <c r="H16" s="64">
        <v>2414.6010000000001</v>
      </c>
      <c r="I16" s="64">
        <v>2580.88</v>
      </c>
      <c r="J16" s="64">
        <v>2767.8760000000002</v>
      </c>
      <c r="K16" s="64">
        <v>3007.2620000000002</v>
      </c>
      <c r="L16" s="64">
        <v>2771.0970000000002</v>
      </c>
      <c r="M16" s="64">
        <v>2668.7579999999998</v>
      </c>
      <c r="N16" s="64">
        <v>2611.0349999999999</v>
      </c>
      <c r="O16" s="64">
        <v>2091.279</v>
      </c>
      <c r="P16" s="64">
        <v>1964.559</v>
      </c>
      <c r="Q16" s="54">
        <v>29101.209000000003</v>
      </c>
      <c r="R16" s="64">
        <v>1917.027</v>
      </c>
      <c r="S16" s="64">
        <v>1947.9190000000001</v>
      </c>
      <c r="T16" s="64">
        <v>2366.4560000000001</v>
      </c>
      <c r="U16" s="64">
        <v>2485.2689999999998</v>
      </c>
      <c r="V16" s="64">
        <v>2744.643</v>
      </c>
      <c r="W16" s="64">
        <v>2937.2220000000002</v>
      </c>
      <c r="X16" s="54">
        <v>14398.536</v>
      </c>
      <c r="Y16" s="80">
        <v>2.9406631868708066</v>
      </c>
    </row>
    <row r="17" spans="1:25" ht="18.75" customHeight="1">
      <c r="A17" s="52"/>
      <c r="B17" s="69">
        <v>13</v>
      </c>
      <c r="C17" s="67" t="s">
        <v>21</v>
      </c>
      <c r="D17" s="53" t="s">
        <v>11</v>
      </c>
      <c r="E17" s="64">
        <v>641.35699999999997</v>
      </c>
      <c r="F17" s="64">
        <v>720.06200000000001</v>
      </c>
      <c r="G17" s="64">
        <v>1106.557</v>
      </c>
      <c r="H17" s="64">
        <v>2225.8850000000002</v>
      </c>
      <c r="I17" s="64">
        <v>3035.37</v>
      </c>
      <c r="J17" s="64">
        <v>3632.415</v>
      </c>
      <c r="K17" s="64">
        <v>4155.0879999999997</v>
      </c>
      <c r="L17" s="64">
        <v>4173.04</v>
      </c>
      <c r="M17" s="64">
        <v>3637.3090000000002</v>
      </c>
      <c r="N17" s="64">
        <v>2876.328</v>
      </c>
      <c r="O17" s="64">
        <v>941.28399999999999</v>
      </c>
      <c r="P17" s="64">
        <v>806.57299999999998</v>
      </c>
      <c r="Q17" s="54">
        <v>27951.268000000004</v>
      </c>
      <c r="R17" s="64">
        <v>704.93399999999997</v>
      </c>
      <c r="S17" s="64">
        <v>780.95899999999995</v>
      </c>
      <c r="T17" s="64">
        <v>1269.9449999999999</v>
      </c>
      <c r="U17" s="64">
        <v>2200.3609999999999</v>
      </c>
      <c r="V17" s="64">
        <v>3150.13</v>
      </c>
      <c r="W17" s="64">
        <v>3770.7919999999999</v>
      </c>
      <c r="X17" s="54">
        <v>11877.120999999999</v>
      </c>
      <c r="Y17" s="80">
        <v>4.5369746601856775</v>
      </c>
    </row>
    <row r="18" spans="1:25" ht="18.75" customHeight="1">
      <c r="A18" s="52"/>
      <c r="B18" s="69">
        <v>14</v>
      </c>
      <c r="C18" s="67" t="s">
        <v>22</v>
      </c>
      <c r="D18" s="53" t="s">
        <v>14</v>
      </c>
      <c r="E18" s="64">
        <v>1664.7919999999999</v>
      </c>
      <c r="F18" s="64">
        <v>1661.972</v>
      </c>
      <c r="G18" s="64">
        <v>1915.4960000000001</v>
      </c>
      <c r="H18" s="64">
        <v>2242.8040000000001</v>
      </c>
      <c r="I18" s="64">
        <v>2507.5320000000002</v>
      </c>
      <c r="J18" s="64">
        <v>2755.1289999999999</v>
      </c>
      <c r="K18" s="64">
        <v>3029.3319999999999</v>
      </c>
      <c r="L18" s="64">
        <v>3165.03</v>
      </c>
      <c r="M18" s="64">
        <v>2867.212</v>
      </c>
      <c r="N18" s="64">
        <v>2401.806</v>
      </c>
      <c r="O18" s="64">
        <v>1730.2380000000001</v>
      </c>
      <c r="P18" s="64">
        <v>1832.4670000000001</v>
      </c>
      <c r="Q18" s="54">
        <v>27773.810000000005</v>
      </c>
      <c r="R18" s="64">
        <v>1664.4559999999999</v>
      </c>
      <c r="S18" s="64">
        <v>1678.336</v>
      </c>
      <c r="T18" s="64">
        <v>1990.614</v>
      </c>
      <c r="U18" s="64">
        <v>2198.77</v>
      </c>
      <c r="V18" s="64">
        <v>2490.9409999999998</v>
      </c>
      <c r="W18" s="64">
        <v>2848.855</v>
      </c>
      <c r="X18" s="54">
        <v>12871.971999999998</v>
      </c>
      <c r="Y18" s="80">
        <v>0.97466018446425995</v>
      </c>
    </row>
    <row r="19" spans="1:25" ht="18.75" customHeight="1">
      <c r="A19" s="52"/>
      <c r="B19" s="69">
        <v>15</v>
      </c>
      <c r="C19" s="67" t="s">
        <v>26</v>
      </c>
      <c r="D19" s="53" t="s">
        <v>5</v>
      </c>
      <c r="E19" s="64">
        <v>1664.4259999999999</v>
      </c>
      <c r="F19" s="64">
        <v>1611.7349999999999</v>
      </c>
      <c r="G19" s="64">
        <v>1905.5239999999999</v>
      </c>
      <c r="H19" s="64">
        <v>2260.759</v>
      </c>
      <c r="I19" s="64">
        <v>2279.1289999999999</v>
      </c>
      <c r="J19" s="64">
        <v>2421.2150000000001</v>
      </c>
      <c r="K19" s="64">
        <v>2709.1</v>
      </c>
      <c r="L19" s="64">
        <v>2732.2869999999998</v>
      </c>
      <c r="M19" s="64">
        <v>2575.5030000000002</v>
      </c>
      <c r="N19" s="64">
        <v>2466.5720000000001</v>
      </c>
      <c r="O19" s="64">
        <v>2021.5540000000001</v>
      </c>
      <c r="P19" s="64">
        <v>2028.75</v>
      </c>
      <c r="Q19" s="54">
        <v>26676.554</v>
      </c>
      <c r="R19" s="64">
        <v>1917.258</v>
      </c>
      <c r="S19" s="64">
        <v>1852.9380000000001</v>
      </c>
      <c r="T19" s="64">
        <v>2233.2139999999999</v>
      </c>
      <c r="U19" s="64">
        <v>2464.9140000000002</v>
      </c>
      <c r="V19" s="64">
        <v>2582.8710000000001</v>
      </c>
      <c r="W19" s="64">
        <v>2655.2489999999998</v>
      </c>
      <c r="X19" s="54">
        <v>13706.444</v>
      </c>
      <c r="Y19" s="80">
        <v>12.877240383345235</v>
      </c>
    </row>
    <row r="20" spans="1:25" ht="18.75" customHeight="1">
      <c r="A20" s="52"/>
      <c r="B20" s="69">
        <v>16</v>
      </c>
      <c r="C20" s="67" t="s">
        <v>25</v>
      </c>
      <c r="D20" s="53" t="s">
        <v>1</v>
      </c>
      <c r="E20" s="64">
        <v>1799.615</v>
      </c>
      <c r="F20" s="64">
        <v>1768.152</v>
      </c>
      <c r="G20" s="64">
        <v>2099.6039999999998</v>
      </c>
      <c r="H20" s="64">
        <v>2150.6309999999999</v>
      </c>
      <c r="I20" s="64">
        <v>2445.4090000000001</v>
      </c>
      <c r="J20" s="64">
        <v>2502.4180000000001</v>
      </c>
      <c r="K20" s="64">
        <v>2575.8339999999998</v>
      </c>
      <c r="L20" s="64">
        <v>2506.2640000000001</v>
      </c>
      <c r="M20" s="64">
        <v>2413.991</v>
      </c>
      <c r="N20" s="64">
        <v>2368.1709999999998</v>
      </c>
      <c r="O20" s="64">
        <v>2047.646</v>
      </c>
      <c r="P20" s="64">
        <v>1911.2180000000001</v>
      </c>
      <c r="Q20" s="54">
        <v>26588.952999999998</v>
      </c>
      <c r="R20" s="64">
        <v>1837.7819999999999</v>
      </c>
      <c r="S20" s="64">
        <v>1802.4069999999999</v>
      </c>
      <c r="T20" s="64">
        <v>2214.319</v>
      </c>
      <c r="U20" s="64">
        <v>2231.777</v>
      </c>
      <c r="V20" s="64">
        <v>2427.3200000000002</v>
      </c>
      <c r="W20" s="64">
        <v>2560.576</v>
      </c>
      <c r="X20" s="54">
        <v>13074.181</v>
      </c>
      <c r="Y20" s="80">
        <v>2.4154483034356966</v>
      </c>
    </row>
    <row r="21" spans="1:25" ht="18.75" customHeight="1">
      <c r="A21" s="52"/>
      <c r="B21" s="69">
        <v>17</v>
      </c>
      <c r="C21" s="67" t="s">
        <v>54</v>
      </c>
      <c r="D21" s="53" t="s">
        <v>14</v>
      </c>
      <c r="E21" s="64">
        <v>1746.1559999999999</v>
      </c>
      <c r="F21" s="64">
        <v>1651.606</v>
      </c>
      <c r="G21" s="64">
        <v>1881.367</v>
      </c>
      <c r="H21" s="64">
        <v>2187.2359999999999</v>
      </c>
      <c r="I21" s="64">
        <v>2306.0680000000002</v>
      </c>
      <c r="J21" s="64">
        <v>2363.1729999999998</v>
      </c>
      <c r="K21" s="64">
        <v>2581.7730000000001</v>
      </c>
      <c r="L21" s="64">
        <v>2743.4920000000002</v>
      </c>
      <c r="M21" s="64">
        <v>2459.3490000000002</v>
      </c>
      <c r="N21" s="64">
        <v>2325.1080000000002</v>
      </c>
      <c r="O21" s="64">
        <v>1822.3230000000001</v>
      </c>
      <c r="P21" s="64">
        <v>1831.652</v>
      </c>
      <c r="Q21" s="54">
        <v>25899.303</v>
      </c>
      <c r="R21" s="64">
        <v>1801.579</v>
      </c>
      <c r="S21" s="64">
        <v>1731.6479999999999</v>
      </c>
      <c r="T21" s="64">
        <v>1988.7539999999999</v>
      </c>
      <c r="U21" s="64">
        <v>2363.8000000000002</v>
      </c>
      <c r="V21" s="64">
        <v>2516.48</v>
      </c>
      <c r="W21" s="64">
        <v>2635.3719999999998</v>
      </c>
      <c r="X21" s="54">
        <v>13037.633</v>
      </c>
      <c r="Y21" s="80">
        <v>7.4328962228997986</v>
      </c>
    </row>
    <row r="22" spans="1:25" ht="18.75" customHeight="1">
      <c r="A22" s="52"/>
      <c r="B22" s="69">
        <v>18</v>
      </c>
      <c r="C22" s="67" t="s">
        <v>62</v>
      </c>
      <c r="D22" s="53" t="s">
        <v>7</v>
      </c>
      <c r="E22" s="64">
        <v>1532.33</v>
      </c>
      <c r="F22" s="64">
        <v>1562.434</v>
      </c>
      <c r="G22" s="64">
        <v>1877.7380000000001</v>
      </c>
      <c r="H22" s="64">
        <v>2144.5169999999998</v>
      </c>
      <c r="I22" s="64">
        <v>2202.5419999999999</v>
      </c>
      <c r="J22" s="64">
        <v>2222.6080000000002</v>
      </c>
      <c r="K22" s="64">
        <v>2563.37</v>
      </c>
      <c r="L22" s="64">
        <v>2496.0140000000001</v>
      </c>
      <c r="M22" s="64">
        <v>2396.7379999999998</v>
      </c>
      <c r="N22" s="64">
        <v>2230.3229999999999</v>
      </c>
      <c r="O22" s="64">
        <v>1831.335</v>
      </c>
      <c r="P22" s="64">
        <v>1715.7</v>
      </c>
      <c r="Q22" s="54">
        <v>24775.649000000001</v>
      </c>
      <c r="R22" s="64">
        <v>1619.307</v>
      </c>
      <c r="S22" s="64">
        <v>1646.8979999999999</v>
      </c>
      <c r="T22" s="64">
        <v>1957.114</v>
      </c>
      <c r="U22" s="64">
        <v>2252.2280000000001</v>
      </c>
      <c r="V22" s="64">
        <v>2261.7429999999999</v>
      </c>
      <c r="W22" s="64">
        <v>2310.259</v>
      </c>
      <c r="X22" s="54">
        <v>12047.548999999999</v>
      </c>
      <c r="Y22" s="80">
        <v>4.3785531125042354</v>
      </c>
    </row>
    <row r="23" spans="1:25" ht="18.75" customHeight="1">
      <c r="A23" s="52"/>
      <c r="B23" s="69">
        <v>19</v>
      </c>
      <c r="C23" s="67" t="s">
        <v>53</v>
      </c>
      <c r="D23" s="53" t="s">
        <v>9</v>
      </c>
      <c r="E23" s="64">
        <v>1565.809</v>
      </c>
      <c r="F23" s="64">
        <v>1499.249</v>
      </c>
      <c r="G23" s="64">
        <v>1918.462</v>
      </c>
      <c r="H23" s="64">
        <v>2127.7570000000001</v>
      </c>
      <c r="I23" s="64">
        <v>2333.58</v>
      </c>
      <c r="J23" s="64">
        <v>2327.2860000000001</v>
      </c>
      <c r="K23" s="64">
        <v>2555.692</v>
      </c>
      <c r="L23" s="64">
        <v>2546.2130000000002</v>
      </c>
      <c r="M23" s="64">
        <v>2477.7049999999999</v>
      </c>
      <c r="N23" s="64">
        <v>2258.4569999999999</v>
      </c>
      <c r="O23" s="64">
        <v>1571.9179999999999</v>
      </c>
      <c r="P23" s="64">
        <v>1428.114</v>
      </c>
      <c r="Q23" s="54">
        <v>24610.241999999998</v>
      </c>
      <c r="R23" s="64">
        <v>1417.627</v>
      </c>
      <c r="S23" s="64">
        <v>1388.7329999999999</v>
      </c>
      <c r="T23" s="64">
        <v>1778.741</v>
      </c>
      <c r="U23" s="64">
        <v>1872.4929999999999</v>
      </c>
      <c r="V23" s="64">
        <v>2161.9229999999998</v>
      </c>
      <c r="W23" s="64">
        <v>2213.4630000000002</v>
      </c>
      <c r="X23" s="54">
        <v>10832.98</v>
      </c>
      <c r="Y23" s="80">
        <v>-7.9778422671216269</v>
      </c>
    </row>
    <row r="24" spans="1:25" ht="18.75" customHeight="1">
      <c r="A24" s="52"/>
      <c r="B24" s="69">
        <v>20</v>
      </c>
      <c r="C24" s="67" t="s">
        <v>52</v>
      </c>
      <c r="D24" s="53" t="s">
        <v>8</v>
      </c>
      <c r="E24" s="64">
        <v>1434.9010000000001</v>
      </c>
      <c r="F24" s="64">
        <v>1383.252</v>
      </c>
      <c r="G24" s="64">
        <v>1716.7280000000001</v>
      </c>
      <c r="H24" s="64">
        <v>2119.5079999999998</v>
      </c>
      <c r="I24" s="64">
        <v>2225.056</v>
      </c>
      <c r="J24" s="64">
        <v>2310.1610000000001</v>
      </c>
      <c r="K24" s="64">
        <v>2540.6129999999998</v>
      </c>
      <c r="L24" s="64">
        <v>2490.107</v>
      </c>
      <c r="M24" s="64">
        <v>2424.9479999999999</v>
      </c>
      <c r="N24" s="64">
        <v>2179.1689999999999</v>
      </c>
      <c r="O24" s="64">
        <v>1757.44</v>
      </c>
      <c r="P24" s="64">
        <v>1751.4739999999999</v>
      </c>
      <c r="Q24" s="54">
        <v>24333.356999999996</v>
      </c>
      <c r="R24" s="64">
        <v>1467.1089999999999</v>
      </c>
      <c r="S24" s="64">
        <v>1478.635</v>
      </c>
      <c r="T24" s="64">
        <v>1903.348</v>
      </c>
      <c r="U24" s="64">
        <v>2166.558</v>
      </c>
      <c r="V24" s="64">
        <v>2314.14</v>
      </c>
      <c r="W24" s="64">
        <v>2495.7269999999999</v>
      </c>
      <c r="X24" s="54">
        <v>11825.517</v>
      </c>
      <c r="Y24" s="80">
        <v>5.6830508598783469</v>
      </c>
    </row>
    <row r="25" spans="1:25" ht="18.75" customHeight="1">
      <c r="A25" s="52"/>
      <c r="B25" s="69">
        <v>21</v>
      </c>
      <c r="C25" s="67" t="s">
        <v>23</v>
      </c>
      <c r="D25" s="53" t="s">
        <v>3</v>
      </c>
      <c r="E25" s="64">
        <v>1439.08</v>
      </c>
      <c r="F25" s="64">
        <v>1348.2070000000001</v>
      </c>
      <c r="G25" s="64">
        <v>1629.0229999999999</v>
      </c>
      <c r="H25" s="64">
        <v>1873.625</v>
      </c>
      <c r="I25" s="64">
        <v>1870.5530000000001</v>
      </c>
      <c r="J25" s="64">
        <v>2032.499</v>
      </c>
      <c r="K25" s="64">
        <v>2285.0990000000002</v>
      </c>
      <c r="L25" s="64">
        <v>2278.4250000000002</v>
      </c>
      <c r="M25" s="64">
        <v>2124.2570000000001</v>
      </c>
      <c r="N25" s="64">
        <v>1920.2529999999999</v>
      </c>
      <c r="O25" s="64">
        <v>1586.4829999999999</v>
      </c>
      <c r="P25" s="64">
        <v>1649.7370000000001</v>
      </c>
      <c r="Q25" s="54">
        <v>22037.241000000005</v>
      </c>
      <c r="R25" s="64">
        <v>1590.3630000000001</v>
      </c>
      <c r="S25" s="64">
        <v>1348.152</v>
      </c>
      <c r="T25" s="64">
        <v>1628.943</v>
      </c>
      <c r="U25" s="64">
        <v>2035.6130000000001</v>
      </c>
      <c r="V25" s="64">
        <v>2052.172</v>
      </c>
      <c r="W25" s="64">
        <v>2242.8449999999998</v>
      </c>
      <c r="X25" s="54">
        <v>10898.088</v>
      </c>
      <c r="Y25" s="80">
        <v>6.9175110298874909</v>
      </c>
    </row>
    <row r="26" spans="1:25" ht="18.75" customHeight="1">
      <c r="A26" s="52"/>
      <c r="B26" s="69">
        <v>22</v>
      </c>
      <c r="C26" s="67" t="s">
        <v>66</v>
      </c>
      <c r="D26" s="53" t="s">
        <v>46</v>
      </c>
      <c r="E26" s="64">
        <v>1206.1559999999999</v>
      </c>
      <c r="F26" s="64">
        <v>1125.0509999999999</v>
      </c>
      <c r="G26" s="64">
        <v>1378.6220000000001</v>
      </c>
      <c r="H26" s="64">
        <v>1643.6279999999999</v>
      </c>
      <c r="I26" s="64">
        <v>1872.383</v>
      </c>
      <c r="J26" s="64">
        <v>2174.7049999999999</v>
      </c>
      <c r="K26" s="64">
        <v>2560.5729999999999</v>
      </c>
      <c r="L26" s="64">
        <v>2546.2849999999999</v>
      </c>
      <c r="M26" s="64">
        <v>2298.9830000000002</v>
      </c>
      <c r="N26" s="64">
        <v>2046.856</v>
      </c>
      <c r="O26" s="64">
        <v>1444.49</v>
      </c>
      <c r="P26" s="64">
        <v>1424.915</v>
      </c>
      <c r="Q26" s="54">
        <v>21722.647000000001</v>
      </c>
      <c r="R26" s="64">
        <v>1284.742</v>
      </c>
      <c r="S26" s="64">
        <v>1192.6410000000001</v>
      </c>
      <c r="T26" s="64">
        <v>1518.04</v>
      </c>
      <c r="U26" s="64">
        <v>1863.414</v>
      </c>
      <c r="V26" s="64">
        <v>2160.9029999999998</v>
      </c>
      <c r="W26" s="64">
        <v>2428.7199999999998</v>
      </c>
      <c r="X26" s="54">
        <v>10448.459999999999</v>
      </c>
      <c r="Y26" s="80">
        <v>11.147385603707027</v>
      </c>
    </row>
    <row r="27" spans="1:25" ht="18.75" customHeight="1">
      <c r="A27" s="52"/>
      <c r="B27" s="69">
        <v>23</v>
      </c>
      <c r="C27" s="67" t="s">
        <v>55</v>
      </c>
      <c r="D27" s="53" t="s">
        <v>9</v>
      </c>
      <c r="E27" s="64">
        <v>1376.6289999999999</v>
      </c>
      <c r="F27" s="64">
        <v>1393.1079999999999</v>
      </c>
      <c r="G27" s="64">
        <v>1537.021</v>
      </c>
      <c r="H27" s="64">
        <v>1809.6389999999999</v>
      </c>
      <c r="I27" s="64">
        <v>1964.7090000000001</v>
      </c>
      <c r="J27" s="64">
        <v>2018.3</v>
      </c>
      <c r="K27" s="64">
        <v>2123.645</v>
      </c>
      <c r="L27" s="64">
        <v>1966.1790000000001</v>
      </c>
      <c r="M27" s="64">
        <v>2031.222</v>
      </c>
      <c r="N27" s="64">
        <v>1738.518</v>
      </c>
      <c r="O27" s="64">
        <v>1313.048</v>
      </c>
      <c r="P27" s="64">
        <v>1178.953</v>
      </c>
      <c r="Q27" s="54">
        <v>20450.971000000001</v>
      </c>
      <c r="R27" s="64">
        <v>1123.8620000000001</v>
      </c>
      <c r="S27" s="64">
        <v>1278.338</v>
      </c>
      <c r="T27" s="64">
        <v>1572.9670000000001</v>
      </c>
      <c r="U27" s="64">
        <v>1650.1869999999999</v>
      </c>
      <c r="V27" s="64">
        <v>1820.3520000000001</v>
      </c>
      <c r="W27" s="64">
        <v>1970.808</v>
      </c>
      <c r="X27" s="54">
        <v>9416.5139999999992</v>
      </c>
      <c r="Y27" s="80">
        <v>-6.7617045992605878</v>
      </c>
    </row>
    <row r="28" spans="1:25" ht="18.75" customHeight="1">
      <c r="A28" s="52"/>
      <c r="B28" s="69">
        <v>24</v>
      </c>
      <c r="C28" s="67" t="s">
        <v>56</v>
      </c>
      <c r="D28" s="53" t="s">
        <v>4</v>
      </c>
      <c r="E28" s="64">
        <v>1345.386</v>
      </c>
      <c r="F28" s="64">
        <v>1320.1780000000001</v>
      </c>
      <c r="G28" s="64">
        <v>1497.1220000000001</v>
      </c>
      <c r="H28" s="64">
        <v>1501.675</v>
      </c>
      <c r="I28" s="64">
        <v>1628.356</v>
      </c>
      <c r="J28" s="64">
        <v>1764.12</v>
      </c>
      <c r="K28" s="64">
        <v>1781.5219999999999</v>
      </c>
      <c r="L28" s="64">
        <v>1739.4860000000001</v>
      </c>
      <c r="M28" s="64">
        <v>1696.423</v>
      </c>
      <c r="N28" s="64">
        <v>1688.8489999999999</v>
      </c>
      <c r="O28" s="64">
        <v>1493.027</v>
      </c>
      <c r="P28" s="64">
        <v>1525.2560000000001</v>
      </c>
      <c r="Q28" s="54">
        <v>18981.400000000001</v>
      </c>
      <c r="R28" s="64">
        <v>1509.5820000000001</v>
      </c>
      <c r="S28" s="64">
        <v>1485.9549999999999</v>
      </c>
      <c r="T28" s="64">
        <v>1710.212</v>
      </c>
      <c r="U28" s="64">
        <v>1691.7670000000001</v>
      </c>
      <c r="V28" s="64">
        <v>1821.741</v>
      </c>
      <c r="W28" s="64">
        <v>1965.655</v>
      </c>
      <c r="X28" s="54">
        <v>10184.912</v>
      </c>
      <c r="Y28" s="80">
        <v>12.455507369736264</v>
      </c>
    </row>
    <row r="29" spans="1:25" ht="18.75" customHeight="1">
      <c r="A29" s="52"/>
      <c r="B29" s="69">
        <v>25</v>
      </c>
      <c r="C29" s="67" t="s">
        <v>67</v>
      </c>
      <c r="D29" s="53" t="s">
        <v>11</v>
      </c>
      <c r="E29" s="64">
        <v>864.89300000000003</v>
      </c>
      <c r="F29" s="64">
        <v>911.84500000000003</v>
      </c>
      <c r="G29" s="64">
        <v>1195.3589999999999</v>
      </c>
      <c r="H29" s="64">
        <v>1690.894</v>
      </c>
      <c r="I29" s="64">
        <v>1804.423</v>
      </c>
      <c r="J29" s="64">
        <v>1903.146</v>
      </c>
      <c r="K29" s="64">
        <v>2180.2489999999998</v>
      </c>
      <c r="L29" s="64">
        <v>2165.8809999999999</v>
      </c>
      <c r="M29" s="64">
        <v>1971.893</v>
      </c>
      <c r="N29" s="64">
        <v>1829.8420000000001</v>
      </c>
      <c r="O29" s="64">
        <v>1061.6489999999999</v>
      </c>
      <c r="P29" s="64">
        <v>994.80700000000002</v>
      </c>
      <c r="Q29" s="54">
        <v>18574.881000000001</v>
      </c>
      <c r="R29" s="64">
        <v>929.48500000000001</v>
      </c>
      <c r="S29" s="64">
        <v>957.86500000000001</v>
      </c>
      <c r="T29" s="64">
        <v>1281.45</v>
      </c>
      <c r="U29" s="64">
        <v>1691.0530000000001</v>
      </c>
      <c r="V29" s="64">
        <v>1832.8620000000001</v>
      </c>
      <c r="W29" s="64">
        <v>1919.8430000000001</v>
      </c>
      <c r="X29" s="54">
        <v>8612.5580000000009</v>
      </c>
      <c r="Y29" s="80">
        <v>2.8910610520682223</v>
      </c>
    </row>
    <row r="30" spans="1:25" ht="18.75" customHeight="1">
      <c r="A30" s="52"/>
      <c r="B30" s="69">
        <v>26</v>
      </c>
      <c r="C30" s="67" t="s">
        <v>27</v>
      </c>
      <c r="D30" s="53" t="s">
        <v>9</v>
      </c>
      <c r="E30" s="64">
        <v>1085.4690000000001</v>
      </c>
      <c r="F30" s="64">
        <v>1089.3989999999999</v>
      </c>
      <c r="G30" s="64">
        <v>1377.7570000000001</v>
      </c>
      <c r="H30" s="64">
        <v>1453.4349999999999</v>
      </c>
      <c r="I30" s="64">
        <v>1602.8140000000001</v>
      </c>
      <c r="J30" s="64">
        <v>1611.251</v>
      </c>
      <c r="K30" s="64">
        <v>1756.65</v>
      </c>
      <c r="L30" s="64">
        <v>1704.1020000000001</v>
      </c>
      <c r="M30" s="64">
        <v>1724.3430000000001</v>
      </c>
      <c r="N30" s="64">
        <v>1716.991</v>
      </c>
      <c r="O30" s="64">
        <v>1266.5440000000001</v>
      </c>
      <c r="P30" s="64">
        <v>1200.6020000000001</v>
      </c>
      <c r="Q30" s="54">
        <v>17589.357</v>
      </c>
      <c r="R30" s="64">
        <v>1092.7819999999999</v>
      </c>
      <c r="S30" s="64">
        <v>1084.835</v>
      </c>
      <c r="T30" s="64">
        <v>1370.913</v>
      </c>
      <c r="U30" s="64">
        <v>1421.3420000000001</v>
      </c>
      <c r="V30" s="64">
        <v>1552.452</v>
      </c>
      <c r="W30" s="64">
        <v>1521.77</v>
      </c>
      <c r="X30" s="54">
        <v>8044.094000000001</v>
      </c>
      <c r="Y30" s="80">
        <v>-2.1414637855263652</v>
      </c>
    </row>
    <row r="31" spans="1:25" ht="18.75" customHeight="1">
      <c r="A31" s="52"/>
      <c r="B31" s="69">
        <v>27</v>
      </c>
      <c r="C31" s="67" t="s">
        <v>65</v>
      </c>
      <c r="D31" s="53" t="s">
        <v>14</v>
      </c>
      <c r="E31" s="64">
        <v>996.26900000000001</v>
      </c>
      <c r="F31" s="64">
        <v>1060.4680000000001</v>
      </c>
      <c r="G31" s="64">
        <v>1221.7760000000001</v>
      </c>
      <c r="H31" s="64">
        <v>1358.471</v>
      </c>
      <c r="I31" s="64">
        <v>1464.646</v>
      </c>
      <c r="J31" s="64">
        <v>1522.106</v>
      </c>
      <c r="K31" s="64">
        <v>1641.348</v>
      </c>
      <c r="L31" s="64">
        <v>1705.3779999999999</v>
      </c>
      <c r="M31" s="64">
        <v>1505.78</v>
      </c>
      <c r="N31" s="64">
        <v>1422.54</v>
      </c>
      <c r="O31" s="64">
        <v>1017.8150000000001</v>
      </c>
      <c r="P31" s="64">
        <v>1072.6279999999999</v>
      </c>
      <c r="Q31" s="54">
        <v>15989.225</v>
      </c>
      <c r="R31" s="64">
        <v>1033.8409999999999</v>
      </c>
      <c r="S31" s="64">
        <v>1053.1010000000001</v>
      </c>
      <c r="T31" s="64">
        <v>1225.296</v>
      </c>
      <c r="U31" s="64">
        <v>1403.6880000000001</v>
      </c>
      <c r="V31" s="64">
        <v>1519.11</v>
      </c>
      <c r="W31" s="64">
        <v>1585.355</v>
      </c>
      <c r="X31" s="54">
        <v>7820.3909999999996</v>
      </c>
      <c r="Y31" s="80">
        <v>2.579509573783767</v>
      </c>
    </row>
    <row r="32" spans="1:25" ht="18.75" customHeight="1">
      <c r="A32" s="52"/>
      <c r="B32" s="69">
        <v>28</v>
      </c>
      <c r="C32" s="67" t="s">
        <v>61</v>
      </c>
      <c r="D32" s="53" t="s">
        <v>45</v>
      </c>
      <c r="E32" s="64">
        <v>962.30899999999997</v>
      </c>
      <c r="F32" s="64">
        <v>938.89599999999996</v>
      </c>
      <c r="G32" s="64">
        <v>1081.5640000000001</v>
      </c>
      <c r="H32" s="64">
        <v>1158.981</v>
      </c>
      <c r="I32" s="64">
        <v>1319.7329999999999</v>
      </c>
      <c r="J32" s="64">
        <v>1518.442</v>
      </c>
      <c r="K32" s="64">
        <v>1715.9449999999999</v>
      </c>
      <c r="L32" s="64">
        <v>1708.0429999999999</v>
      </c>
      <c r="M32" s="64">
        <v>1649.194</v>
      </c>
      <c r="N32" s="64">
        <v>1430.2560000000001</v>
      </c>
      <c r="O32" s="64">
        <v>1152.277</v>
      </c>
      <c r="P32" s="64">
        <v>1121.3699999999999</v>
      </c>
      <c r="Q32" s="54">
        <v>15757.009999999998</v>
      </c>
      <c r="R32" s="64">
        <v>1121.0889999999999</v>
      </c>
      <c r="S32" s="64">
        <v>1060.0630000000001</v>
      </c>
      <c r="T32" s="64">
        <v>1241.989</v>
      </c>
      <c r="U32" s="64">
        <v>1331.606</v>
      </c>
      <c r="V32" s="64">
        <v>1520.4110000000001</v>
      </c>
      <c r="W32" s="64">
        <v>1739.742</v>
      </c>
      <c r="X32" s="54">
        <v>8014.9000000000005</v>
      </c>
      <c r="Y32" s="80">
        <v>14.827881388410336</v>
      </c>
    </row>
    <row r="33" spans="1:30" ht="18.75" customHeight="1">
      <c r="A33" s="52"/>
      <c r="B33" s="69">
        <v>29</v>
      </c>
      <c r="C33" s="67" t="s">
        <v>28</v>
      </c>
      <c r="D33" s="53" t="s">
        <v>6</v>
      </c>
      <c r="E33" s="87">
        <v>838.79499999999996</v>
      </c>
      <c r="F33" s="87">
        <v>824.28399999999999</v>
      </c>
      <c r="G33" s="87">
        <v>1040.655</v>
      </c>
      <c r="H33" s="87">
        <v>1227.8979999999999</v>
      </c>
      <c r="I33" s="87">
        <v>1301.5619999999999</v>
      </c>
      <c r="J33" s="87">
        <v>1504.796</v>
      </c>
      <c r="K33" s="87">
        <v>1700.671</v>
      </c>
      <c r="L33" s="87">
        <v>1702.2070000000001</v>
      </c>
      <c r="M33" s="87">
        <v>1608.934</v>
      </c>
      <c r="N33" s="87">
        <v>1366.7260000000001</v>
      </c>
      <c r="O33" s="87">
        <v>1114.1500000000001</v>
      </c>
      <c r="P33" s="87">
        <v>1140.8240000000001</v>
      </c>
      <c r="Q33" s="54">
        <v>15371.502</v>
      </c>
      <c r="R33" s="64">
        <v>933.99400000000003</v>
      </c>
      <c r="S33" s="64">
        <v>941.15700000000004</v>
      </c>
      <c r="T33" s="64">
        <v>1186.1379999999999</v>
      </c>
      <c r="U33" s="64">
        <v>1322.518</v>
      </c>
      <c r="V33" s="64">
        <v>1413.107</v>
      </c>
      <c r="W33" s="64">
        <v>1674.7380000000001</v>
      </c>
      <c r="X33" s="54">
        <v>7471.652</v>
      </c>
      <c r="Y33" s="80">
        <v>10.888440024398971</v>
      </c>
    </row>
    <row r="34" spans="1:30" ht="18.75" customHeight="1">
      <c r="A34" s="52"/>
      <c r="B34" s="97">
        <v>30</v>
      </c>
      <c r="C34" s="104" t="s">
        <v>132</v>
      </c>
      <c r="D34" s="91" t="s">
        <v>11</v>
      </c>
      <c r="E34" s="88">
        <v>683.36</v>
      </c>
      <c r="F34" s="89">
        <v>686.11699999999996</v>
      </c>
      <c r="G34" s="89">
        <v>906.25</v>
      </c>
      <c r="H34" s="89">
        <v>1224.057</v>
      </c>
      <c r="I34" s="89">
        <v>1282.4490000000001</v>
      </c>
      <c r="J34" s="89">
        <v>1397.385</v>
      </c>
      <c r="K34" s="89">
        <v>1626.9059999999999</v>
      </c>
      <c r="L34" s="89">
        <v>1610.421</v>
      </c>
      <c r="M34" s="89">
        <v>1432.8330000000001</v>
      </c>
      <c r="N34" s="89">
        <v>1274.0340000000001</v>
      </c>
      <c r="O34" s="89">
        <v>800.52</v>
      </c>
      <c r="P34" s="90">
        <v>745.428</v>
      </c>
      <c r="Q34" s="93">
        <v>13669.76</v>
      </c>
      <c r="R34" s="95">
        <v>704.59900000000005</v>
      </c>
      <c r="S34" s="96">
        <v>710.16499999999996</v>
      </c>
      <c r="T34" s="96">
        <v>955.202</v>
      </c>
      <c r="U34" s="96">
        <v>1218.087</v>
      </c>
      <c r="V34" s="96">
        <v>1302.585</v>
      </c>
      <c r="W34" s="96">
        <v>1410.63</v>
      </c>
      <c r="X34" s="92">
        <v>6301.2680000000009</v>
      </c>
      <c r="Y34" s="103">
        <v>1.9685682836706242</v>
      </c>
    </row>
    <row r="35" spans="1:30" ht="18.75" customHeight="1">
      <c r="B35" s="70" t="s">
        <v>133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AA35" s="51"/>
      <c r="AB35" s="51"/>
      <c r="AC35" s="51"/>
      <c r="AD35" s="51"/>
    </row>
    <row r="36" spans="1:30">
      <c r="B36" s="73" t="s">
        <v>71</v>
      </c>
      <c r="AA36" s="51"/>
      <c r="AB36" s="51"/>
      <c r="AC36" s="51"/>
      <c r="AD36" s="51"/>
    </row>
    <row r="38" spans="1:30">
      <c r="E38" s="94"/>
    </row>
  </sheetData>
  <mergeCells count="8">
    <mergeCell ref="Q3:Q4"/>
    <mergeCell ref="Y3:Y4"/>
    <mergeCell ref="B3:B4"/>
    <mergeCell ref="C3:C4"/>
    <mergeCell ref="D3:D4"/>
    <mergeCell ref="E3:P3"/>
    <mergeCell ref="X3:X4"/>
    <mergeCell ref="R3:W3"/>
  </mergeCells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 1</vt:lpstr>
      <vt:lpstr>Figure 2</vt:lpstr>
      <vt:lpstr>Table1</vt:lpstr>
      <vt:lpstr>Table2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Collet</dc:creator>
  <cp:lastModifiedBy>Damien Collet</cp:lastModifiedBy>
  <cp:lastPrinted>2011-01-24T13:55:04Z</cp:lastPrinted>
  <dcterms:created xsi:type="dcterms:W3CDTF">2007-08-09T07:28:07Z</dcterms:created>
  <dcterms:modified xsi:type="dcterms:W3CDTF">2019-05-24T10:08:33Z</dcterms:modified>
</cp:coreProperties>
</file>