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University of Southampton\Seasonality Project\Covariates\Air travel data\Other\"/>
    </mc:Choice>
  </mc:AlternateContent>
  <xr:revisionPtr revIDLastSave="6" documentId="8_{1FFD464F-1432-4AEC-B1FC-41D1898459D9}" xr6:coauthVersionLast="41" xr6:coauthVersionMax="41" xr10:uidLastSave="{B4F0162D-FF60-4C75-9A90-245E5AC20CF3}"/>
  <bookViews>
    <workbookView xWindow="-120" yWindow="-120" windowWidth="20730" windowHeight="11160" activeTab="2" xr2:uid="{00000000-000D-0000-FFFF-FFFF00000000}"/>
  </bookViews>
  <sheets>
    <sheet name="2017 pax" sheetId="17" r:id="rId1"/>
    <sheet name="2016 pax" sheetId="15" r:id="rId2"/>
    <sheet name="2015 pax" sheetId="13" r:id="rId3"/>
    <sheet name="2014 pax" sheetId="11" r:id="rId4"/>
    <sheet name="2013 pax" sheetId="3" r:id="rId5"/>
    <sheet name="2012 pax" sheetId="2" r:id="rId6"/>
    <sheet name="2011 pax" sheetId="10" r:id="rId7"/>
    <sheet name="2010 pax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3" l="1"/>
  <c r="E12" i="17" l="1"/>
  <c r="Q151" i="17"/>
  <c r="Q149" i="17"/>
  <c r="P2" i="8"/>
  <c r="Q2" i="8"/>
  <c r="P3" i="8"/>
  <c r="Q3" i="8"/>
  <c r="P4" i="8"/>
  <c r="Q4" i="8"/>
  <c r="P5" i="8"/>
  <c r="Q5" i="8"/>
  <c r="P6" i="8"/>
  <c r="Q6" i="8"/>
  <c r="P7" i="8"/>
  <c r="Q7" i="8"/>
  <c r="O8" i="8"/>
  <c r="Q8" i="8"/>
  <c r="P9" i="8"/>
  <c r="Q9" i="8"/>
  <c r="P10" i="8"/>
  <c r="Q10" i="8"/>
  <c r="P11" i="8"/>
  <c r="Q11" i="8"/>
  <c r="Q12" i="8"/>
  <c r="P13" i="8"/>
  <c r="Q13" i="8"/>
  <c r="P14" i="8"/>
  <c r="Q14" i="8"/>
  <c r="Q15" i="8"/>
  <c r="P16" i="8"/>
  <c r="Q16" i="8"/>
  <c r="P17" i="8"/>
  <c r="Q17" i="8"/>
  <c r="P18" i="8"/>
  <c r="Q18" i="8"/>
  <c r="G19" i="8"/>
  <c r="P19" i="8"/>
  <c r="Q19" i="8"/>
  <c r="G20" i="8"/>
  <c r="P20" i="8"/>
  <c r="Q20" i="8"/>
  <c r="P21" i="8"/>
  <c r="Q21" i="8"/>
  <c r="P22" i="8"/>
  <c r="Q22" i="8"/>
  <c r="P23" i="8"/>
  <c r="Q23" i="8"/>
  <c r="Q24" i="8"/>
  <c r="E25" i="8"/>
  <c r="O25" i="8"/>
  <c r="P25" i="8"/>
  <c r="Q25" i="8"/>
  <c r="P26" i="8"/>
  <c r="Q26" i="8"/>
  <c r="P27" i="8"/>
  <c r="Q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Q43" i="8"/>
  <c r="Q45" i="8"/>
  <c r="Q46" i="8"/>
  <c r="Q47" i="8"/>
  <c r="P48" i="8"/>
  <c r="Q48" i="8"/>
  <c r="Q49" i="8"/>
  <c r="P50" i="8"/>
  <c r="Q50" i="8"/>
  <c r="P51" i="8"/>
  <c r="Q51" i="8"/>
  <c r="P52" i="8"/>
  <c r="Q52" i="8"/>
  <c r="P53" i="8"/>
  <c r="Q53" i="8"/>
  <c r="Q54" i="8"/>
  <c r="P55" i="8"/>
  <c r="Q55" i="8"/>
  <c r="P56" i="8"/>
  <c r="Q56" i="8"/>
  <c r="P57" i="8"/>
  <c r="Q57" i="8"/>
  <c r="P58" i="8"/>
  <c r="Q58" i="8"/>
  <c r="Q59" i="8"/>
  <c r="P60" i="8"/>
  <c r="Q60" i="8"/>
  <c r="P61" i="8"/>
  <c r="Q62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Q99" i="8"/>
  <c r="P100" i="8"/>
  <c r="Q100" i="8"/>
  <c r="Q101" i="8"/>
  <c r="Q102" i="8"/>
  <c r="Q103" i="8"/>
  <c r="Q104" i="8"/>
  <c r="P105" i="8"/>
  <c r="Q105" i="8"/>
  <c r="P106" i="8"/>
  <c r="Q106" i="8"/>
  <c r="P107" i="8"/>
  <c r="Q107" i="8"/>
  <c r="P108" i="8"/>
  <c r="Q108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Q116" i="8"/>
  <c r="P117" i="8"/>
  <c r="Q117" i="8"/>
  <c r="P118" i="8"/>
  <c r="Q118" i="8"/>
  <c r="Q119" i="8"/>
  <c r="Q120" i="8"/>
  <c r="Q121" i="8"/>
  <c r="P122" i="8"/>
  <c r="Q122" i="8"/>
  <c r="Q123" i="8"/>
  <c r="P124" i="8"/>
  <c r="Q124" i="8"/>
  <c r="P125" i="8"/>
  <c r="Q125" i="8"/>
  <c r="P126" i="8"/>
  <c r="Q126" i="8"/>
  <c r="Q127" i="8"/>
  <c r="Q128" i="8"/>
  <c r="Q129" i="8"/>
  <c r="P130" i="8"/>
  <c r="P131" i="8"/>
  <c r="Q131" i="8"/>
  <c r="P132" i="8"/>
  <c r="Q132" i="8"/>
  <c r="D133" i="8"/>
  <c r="P133" i="8"/>
  <c r="Q133" i="8"/>
  <c r="P134" i="8"/>
  <c r="Q135" i="8"/>
  <c r="P136" i="8"/>
  <c r="Q136" i="8"/>
  <c r="P137" i="8"/>
  <c r="P138" i="8"/>
  <c r="P139" i="8"/>
  <c r="P140" i="8"/>
  <c r="P141" i="8"/>
  <c r="P142" i="8"/>
  <c r="P143" i="8"/>
  <c r="P144" i="8"/>
  <c r="P145" i="8"/>
  <c r="P146" i="8"/>
  <c r="Q146" i="8"/>
  <c r="P147" i="8"/>
  <c r="P148" i="8"/>
  <c r="Q148" i="8"/>
  <c r="D149" i="8"/>
  <c r="P149" i="8"/>
  <c r="Q149" i="8"/>
  <c r="E149" i="8"/>
  <c r="Q150" i="8"/>
  <c r="Q151" i="8"/>
  <c r="Q152" i="8"/>
  <c r="Q153" i="8"/>
  <c r="Q154" i="8"/>
  <c r="Q155" i="8"/>
  <c r="Q156" i="8"/>
  <c r="P157" i="8"/>
  <c r="Q157" i="8"/>
  <c r="P158" i="8"/>
  <c r="Q158" i="8"/>
  <c r="Q159" i="8"/>
  <c r="Q160" i="8"/>
  <c r="Q161" i="8"/>
  <c r="P162" i="8"/>
  <c r="Q163" i="8"/>
  <c r="Q164" i="8"/>
  <c r="Q165" i="8"/>
  <c r="P166" i="8"/>
  <c r="Q166" i="8"/>
  <c r="Q167" i="8"/>
  <c r="Q168" i="8"/>
  <c r="P169" i="8"/>
  <c r="Q169" i="8"/>
  <c r="P170" i="8"/>
  <c r="Q170" i="8"/>
  <c r="P171" i="8"/>
  <c r="Q171" i="8"/>
  <c r="E172" i="8"/>
  <c r="F172" i="8"/>
  <c r="P173" i="8"/>
  <c r="Q173" i="8"/>
  <c r="P174" i="8"/>
  <c r="Q174" i="8"/>
  <c r="P175" i="8"/>
  <c r="Q175" i="8"/>
  <c r="P176" i="8"/>
  <c r="Q176" i="8"/>
  <c r="Q180" i="8"/>
  <c r="P185" i="8"/>
  <c r="Q185" i="8"/>
  <c r="P186" i="8"/>
  <c r="Q186" i="8"/>
  <c r="P187" i="8"/>
  <c r="Q187" i="8"/>
  <c r="P188" i="8"/>
  <c r="Q188" i="8"/>
  <c r="P189" i="8"/>
  <c r="Q189" i="8"/>
  <c r="P190" i="8"/>
  <c r="Q190" i="8"/>
  <c r="P191" i="8"/>
  <c r="Q191" i="8"/>
  <c r="P192" i="8"/>
  <c r="Q192" i="8"/>
  <c r="P193" i="8"/>
  <c r="Q193" i="8"/>
  <c r="P194" i="8"/>
  <c r="Q194" i="8"/>
  <c r="P195" i="8"/>
  <c r="Q195" i="8"/>
  <c r="P196" i="8"/>
  <c r="Q196" i="8"/>
  <c r="P197" i="8"/>
  <c r="Q197" i="8"/>
  <c r="P198" i="8"/>
  <c r="Q198" i="8"/>
  <c r="P199" i="8"/>
  <c r="Q199" i="8"/>
  <c r="P200" i="8"/>
  <c r="Q200" i="8"/>
  <c r="P201" i="8"/>
  <c r="Q201" i="8"/>
  <c r="P202" i="8"/>
  <c r="Q202" i="8"/>
  <c r="P203" i="8"/>
  <c r="Q203" i="8"/>
  <c r="D204" i="8"/>
  <c r="P204" i="8"/>
  <c r="Q204" i="8"/>
  <c r="P205" i="8"/>
  <c r="Q205" i="8"/>
  <c r="P206" i="8"/>
  <c r="Q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Q243" i="8"/>
  <c r="P244" i="8"/>
  <c r="P245" i="8"/>
  <c r="Q245" i="8"/>
  <c r="P246" i="8"/>
  <c r="P247" i="8"/>
  <c r="P248" i="8"/>
  <c r="P249" i="8"/>
  <c r="P250" i="8"/>
  <c r="P251" i="8"/>
  <c r="P252" i="8"/>
  <c r="Q252" i="8"/>
  <c r="P253" i="8"/>
  <c r="P254" i="8"/>
  <c r="P255" i="8"/>
  <c r="P256" i="8"/>
  <c r="P257" i="8"/>
  <c r="P258" i="8"/>
  <c r="E259" i="8"/>
  <c r="Q259" i="8"/>
  <c r="P260" i="8"/>
  <c r="Q260" i="8"/>
  <c r="P261" i="8"/>
  <c r="Q261" i="8"/>
  <c r="P262" i="8"/>
  <c r="Q262" i="8"/>
  <c r="P263" i="8"/>
  <c r="Q263" i="8"/>
  <c r="P264" i="8"/>
  <c r="Q264" i="8"/>
  <c r="P265" i="8"/>
  <c r="Q265" i="8"/>
  <c r="P266" i="8"/>
  <c r="Q266" i="8"/>
  <c r="P267" i="8"/>
  <c r="Q267" i="8"/>
  <c r="P268" i="8"/>
  <c r="Q268" i="8"/>
  <c r="P269" i="8"/>
  <c r="Q269" i="8"/>
  <c r="P270" i="8"/>
  <c r="Q270" i="8"/>
  <c r="P271" i="8"/>
  <c r="Q271" i="8"/>
  <c r="P272" i="8"/>
  <c r="Q272" i="8"/>
  <c r="P273" i="8"/>
  <c r="Q273" i="8"/>
  <c r="P274" i="8"/>
  <c r="Q274" i="8"/>
  <c r="P275" i="8"/>
  <c r="Q275" i="8"/>
  <c r="P276" i="8"/>
  <c r="Q276" i="8"/>
  <c r="P277" i="8"/>
  <c r="Q277" i="8"/>
  <c r="P278" i="8"/>
  <c r="Q278" i="8"/>
  <c r="P279" i="8"/>
  <c r="Q279" i="8"/>
  <c r="P280" i="8"/>
  <c r="Q280" i="8"/>
  <c r="P281" i="8"/>
  <c r="Q281" i="8"/>
  <c r="P282" i="8"/>
  <c r="P284" i="8"/>
  <c r="P285" i="8"/>
  <c r="P286" i="8"/>
  <c r="P287" i="8"/>
  <c r="P288" i="8"/>
  <c r="P290" i="8"/>
  <c r="P291" i="8"/>
  <c r="P292" i="8"/>
  <c r="P293" i="8"/>
  <c r="P294" i="8"/>
  <c r="P295" i="8"/>
  <c r="P296" i="8"/>
  <c r="P297" i="8"/>
  <c r="P298" i="8"/>
  <c r="P299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2" i="10"/>
  <c r="C3" i="10"/>
  <c r="D3" i="10"/>
  <c r="P4" i="10"/>
  <c r="P5" i="10"/>
  <c r="P6" i="10"/>
  <c r="P7" i="10"/>
  <c r="P8" i="10"/>
  <c r="P10" i="10"/>
  <c r="P11" i="10"/>
  <c r="Q11" i="10"/>
  <c r="P12" i="10"/>
  <c r="Q12" i="10"/>
  <c r="C14" i="10"/>
  <c r="Q15" i="10"/>
  <c r="P16" i="10"/>
  <c r="Q17" i="10"/>
  <c r="P18" i="10"/>
  <c r="P19" i="10"/>
  <c r="Q19" i="10"/>
  <c r="P20" i="10"/>
  <c r="Q20" i="10"/>
  <c r="P21" i="10"/>
  <c r="Q21" i="10"/>
  <c r="P22" i="10"/>
  <c r="Q22" i="10"/>
  <c r="Q23" i="10"/>
  <c r="P24" i="10"/>
  <c r="Q24" i="10"/>
  <c r="P25" i="10"/>
  <c r="Q25" i="10"/>
  <c r="P26" i="10"/>
  <c r="P27" i="10"/>
  <c r="Q27" i="10"/>
  <c r="P28" i="10"/>
  <c r="Q28" i="10"/>
  <c r="P29" i="10"/>
  <c r="Q29" i="10"/>
  <c r="P30" i="10"/>
  <c r="P31" i="10"/>
  <c r="P35" i="10"/>
  <c r="C43" i="10"/>
  <c r="C49" i="10"/>
  <c r="P50" i="10"/>
  <c r="Q51" i="10"/>
  <c r="Q52" i="10"/>
  <c r="P54" i="10"/>
  <c r="P55" i="10"/>
  <c r="R56" i="10"/>
  <c r="Q57" i="10"/>
  <c r="P58" i="10"/>
  <c r="Q58" i="10"/>
  <c r="P59" i="10"/>
  <c r="P60" i="10"/>
  <c r="Q62" i="10"/>
  <c r="P63" i="10"/>
  <c r="P64" i="10"/>
  <c r="P67" i="10"/>
  <c r="Q67" i="10"/>
  <c r="P69" i="10"/>
  <c r="P70" i="10"/>
  <c r="P71" i="10"/>
  <c r="P73" i="10"/>
  <c r="P74" i="10"/>
  <c r="P75" i="10"/>
  <c r="P76" i="10"/>
  <c r="P77" i="10"/>
  <c r="P78" i="10"/>
  <c r="P80" i="10"/>
  <c r="P82" i="10"/>
  <c r="P83" i="10"/>
  <c r="P84" i="10"/>
  <c r="P85" i="10"/>
  <c r="F86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Q117" i="10"/>
  <c r="P118" i="10"/>
  <c r="P119" i="10"/>
  <c r="P120" i="10"/>
  <c r="P121" i="10"/>
  <c r="P122" i="10"/>
  <c r="P124" i="10"/>
  <c r="P131" i="10"/>
  <c r="P134" i="10"/>
  <c r="P135" i="10"/>
  <c r="P136" i="10"/>
  <c r="P137" i="10"/>
  <c r="P138" i="10"/>
  <c r="P139" i="10"/>
  <c r="P141" i="10"/>
  <c r="P142" i="10"/>
  <c r="P145" i="10"/>
  <c r="P147" i="10"/>
  <c r="P148" i="10"/>
  <c r="P150" i="10"/>
  <c r="P153" i="10"/>
  <c r="P156" i="10"/>
  <c r="Q156" i="10"/>
  <c r="P157" i="10"/>
  <c r="Q157" i="10"/>
  <c r="P158" i="10"/>
  <c r="Q158" i="10"/>
  <c r="P159" i="10"/>
  <c r="Q159" i="10"/>
  <c r="C160" i="10"/>
  <c r="P161" i="10"/>
  <c r="Q161" i="10"/>
  <c r="P162" i="10"/>
  <c r="C163" i="10"/>
  <c r="C164" i="10"/>
  <c r="L165" i="10"/>
  <c r="P165" i="10"/>
  <c r="L166" i="10"/>
  <c r="P166" i="10"/>
  <c r="L167" i="10"/>
  <c r="P167" i="10"/>
  <c r="L168" i="10"/>
  <c r="P168" i="10"/>
  <c r="L169" i="10"/>
  <c r="P169" i="10"/>
  <c r="L170" i="10"/>
  <c r="P170" i="10"/>
  <c r="L171" i="10"/>
  <c r="P171" i="10"/>
  <c r="L172" i="10"/>
  <c r="P172" i="10"/>
  <c r="L173" i="10"/>
  <c r="P173" i="10"/>
  <c r="Q174" i="10"/>
  <c r="P175" i="10"/>
  <c r="P176" i="10"/>
  <c r="Q176" i="10"/>
  <c r="P177" i="10"/>
  <c r="P178" i="10"/>
  <c r="P180" i="10"/>
  <c r="P182" i="10"/>
  <c r="P183" i="10"/>
  <c r="P184" i="10"/>
  <c r="P185" i="10"/>
  <c r="P187" i="10"/>
  <c r="P188" i="10"/>
  <c r="P189" i="10"/>
  <c r="P190" i="10"/>
  <c r="P191" i="10"/>
  <c r="P192" i="10"/>
  <c r="P193" i="10"/>
  <c r="P194" i="10"/>
  <c r="P195" i="10"/>
  <c r="P196" i="10"/>
  <c r="P197" i="10"/>
  <c r="Q197" i="10"/>
  <c r="P198" i="10"/>
  <c r="Q198" i="10"/>
  <c r="P199" i="10"/>
  <c r="Q199" i="10"/>
  <c r="P200" i="10"/>
  <c r="Q200" i="10"/>
  <c r="P201" i="10"/>
  <c r="Q201" i="10"/>
  <c r="P202" i="10"/>
  <c r="Q202" i="10"/>
  <c r="P203" i="10"/>
  <c r="Q203" i="10"/>
  <c r="P204" i="10"/>
  <c r="P205" i="10"/>
  <c r="Q205" i="10"/>
  <c r="Q206" i="10"/>
  <c r="Q207" i="10"/>
  <c r="Q208" i="10"/>
  <c r="Q209" i="10"/>
  <c r="Q210" i="10"/>
  <c r="Q211" i="10"/>
  <c r="Q212" i="10"/>
  <c r="Q213" i="10"/>
  <c r="P214" i="10"/>
  <c r="Q214" i="10"/>
  <c r="P218" i="10"/>
  <c r="P219" i="10"/>
  <c r="P220" i="10"/>
  <c r="Q220" i="10"/>
  <c r="Q221" i="10"/>
  <c r="P222" i="10"/>
  <c r="Q222" i="10"/>
  <c r="P223" i="10"/>
  <c r="Q223" i="10"/>
  <c r="Q224" i="10"/>
  <c r="Q225" i="10"/>
  <c r="Q226" i="10"/>
  <c r="Q227" i="10"/>
  <c r="Q228" i="10"/>
  <c r="Q229" i="10"/>
  <c r="Q230" i="10"/>
  <c r="P231" i="10"/>
  <c r="Q231" i="10"/>
  <c r="P232" i="10"/>
  <c r="Q232" i="10"/>
  <c r="K233" i="10"/>
  <c r="P233" i="10"/>
  <c r="Q233" i="10"/>
  <c r="P234" i="10"/>
  <c r="Q234" i="10"/>
  <c r="C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Q271" i="10"/>
  <c r="P272" i="10"/>
  <c r="Q272" i="10"/>
  <c r="P273" i="10"/>
  <c r="Q273" i="10"/>
  <c r="P274" i="10"/>
  <c r="Q274" i="10"/>
  <c r="P275" i="10"/>
  <c r="Q275" i="10"/>
  <c r="P276" i="10"/>
  <c r="Q276" i="10"/>
  <c r="P277" i="10"/>
  <c r="Q277" i="10"/>
  <c r="P278" i="10"/>
  <c r="Q278" i="10"/>
  <c r="P279" i="10"/>
  <c r="Q279" i="10"/>
  <c r="P280" i="10"/>
  <c r="Q280" i="10"/>
  <c r="P281" i="10"/>
  <c r="Q281" i="10"/>
  <c r="Q282" i="10"/>
  <c r="P283" i="10"/>
  <c r="Q283" i="10"/>
  <c r="P284" i="10"/>
  <c r="Q284" i="10"/>
  <c r="P285" i="10"/>
  <c r="Q285" i="10"/>
  <c r="Q286" i="10"/>
  <c r="P287" i="10"/>
  <c r="P288" i="10"/>
  <c r="Q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Q302" i="10"/>
  <c r="P303" i="10"/>
  <c r="Q303" i="10"/>
  <c r="P304" i="10"/>
  <c r="Q304" i="10"/>
  <c r="Q305" i="10"/>
  <c r="P306" i="10"/>
  <c r="Q306" i="10"/>
  <c r="P307" i="10"/>
  <c r="Q307" i="10"/>
  <c r="P308" i="10"/>
  <c r="Q308" i="10"/>
  <c r="R11" i="2"/>
  <c r="R17" i="2"/>
  <c r="Q157" i="2"/>
  <c r="R157" i="2"/>
  <c r="R179" i="2"/>
  <c r="R220" i="2"/>
  <c r="R221" i="2"/>
  <c r="R223" i="2"/>
  <c r="R224" i="2"/>
  <c r="R225" i="2"/>
  <c r="R226" i="2"/>
  <c r="R227" i="2"/>
  <c r="Q228" i="2"/>
  <c r="R228" i="2"/>
  <c r="R229" i="2"/>
  <c r="Q232" i="2"/>
  <c r="R232" i="2"/>
  <c r="R233" i="2"/>
  <c r="R234" i="2"/>
  <c r="R235" i="2"/>
  <c r="Q236" i="2"/>
  <c r="R236" i="2"/>
  <c r="R237" i="2"/>
  <c r="Q240" i="2"/>
  <c r="R240" i="2"/>
  <c r="R316" i="2"/>
  <c r="R317" i="2"/>
  <c r="Q318" i="2"/>
  <c r="R318" i="2"/>
  <c r="R321" i="2"/>
  <c r="Q322" i="2"/>
  <c r="R322" i="2"/>
  <c r="R323" i="2"/>
  <c r="Q2" i="3"/>
  <c r="R2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5" i="3"/>
  <c r="R5" i="3"/>
  <c r="Q6" i="3"/>
  <c r="R6" i="3"/>
  <c r="Q7" i="3"/>
  <c r="R7" i="3"/>
  <c r="Q8" i="3"/>
  <c r="R8" i="3"/>
  <c r="Q9" i="3"/>
  <c r="R9" i="3"/>
  <c r="R10" i="3"/>
  <c r="D11" i="3"/>
  <c r="E11" i="3"/>
  <c r="F11" i="3"/>
  <c r="G11" i="3"/>
  <c r="I11" i="3"/>
  <c r="J11" i="3"/>
  <c r="K11" i="3"/>
  <c r="L11" i="3"/>
  <c r="M11" i="3"/>
  <c r="N11" i="3"/>
  <c r="O11" i="3"/>
  <c r="P11" i="3"/>
  <c r="H12" i="3"/>
  <c r="H11" i="3"/>
  <c r="Q11" i="3"/>
  <c r="R11" i="3"/>
  <c r="R13" i="3"/>
  <c r="Q14" i="3"/>
  <c r="R14" i="3"/>
  <c r="Q15" i="3"/>
  <c r="R15" i="3"/>
  <c r="Q16" i="3"/>
  <c r="D17" i="3"/>
  <c r="E17" i="3"/>
  <c r="F17" i="3"/>
  <c r="Q17" i="3"/>
  <c r="R17" i="3"/>
  <c r="G17" i="3"/>
  <c r="H17" i="3"/>
  <c r="I17" i="3"/>
  <c r="J17" i="3"/>
  <c r="K17" i="3"/>
  <c r="L17" i="3"/>
  <c r="M17" i="3"/>
  <c r="N17" i="3"/>
  <c r="O17" i="3"/>
  <c r="P17" i="3"/>
  <c r="Q18" i="3"/>
  <c r="R18" i="3"/>
  <c r="Q19" i="3"/>
  <c r="R19" i="3"/>
  <c r="Q20" i="3"/>
  <c r="R20" i="3"/>
  <c r="D21" i="3"/>
  <c r="E21" i="3"/>
  <c r="F21" i="3"/>
  <c r="G21" i="3"/>
  <c r="H21" i="3"/>
  <c r="J21" i="3"/>
  <c r="K21" i="3"/>
  <c r="L21" i="3"/>
  <c r="M21" i="3"/>
  <c r="N21" i="3"/>
  <c r="O21" i="3"/>
  <c r="P21" i="3"/>
  <c r="Q22" i="3"/>
  <c r="R22" i="3"/>
  <c r="Q23" i="3"/>
  <c r="R23" i="3"/>
  <c r="Q24" i="3"/>
  <c r="R24" i="3"/>
  <c r="Q25" i="3"/>
  <c r="R25" i="3"/>
  <c r="I26" i="3"/>
  <c r="I21" i="3"/>
  <c r="Q27" i="3"/>
  <c r="Q28" i="3"/>
  <c r="Q29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2" i="3"/>
  <c r="R32" i="3"/>
  <c r="Q33" i="3"/>
  <c r="R33" i="3"/>
  <c r="Q34" i="3"/>
  <c r="R34" i="3"/>
  <c r="Q35" i="3"/>
  <c r="R35" i="3"/>
  <c r="Q36" i="3"/>
  <c r="R36" i="3"/>
  <c r="R37" i="3"/>
  <c r="R39" i="3"/>
  <c r="R40" i="3"/>
  <c r="R41" i="3"/>
  <c r="R42" i="3"/>
  <c r="R43" i="3"/>
  <c r="R46" i="3"/>
  <c r="D49" i="3"/>
  <c r="E49" i="3"/>
  <c r="F49" i="3"/>
  <c r="G49" i="3"/>
  <c r="H49" i="3"/>
  <c r="I49" i="3"/>
  <c r="J49" i="3"/>
  <c r="K49" i="3"/>
  <c r="L49" i="3"/>
  <c r="M49" i="3"/>
  <c r="Q49" i="3"/>
  <c r="R49" i="3"/>
  <c r="N49" i="3"/>
  <c r="O49" i="3"/>
  <c r="P49" i="3"/>
  <c r="R50" i="3"/>
  <c r="R52" i="3"/>
  <c r="R53" i="3"/>
  <c r="R54" i="3"/>
  <c r="Q55" i="3"/>
  <c r="R55" i="3"/>
  <c r="R56" i="3"/>
  <c r="Q57" i="3"/>
  <c r="R57" i="3"/>
  <c r="R58" i="3"/>
  <c r="R59" i="3"/>
  <c r="R60" i="3"/>
  <c r="Q61" i="3"/>
  <c r="R61" i="3"/>
  <c r="R62" i="3"/>
  <c r="R63" i="3"/>
  <c r="Q64" i="3"/>
  <c r="R64" i="3"/>
  <c r="Q65" i="3"/>
  <c r="R65" i="3"/>
  <c r="Q66" i="3"/>
  <c r="R66" i="3"/>
  <c r="Q67" i="3"/>
  <c r="R67" i="3"/>
  <c r="R68" i="3"/>
  <c r="Q69" i="3"/>
  <c r="R69" i="3"/>
  <c r="Q70" i="3"/>
  <c r="R70" i="3"/>
  <c r="R71" i="3"/>
  <c r="Q72" i="3"/>
  <c r="R72" i="3"/>
  <c r="Q73" i="3"/>
  <c r="R73" i="3"/>
  <c r="R74" i="3"/>
  <c r="Q75" i="3"/>
  <c r="R75" i="3"/>
  <c r="Q76" i="3"/>
  <c r="R76" i="3"/>
  <c r="Q77" i="3"/>
  <c r="R77" i="3"/>
  <c r="Q78" i="3"/>
  <c r="R78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R92" i="3"/>
  <c r="Q93" i="3"/>
  <c r="R93" i="3"/>
  <c r="Q94" i="3"/>
  <c r="R94" i="3"/>
  <c r="Q95" i="3"/>
  <c r="R95" i="3"/>
  <c r="Q96" i="3"/>
  <c r="R96" i="3"/>
  <c r="Q97" i="3"/>
  <c r="R97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D124" i="3"/>
  <c r="E124" i="3"/>
  <c r="Q124" i="3"/>
  <c r="R124" i="3"/>
  <c r="F124" i="3"/>
  <c r="G124" i="3"/>
  <c r="H124" i="3"/>
  <c r="I124" i="3"/>
  <c r="J124" i="3"/>
  <c r="K124" i="3"/>
  <c r="L124" i="3"/>
  <c r="M124" i="3"/>
  <c r="N124" i="3"/>
  <c r="O124" i="3"/>
  <c r="P124" i="3"/>
  <c r="Q125" i="3"/>
  <c r="R125" i="3"/>
  <c r="Q126" i="3"/>
  <c r="R126" i="3"/>
  <c r="Q127" i="3"/>
  <c r="R127" i="3"/>
  <c r="Q128" i="3"/>
  <c r="R128" i="3"/>
  <c r="R163" i="3"/>
  <c r="H164" i="3"/>
  <c r="Q165" i="3"/>
  <c r="R165" i="3"/>
  <c r="Q166" i="3"/>
  <c r="R166" i="3"/>
  <c r="Q169" i="3"/>
  <c r="R169" i="3"/>
  <c r="Q170" i="3"/>
  <c r="R170" i="3"/>
  <c r="Q171" i="3"/>
  <c r="R171" i="3"/>
  <c r="Q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D183" i="3"/>
  <c r="E183" i="3"/>
  <c r="F183" i="3"/>
  <c r="Q183" i="3"/>
  <c r="R183" i="3"/>
  <c r="G183" i="3"/>
  <c r="H183" i="3"/>
  <c r="I183" i="3"/>
  <c r="J183" i="3"/>
  <c r="K183" i="3"/>
  <c r="L183" i="3"/>
  <c r="M183" i="3"/>
  <c r="N183" i="3"/>
  <c r="O183" i="3"/>
  <c r="P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R208" i="3"/>
  <c r="Q209" i="3"/>
  <c r="R209" i="3"/>
  <c r="Q210" i="3"/>
  <c r="R210" i="3"/>
  <c r="Q212" i="3"/>
  <c r="R212" i="3"/>
  <c r="Q213" i="3"/>
  <c r="R213" i="3"/>
  <c r="Q214" i="3"/>
  <c r="R214" i="3"/>
  <c r="Q215" i="3"/>
  <c r="R215" i="3"/>
  <c r="Q216" i="3"/>
  <c r="R216" i="3"/>
  <c r="D217" i="3"/>
  <c r="E217" i="3"/>
  <c r="F217" i="3"/>
  <c r="G217" i="3"/>
  <c r="Q217" i="3"/>
  <c r="R217" i="3"/>
  <c r="H217" i="3"/>
  <c r="I217" i="3"/>
  <c r="J217" i="3"/>
  <c r="K217" i="3"/>
  <c r="L217" i="3"/>
  <c r="M217" i="3"/>
  <c r="N217" i="3"/>
  <c r="O217" i="3"/>
  <c r="P217" i="3"/>
  <c r="Q218" i="3"/>
  <c r="R218" i="3"/>
  <c r="Q219" i="3"/>
  <c r="R219" i="3"/>
  <c r="Q220" i="3"/>
  <c r="R220" i="3"/>
  <c r="Q221" i="3"/>
  <c r="R221" i="3"/>
  <c r="Q222" i="3"/>
  <c r="R222" i="3"/>
  <c r="Q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D230" i="3"/>
  <c r="E230" i="3"/>
  <c r="F230" i="3"/>
  <c r="Q230" i="3"/>
  <c r="R230" i="3"/>
  <c r="G230" i="3"/>
  <c r="H230" i="3"/>
  <c r="I230" i="3"/>
  <c r="J230" i="3"/>
  <c r="K230" i="3"/>
  <c r="L230" i="3"/>
  <c r="M230" i="3"/>
  <c r="N230" i="3"/>
  <c r="O230" i="3"/>
  <c r="P230" i="3"/>
  <c r="R231" i="3"/>
  <c r="Q232" i="3"/>
  <c r="Q233" i="3"/>
  <c r="R233" i="3"/>
  <c r="Q234" i="3"/>
  <c r="R235" i="3"/>
  <c r="R236" i="3"/>
  <c r="Q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R239" i="3"/>
  <c r="Q240" i="3"/>
  <c r="R242" i="3"/>
  <c r="Q243" i="3"/>
  <c r="R244" i="3"/>
  <c r="Q245" i="3"/>
  <c r="R245" i="3"/>
  <c r="D246" i="3"/>
  <c r="E246" i="3"/>
  <c r="F246" i="3"/>
  <c r="G246" i="3"/>
  <c r="Q246" i="3"/>
  <c r="R246" i="3"/>
  <c r="H246" i="3"/>
  <c r="I246" i="3"/>
  <c r="J246" i="3"/>
  <c r="K246" i="3"/>
  <c r="L246" i="3"/>
  <c r="M246" i="3"/>
  <c r="N246" i="3"/>
  <c r="O246" i="3"/>
  <c r="P246" i="3"/>
  <c r="R247" i="3"/>
  <c r="Q248" i="3"/>
  <c r="R248" i="3"/>
  <c r="R249" i="3"/>
  <c r="Q250" i="3"/>
  <c r="R250" i="3"/>
  <c r="Q251" i="3"/>
  <c r="Q252" i="3"/>
  <c r="R252" i="3"/>
  <c r="Q253" i="3"/>
  <c r="R253" i="3"/>
  <c r="R254" i="3"/>
  <c r="R255" i="3"/>
  <c r="Q256" i="3"/>
  <c r="R256" i="3"/>
  <c r="R257" i="3"/>
  <c r="Q258" i="3"/>
  <c r="R258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R321" i="3"/>
  <c r="Q322" i="3"/>
  <c r="R322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R340" i="3"/>
  <c r="Q341" i="3"/>
  <c r="R341" i="3"/>
  <c r="F342" i="3"/>
  <c r="Q342" i="3"/>
  <c r="R342" i="3"/>
  <c r="R343" i="3"/>
  <c r="Q345" i="3"/>
  <c r="R345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2" i="11"/>
  <c r="R2" i="11"/>
  <c r="R3" i="11"/>
  <c r="D4" i="11"/>
  <c r="E4" i="11"/>
  <c r="F4" i="11"/>
  <c r="G4" i="11"/>
  <c r="Q4" i="11"/>
  <c r="R4" i="11"/>
  <c r="H4" i="11"/>
  <c r="I4" i="11"/>
  <c r="J4" i="11"/>
  <c r="K4" i="11"/>
  <c r="L4" i="11"/>
  <c r="M4" i="11"/>
  <c r="N4" i="11"/>
  <c r="O4" i="11"/>
  <c r="P4" i="11"/>
  <c r="Q5" i="11"/>
  <c r="R5" i="11"/>
  <c r="Q6" i="11"/>
  <c r="R6" i="11"/>
  <c r="Q7" i="11"/>
  <c r="R7" i="11"/>
  <c r="R8" i="11"/>
  <c r="Q9" i="11"/>
  <c r="R9" i="11"/>
  <c r="Q10" i="11"/>
  <c r="R10" i="11"/>
  <c r="D11" i="11"/>
  <c r="E11" i="11"/>
  <c r="F11" i="11"/>
  <c r="Q11" i="11"/>
  <c r="R11" i="11"/>
  <c r="G11" i="11"/>
  <c r="H11" i="11"/>
  <c r="I11" i="11"/>
  <c r="J11" i="11"/>
  <c r="K11" i="11"/>
  <c r="L11" i="11"/>
  <c r="M11" i="11"/>
  <c r="N11" i="11"/>
  <c r="O11" i="11"/>
  <c r="P11" i="11"/>
  <c r="Q12" i="11"/>
  <c r="R12" i="11"/>
  <c r="R13" i="11"/>
  <c r="R14" i="11"/>
  <c r="Q15" i="11"/>
  <c r="R15" i="11"/>
  <c r="Q16" i="11"/>
  <c r="R16" i="11"/>
  <c r="Q17" i="11"/>
  <c r="R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9" i="11"/>
  <c r="R19" i="11"/>
  <c r="Q20" i="11"/>
  <c r="R20" i="11"/>
  <c r="Q21" i="11"/>
  <c r="R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3" i="11"/>
  <c r="R23" i="11"/>
  <c r="Q24" i="11"/>
  <c r="R24" i="11"/>
  <c r="Q25" i="11"/>
  <c r="R25" i="11"/>
  <c r="Q26" i="11"/>
  <c r="R26" i="11"/>
  <c r="Q28" i="11"/>
  <c r="R28" i="11"/>
  <c r="Q29" i="11"/>
  <c r="R29" i="11"/>
  <c r="Q30" i="11"/>
  <c r="R30" i="11"/>
  <c r="Q31" i="11"/>
  <c r="R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3" i="11"/>
  <c r="R33" i="11"/>
  <c r="Q34" i="11"/>
  <c r="R34" i="11"/>
  <c r="Q35" i="11"/>
  <c r="R35" i="11"/>
  <c r="Q36" i="11"/>
  <c r="R36" i="11"/>
  <c r="Q37" i="11"/>
  <c r="R37" i="11"/>
  <c r="R38" i="11"/>
  <c r="R39" i="11"/>
  <c r="R40" i="11"/>
  <c r="R41" i="11"/>
  <c r="R42" i="11"/>
  <c r="R43" i="11"/>
  <c r="Q44" i="11"/>
  <c r="R44" i="11"/>
  <c r="R45" i="11"/>
  <c r="R46" i="11"/>
  <c r="R47" i="11"/>
  <c r="R48" i="11"/>
  <c r="R49" i="11"/>
  <c r="D50" i="11"/>
  <c r="E50" i="11"/>
  <c r="Q50" i="11"/>
  <c r="R50" i="11"/>
  <c r="F50" i="11"/>
  <c r="G50" i="11"/>
  <c r="H50" i="11"/>
  <c r="I50" i="11"/>
  <c r="J50" i="11"/>
  <c r="K50" i="11"/>
  <c r="L50" i="11"/>
  <c r="M50" i="11"/>
  <c r="N50" i="11"/>
  <c r="O50" i="11"/>
  <c r="P50" i="11"/>
  <c r="Q51" i="11"/>
  <c r="R51" i="11"/>
  <c r="R52" i="11"/>
  <c r="Q53" i="11"/>
  <c r="R53" i="11"/>
  <c r="Q54" i="11"/>
  <c r="R54" i="11"/>
  <c r="R55" i="11"/>
  <c r="R56" i="11"/>
  <c r="R57" i="11"/>
  <c r="R58" i="11"/>
  <c r="R59" i="11"/>
  <c r="R60" i="11"/>
  <c r="R61" i="11"/>
  <c r="Q62" i="11"/>
  <c r="R62" i="11"/>
  <c r="Q63" i="11"/>
  <c r="R63" i="11"/>
  <c r="R64" i="11"/>
  <c r="R65" i="11"/>
  <c r="Q66" i="11"/>
  <c r="R66" i="11"/>
  <c r="R67" i="11"/>
  <c r="R68" i="11"/>
  <c r="Q69" i="11"/>
  <c r="R69" i="11"/>
  <c r="R70" i="11"/>
  <c r="Q71" i="11"/>
  <c r="R71" i="11"/>
  <c r="R72" i="11"/>
  <c r="R73" i="11"/>
  <c r="Q74" i="11"/>
  <c r="R74" i="11"/>
  <c r="Q75" i="11"/>
  <c r="R75" i="11"/>
  <c r="Q76" i="11"/>
  <c r="R76" i="11"/>
  <c r="Q77" i="11"/>
  <c r="R77" i="11"/>
  <c r="Q78" i="11"/>
  <c r="R78" i="11"/>
  <c r="Q79" i="11"/>
  <c r="R79" i="11"/>
  <c r="Q80" i="11"/>
  <c r="R80" i="11"/>
  <c r="Q81" i="11"/>
  <c r="R81" i="11"/>
  <c r="Q82" i="11"/>
  <c r="R82" i="11"/>
  <c r="Q83" i="11"/>
  <c r="R83" i="11"/>
  <c r="Q84" i="11"/>
  <c r="R84" i="11"/>
  <c r="Q85" i="11"/>
  <c r="R85" i="11"/>
  <c r="Q86" i="11"/>
  <c r="R86" i="11"/>
  <c r="Q87" i="11"/>
  <c r="R87" i="11"/>
  <c r="Q88" i="11"/>
  <c r="R88" i="11"/>
  <c r="Q89" i="11"/>
  <c r="R89" i="11"/>
  <c r="Q90" i="11"/>
  <c r="R90" i="11"/>
  <c r="Q91" i="11"/>
  <c r="R91" i="11"/>
  <c r="Q92" i="11"/>
  <c r="R92" i="11"/>
  <c r="Q93" i="11"/>
  <c r="R93" i="11"/>
  <c r="R94" i="11"/>
  <c r="R95" i="11"/>
  <c r="Q96" i="11"/>
  <c r="R96" i="11"/>
  <c r="Q97" i="11"/>
  <c r="R97" i="11"/>
  <c r="Q98" i="11"/>
  <c r="R98" i="11"/>
  <c r="Q99" i="11"/>
  <c r="R99" i="11"/>
  <c r="Q100" i="11"/>
  <c r="R100" i="11"/>
  <c r="Q101" i="11"/>
  <c r="R101" i="11"/>
  <c r="Q102" i="11"/>
  <c r="R102" i="11"/>
  <c r="Q103" i="11"/>
  <c r="R103" i="11"/>
  <c r="Q104" i="11"/>
  <c r="R104" i="11"/>
  <c r="Q105" i="11"/>
  <c r="R105" i="11"/>
  <c r="Q106" i="11"/>
  <c r="R106" i="11"/>
  <c r="Q107" i="11"/>
  <c r="R107" i="11"/>
  <c r="Q108" i="11"/>
  <c r="R108" i="11"/>
  <c r="Q109" i="11"/>
  <c r="R109" i="11"/>
  <c r="Q110" i="11"/>
  <c r="R110" i="11"/>
  <c r="Q111" i="11"/>
  <c r="R111" i="11"/>
  <c r="Q112" i="11"/>
  <c r="R112" i="11"/>
  <c r="Q113" i="11"/>
  <c r="R113" i="11"/>
  <c r="Q114" i="11"/>
  <c r="R114" i="11"/>
  <c r="Q115" i="11"/>
  <c r="R115" i="11"/>
  <c r="Q116" i="11"/>
  <c r="R116" i="11"/>
  <c r="Q117" i="11"/>
  <c r="R117" i="11"/>
  <c r="Q118" i="11"/>
  <c r="R118" i="11"/>
  <c r="Q119" i="11"/>
  <c r="R119" i="11"/>
  <c r="Q120" i="11"/>
  <c r="R120" i="11"/>
  <c r="Q121" i="11"/>
  <c r="R121" i="11"/>
  <c r="Q122" i="11"/>
  <c r="R122" i="11"/>
  <c r="Q123" i="11"/>
  <c r="R123" i="11"/>
  <c r="Q124" i="11"/>
  <c r="R124" i="11"/>
  <c r="Q125" i="11"/>
  <c r="R125" i="11"/>
  <c r="Q126" i="11"/>
  <c r="R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8" i="11"/>
  <c r="R128" i="11"/>
  <c r="Q129" i="11"/>
  <c r="R129" i="11"/>
  <c r="Q130" i="11"/>
  <c r="R130" i="11"/>
  <c r="Q131" i="11"/>
  <c r="R131" i="11"/>
  <c r="R139" i="11"/>
  <c r="R144" i="11"/>
  <c r="Q164" i="11"/>
  <c r="R164" i="11"/>
  <c r="Q165" i="11"/>
  <c r="R165" i="11"/>
  <c r="Q166" i="11"/>
  <c r="R166" i="11"/>
  <c r="Q167" i="11"/>
  <c r="R167" i="11"/>
  <c r="Q168" i="11"/>
  <c r="R168" i="11"/>
  <c r="R169" i="11"/>
  <c r="Q170" i="11"/>
  <c r="R170" i="11"/>
  <c r="Q171" i="11"/>
  <c r="R171" i="11"/>
  <c r="Q172" i="11"/>
  <c r="R172" i="11"/>
  <c r="Q173" i="11"/>
  <c r="R173" i="11"/>
  <c r="Q174" i="11"/>
  <c r="R174" i="11"/>
  <c r="Q175" i="11"/>
  <c r="R175" i="11"/>
  <c r="Q176" i="11"/>
  <c r="R176" i="11"/>
  <c r="Q177" i="11"/>
  <c r="R177" i="11"/>
  <c r="Q178" i="11"/>
  <c r="R178" i="11"/>
  <c r="Q179" i="11"/>
  <c r="R179" i="11"/>
  <c r="Q180" i="11"/>
  <c r="R180" i="11"/>
  <c r="Q181" i="11"/>
  <c r="R181" i="11"/>
  <c r="Q182" i="11"/>
  <c r="R182" i="11"/>
  <c r="Q183" i="11"/>
  <c r="R183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5" i="11"/>
  <c r="R185" i="11"/>
  <c r="Q186" i="11"/>
  <c r="R186" i="11"/>
  <c r="Q187" i="11"/>
  <c r="R187" i="11"/>
  <c r="R188" i="11"/>
  <c r="Q189" i="11"/>
  <c r="R189" i="11"/>
  <c r="D218" i="11"/>
  <c r="E218" i="11"/>
  <c r="F218" i="11"/>
  <c r="Q218" i="11"/>
  <c r="R218" i="11"/>
  <c r="G218" i="11"/>
  <c r="H218" i="11"/>
  <c r="I218" i="11"/>
  <c r="J218" i="11"/>
  <c r="K218" i="11"/>
  <c r="L218" i="11"/>
  <c r="M218" i="11"/>
  <c r="N218" i="11"/>
  <c r="O218" i="11"/>
  <c r="P218" i="11"/>
  <c r="Q219" i="11"/>
  <c r="R219" i="11"/>
  <c r="R220" i="11"/>
  <c r="Q221" i="11"/>
  <c r="R221" i="11"/>
  <c r="Q222" i="11"/>
  <c r="R222" i="11"/>
  <c r="Q223" i="11"/>
  <c r="R223" i="11"/>
  <c r="Q224" i="11"/>
  <c r="R224" i="11"/>
  <c r="Q225" i="11"/>
  <c r="R225" i="11"/>
  <c r="Q226" i="11"/>
  <c r="R226" i="11"/>
  <c r="Q227" i="11"/>
  <c r="R227" i="11"/>
  <c r="Q228" i="11"/>
  <c r="R228" i="11"/>
  <c r="Q229" i="11"/>
  <c r="R229" i="11"/>
  <c r="Q230" i="11"/>
  <c r="R230" i="11"/>
  <c r="D231" i="11"/>
  <c r="E231" i="11"/>
  <c r="Q231" i="11"/>
  <c r="R231" i="11"/>
  <c r="F231" i="11"/>
  <c r="G231" i="11"/>
  <c r="H231" i="11"/>
  <c r="I231" i="11"/>
  <c r="J231" i="11"/>
  <c r="K231" i="11"/>
  <c r="L231" i="11"/>
  <c r="M231" i="11"/>
  <c r="N231" i="11"/>
  <c r="O231" i="11"/>
  <c r="P231" i="11"/>
  <c r="Q232" i="11"/>
  <c r="R232" i="11"/>
  <c r="Q233" i="11"/>
  <c r="Q234" i="11"/>
  <c r="R234" i="11"/>
  <c r="Q235" i="11"/>
  <c r="R235" i="11"/>
  <c r="Q236" i="11"/>
  <c r="R236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8" i="11"/>
  <c r="R238" i="11"/>
  <c r="Q239" i="11"/>
  <c r="Q237" i="11"/>
  <c r="R237" i="11"/>
  <c r="R240" i="11"/>
  <c r="Q241" i="11"/>
  <c r="R241" i="11"/>
  <c r="Q242" i="11"/>
  <c r="R242" i="11"/>
  <c r="R243" i="11"/>
  <c r="Q244" i="11"/>
  <c r="R244" i="11"/>
  <c r="D245" i="11"/>
  <c r="E245" i="11"/>
  <c r="F245" i="11"/>
  <c r="Q245" i="11"/>
  <c r="R245" i="11"/>
  <c r="G245" i="11"/>
  <c r="H245" i="11"/>
  <c r="I245" i="11"/>
  <c r="J245" i="11"/>
  <c r="K245" i="11"/>
  <c r="L245" i="11"/>
  <c r="M245" i="11"/>
  <c r="N245" i="11"/>
  <c r="O245" i="11"/>
  <c r="P245" i="11"/>
  <c r="Q246" i="11"/>
  <c r="R246" i="11"/>
  <c r="R248" i="11"/>
  <c r="R249" i="11"/>
  <c r="Q250" i="11"/>
  <c r="R250" i="11"/>
  <c r="Q251" i="11"/>
  <c r="R251" i="11"/>
  <c r="Q252" i="11"/>
  <c r="R252" i="11"/>
  <c r="R253" i="11"/>
  <c r="R254" i="11"/>
  <c r="R255" i="11"/>
  <c r="R256" i="11"/>
  <c r="Q257" i="11"/>
  <c r="Q258" i="11"/>
  <c r="R258" i="11"/>
  <c r="E259" i="11"/>
  <c r="R259" i="11"/>
  <c r="Q260" i="11"/>
  <c r="R260" i="11"/>
  <c r="Q261" i="11"/>
  <c r="R261" i="11"/>
  <c r="Q262" i="11"/>
  <c r="R262" i="11"/>
  <c r="Q263" i="11"/>
  <c r="R263" i="11"/>
  <c r="Q264" i="11"/>
  <c r="R264" i="11"/>
  <c r="Q265" i="11"/>
  <c r="R265" i="11"/>
  <c r="Q266" i="11"/>
  <c r="R266" i="11"/>
  <c r="Q267" i="11"/>
  <c r="R267" i="11"/>
  <c r="Q268" i="11"/>
  <c r="R268" i="11"/>
  <c r="Q269" i="11"/>
  <c r="R269" i="11"/>
  <c r="Q270" i="11"/>
  <c r="R270" i="11"/>
  <c r="Q271" i="11"/>
  <c r="R271" i="11"/>
  <c r="Q272" i="11"/>
  <c r="R272" i="11"/>
  <c r="Q273" i="11"/>
  <c r="R273" i="11"/>
  <c r="Q274" i="11"/>
  <c r="R274" i="11"/>
  <c r="Q275" i="11"/>
  <c r="R275" i="11"/>
  <c r="Q276" i="11"/>
  <c r="R276" i="11"/>
  <c r="Q277" i="11"/>
  <c r="R277" i="11"/>
  <c r="Q278" i="11"/>
  <c r="R278" i="11"/>
  <c r="Q279" i="11"/>
  <c r="R279" i="11"/>
  <c r="Q280" i="11"/>
  <c r="R280" i="11"/>
  <c r="Q281" i="11"/>
  <c r="R281" i="11"/>
  <c r="Q282" i="11"/>
  <c r="R282" i="11"/>
  <c r="Q283" i="11"/>
  <c r="R283" i="11"/>
  <c r="Q284" i="11"/>
  <c r="R284" i="11"/>
  <c r="Q285" i="11"/>
  <c r="R285" i="11"/>
  <c r="Q286" i="11"/>
  <c r="R286" i="11"/>
  <c r="Q287" i="11"/>
  <c r="R287" i="11"/>
  <c r="Q288" i="11"/>
  <c r="R288" i="11"/>
  <c r="Q289" i="11"/>
  <c r="R289" i="11"/>
  <c r="Q290" i="11"/>
  <c r="R290" i="11"/>
  <c r="Q291" i="11"/>
  <c r="R291" i="11"/>
  <c r="Q292" i="11"/>
  <c r="R292" i="11"/>
  <c r="Q293" i="11"/>
  <c r="R293" i="11"/>
  <c r="Q294" i="11"/>
  <c r="R294" i="11"/>
  <c r="Q295" i="11"/>
  <c r="R295" i="11"/>
  <c r="Q296" i="11"/>
  <c r="R296" i="11"/>
  <c r="Q297" i="11"/>
  <c r="R297" i="11"/>
  <c r="Q298" i="11"/>
  <c r="R298" i="11"/>
  <c r="Q299" i="11"/>
  <c r="R299" i="11"/>
  <c r="Q300" i="11"/>
  <c r="R300" i="11"/>
  <c r="Q301" i="11"/>
  <c r="R301" i="11"/>
  <c r="Q302" i="11"/>
  <c r="R302" i="11"/>
  <c r="Q303" i="11"/>
  <c r="R303" i="11"/>
  <c r="Q304" i="11"/>
  <c r="R304" i="11"/>
  <c r="Q305" i="11"/>
  <c r="R305" i="11"/>
  <c r="Q306" i="11"/>
  <c r="R306" i="11"/>
  <c r="Q307" i="11"/>
  <c r="R307" i="11"/>
  <c r="Q308" i="11"/>
  <c r="R308" i="11"/>
  <c r="Q309" i="11"/>
  <c r="R309" i="11"/>
  <c r="Q310" i="11"/>
  <c r="R310" i="11"/>
  <c r="Q311" i="11"/>
  <c r="R311" i="11"/>
  <c r="Q312" i="11"/>
  <c r="R312" i="11"/>
  <c r="Q313" i="11"/>
  <c r="R313" i="11"/>
  <c r="Q314" i="11"/>
  <c r="R314" i="11"/>
  <c r="Q315" i="11"/>
  <c r="R315" i="11"/>
  <c r="Q316" i="11"/>
  <c r="R316" i="11"/>
  <c r="Q317" i="11"/>
  <c r="R317" i="11"/>
  <c r="Q318" i="11"/>
  <c r="R318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R320" i="11"/>
  <c r="Q321" i="11"/>
  <c r="R321" i="11"/>
  <c r="Q322" i="11"/>
  <c r="R322" i="11"/>
  <c r="R323" i="11"/>
  <c r="Q324" i="11"/>
  <c r="R324" i="11"/>
  <c r="Q325" i="11"/>
  <c r="R325" i="11"/>
  <c r="Q326" i="11"/>
  <c r="R326" i="11"/>
  <c r="Q327" i="11"/>
  <c r="R327" i="11"/>
  <c r="Q328" i="11"/>
  <c r="R328" i="11"/>
  <c r="Q329" i="11"/>
  <c r="R329" i="11"/>
  <c r="Q330" i="11"/>
  <c r="R330" i="11"/>
  <c r="Q331" i="11"/>
  <c r="R331" i="11"/>
  <c r="Q332" i="11"/>
  <c r="R332" i="11"/>
  <c r="Q333" i="11"/>
  <c r="R333" i="11"/>
  <c r="Q334" i="11"/>
  <c r="R334" i="11"/>
  <c r="Q335" i="11"/>
  <c r="R335" i="11"/>
  <c r="Q336" i="11"/>
  <c r="R336" i="11"/>
  <c r="Q337" i="11"/>
  <c r="R337" i="11"/>
  <c r="Q338" i="11"/>
  <c r="R338" i="11"/>
  <c r="Q339" i="11"/>
  <c r="R339" i="11"/>
  <c r="Q340" i="11"/>
  <c r="R340" i="11"/>
  <c r="Q341" i="11"/>
  <c r="R341" i="11"/>
  <c r="Q342" i="11"/>
  <c r="R342" i="11"/>
  <c r="Q343" i="11"/>
  <c r="R343" i="11"/>
  <c r="Q344" i="11"/>
  <c r="R344" i="11"/>
  <c r="Q345" i="11"/>
  <c r="R345" i="11"/>
  <c r="Q346" i="11"/>
  <c r="R346" i="11"/>
  <c r="Q347" i="11"/>
  <c r="R347" i="11"/>
  <c r="Q348" i="11"/>
  <c r="R348" i="11"/>
  <c r="Q349" i="11"/>
  <c r="R349" i="11"/>
  <c r="Q350" i="11"/>
  <c r="R350" i="11"/>
  <c r="Q351" i="11"/>
  <c r="R351" i="11"/>
  <c r="Q352" i="11"/>
  <c r="R352" i="11"/>
  <c r="Q353" i="11"/>
  <c r="R353" i="11"/>
  <c r="Q354" i="11"/>
  <c r="R354" i="11"/>
  <c r="Q355" i="11"/>
  <c r="R355" i="11"/>
  <c r="Q356" i="11"/>
  <c r="R356" i="11"/>
  <c r="Q357" i="11"/>
  <c r="R357" i="11"/>
  <c r="Q358" i="11"/>
  <c r="R358" i="11"/>
  <c r="Q359" i="11"/>
  <c r="R359" i="11"/>
  <c r="R360" i="11"/>
  <c r="Q361" i="11"/>
  <c r="R362" i="11"/>
  <c r="Q363" i="11"/>
  <c r="R363" i="11"/>
  <c r="R364" i="11"/>
  <c r="Q365" i="11"/>
  <c r="R365" i="11"/>
  <c r="Q366" i="11"/>
  <c r="R366" i="11"/>
  <c r="Q367" i="11"/>
  <c r="F368" i="11"/>
  <c r="H368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Q383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Q2" i="13"/>
  <c r="R2" i="13"/>
  <c r="Q3" i="13"/>
  <c r="R3" i="13"/>
  <c r="D4" i="13"/>
  <c r="F4" i="13"/>
  <c r="G4" i="13"/>
  <c r="H4" i="13"/>
  <c r="I4" i="13"/>
  <c r="J4" i="13"/>
  <c r="K4" i="13"/>
  <c r="L4" i="13"/>
  <c r="M4" i="13"/>
  <c r="N4" i="13"/>
  <c r="O4" i="13"/>
  <c r="P4" i="13"/>
  <c r="Q5" i="13"/>
  <c r="R5" i="13"/>
  <c r="Q6" i="13"/>
  <c r="R6" i="13"/>
  <c r="Q7" i="13"/>
  <c r="R7" i="13"/>
  <c r="Q8" i="13"/>
  <c r="R8" i="13"/>
  <c r="Q9" i="13"/>
  <c r="R9" i="13"/>
  <c r="Q10" i="13"/>
  <c r="R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2" i="13"/>
  <c r="R12" i="13"/>
  <c r="R13" i="13"/>
  <c r="Q14" i="13"/>
  <c r="R14" i="13"/>
  <c r="Q15" i="13"/>
  <c r="R15" i="13"/>
  <c r="Q16" i="13"/>
  <c r="R16" i="13"/>
  <c r="Q17" i="13"/>
  <c r="R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9" i="13"/>
  <c r="R19" i="13"/>
  <c r="Q20" i="13"/>
  <c r="R20" i="13"/>
  <c r="Q21" i="13"/>
  <c r="R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3" i="13"/>
  <c r="R23" i="13"/>
  <c r="Q24" i="13"/>
  <c r="R24" i="13"/>
  <c r="Q25" i="13"/>
  <c r="R25" i="13"/>
  <c r="Q26" i="13"/>
  <c r="R26" i="13"/>
  <c r="R27" i="13"/>
  <c r="Q28" i="13"/>
  <c r="R28" i="13"/>
  <c r="Q29" i="13"/>
  <c r="R29" i="13"/>
  <c r="Q30" i="13"/>
  <c r="R30" i="13"/>
  <c r="Q31" i="13"/>
  <c r="R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3" i="13"/>
  <c r="R33" i="13"/>
  <c r="Q34" i="13"/>
  <c r="R34" i="13"/>
  <c r="Q35" i="13"/>
  <c r="R35" i="13"/>
  <c r="Q36" i="13"/>
  <c r="R36" i="13"/>
  <c r="Q37" i="13"/>
  <c r="R37" i="13"/>
  <c r="Q38" i="13"/>
  <c r="R38" i="13"/>
  <c r="R39" i="13"/>
  <c r="R40" i="13"/>
  <c r="Q41" i="13"/>
  <c r="R41" i="13"/>
  <c r="Q42" i="13"/>
  <c r="R42" i="13"/>
  <c r="R43" i="13"/>
  <c r="R44" i="13"/>
  <c r="R45" i="13"/>
  <c r="R46" i="13"/>
  <c r="Q47" i="13"/>
  <c r="R47" i="13"/>
  <c r="R48" i="13"/>
  <c r="Q49" i="13"/>
  <c r="R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R51" i="13"/>
  <c r="R52" i="13"/>
  <c r="R53" i="13"/>
  <c r="R54" i="13"/>
  <c r="R55" i="13"/>
  <c r="R56" i="13"/>
  <c r="Q57" i="13"/>
  <c r="R57" i="13"/>
  <c r="R58" i="13"/>
  <c r="Q59" i="13"/>
  <c r="R59" i="13"/>
  <c r="Q60" i="13"/>
  <c r="R60" i="13"/>
  <c r="Q61" i="13"/>
  <c r="R61" i="13"/>
  <c r="Q62" i="13"/>
  <c r="R62" i="13"/>
  <c r="R63" i="13"/>
  <c r="R64" i="13"/>
  <c r="R65" i="13"/>
  <c r="R66" i="13"/>
  <c r="R67" i="13"/>
  <c r="Q68" i="13"/>
  <c r="R68" i="13"/>
  <c r="R69" i="13"/>
  <c r="Q70" i="13"/>
  <c r="R70" i="13"/>
  <c r="Q71" i="13"/>
  <c r="R71" i="13"/>
  <c r="R72" i="13"/>
  <c r="R73" i="13"/>
  <c r="Q74" i="13"/>
  <c r="R74" i="13"/>
  <c r="R75" i="13"/>
  <c r="Q76" i="13"/>
  <c r="R76" i="13"/>
  <c r="Q77" i="13"/>
  <c r="R77" i="13"/>
  <c r="Q78" i="13"/>
  <c r="R78" i="13"/>
  <c r="Q79" i="13"/>
  <c r="R79" i="13"/>
  <c r="Q80" i="13"/>
  <c r="R80" i="13"/>
  <c r="Q81" i="13"/>
  <c r="R81" i="13"/>
  <c r="Q82" i="13"/>
  <c r="R82" i="13"/>
  <c r="Q83" i="13"/>
  <c r="R83" i="13"/>
  <c r="Q84" i="13"/>
  <c r="R84" i="13"/>
  <c r="Q85" i="13"/>
  <c r="R85" i="13"/>
  <c r="Q86" i="13"/>
  <c r="R86" i="13"/>
  <c r="Q87" i="13"/>
  <c r="R87" i="13"/>
  <c r="Q88" i="13"/>
  <c r="R88" i="13"/>
  <c r="Q89" i="13"/>
  <c r="R89" i="13"/>
  <c r="Q90" i="13"/>
  <c r="R90" i="13"/>
  <c r="Q91" i="13"/>
  <c r="R91" i="13"/>
  <c r="Q92" i="13"/>
  <c r="R92" i="13"/>
  <c r="Q93" i="13"/>
  <c r="Q94" i="13"/>
  <c r="R94" i="13"/>
  <c r="Q95" i="13"/>
  <c r="R95" i="13"/>
  <c r="Q96" i="13"/>
  <c r="R96" i="13"/>
  <c r="Q97" i="13"/>
  <c r="R97" i="13"/>
  <c r="Q98" i="13"/>
  <c r="R98" i="13"/>
  <c r="Q99" i="13"/>
  <c r="R99" i="13"/>
  <c r="Q100" i="13"/>
  <c r="R100" i="13"/>
  <c r="Q101" i="13"/>
  <c r="R101" i="13"/>
  <c r="Q102" i="13"/>
  <c r="R102" i="13"/>
  <c r="Q103" i="13"/>
  <c r="R103" i="13"/>
  <c r="Q104" i="13"/>
  <c r="R104" i="13"/>
  <c r="Q105" i="13"/>
  <c r="R105" i="13"/>
  <c r="Q106" i="13"/>
  <c r="R106" i="13"/>
  <c r="Q107" i="13"/>
  <c r="R107" i="13"/>
  <c r="Q108" i="13"/>
  <c r="R108" i="13"/>
  <c r="Q109" i="13"/>
  <c r="R109" i="13"/>
  <c r="Q110" i="13"/>
  <c r="R110" i="13"/>
  <c r="Q111" i="13"/>
  <c r="R111" i="13"/>
  <c r="Q112" i="13"/>
  <c r="R112" i="13"/>
  <c r="Q113" i="13"/>
  <c r="R113" i="13"/>
  <c r="Q114" i="13"/>
  <c r="R114" i="13"/>
  <c r="Q115" i="13"/>
  <c r="R115" i="13"/>
  <c r="Q116" i="13"/>
  <c r="R116" i="13"/>
  <c r="Q117" i="13"/>
  <c r="R117" i="13"/>
  <c r="Q118" i="13"/>
  <c r="R118" i="13"/>
  <c r="Q119" i="13"/>
  <c r="R119" i="13"/>
  <c r="Q120" i="13"/>
  <c r="R120" i="13"/>
  <c r="Q121" i="13"/>
  <c r="R121" i="13"/>
  <c r="Q122" i="13"/>
  <c r="R122" i="13"/>
  <c r="Q123" i="13"/>
  <c r="R123" i="13"/>
  <c r="Q124" i="13"/>
  <c r="R124" i="13"/>
  <c r="Q125" i="13"/>
  <c r="R125" i="13"/>
  <c r="Q126" i="13"/>
  <c r="Q127" i="13"/>
  <c r="R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9" i="13"/>
  <c r="R129" i="13"/>
  <c r="Q130" i="13"/>
  <c r="R130" i="13"/>
  <c r="Q131" i="13"/>
  <c r="R131" i="13"/>
  <c r="Q132" i="13"/>
  <c r="R132" i="13"/>
  <c r="Q133" i="13"/>
  <c r="R133" i="13"/>
  <c r="Q134" i="13"/>
  <c r="R134" i="13"/>
  <c r="Q135" i="13"/>
  <c r="R135" i="13"/>
  <c r="Q136" i="13"/>
  <c r="R136" i="13"/>
  <c r="Q137" i="13"/>
  <c r="R137" i="13"/>
  <c r="Q138" i="13"/>
  <c r="R138" i="13"/>
  <c r="Q139" i="13"/>
  <c r="R139" i="13"/>
  <c r="Q140" i="13"/>
  <c r="R140" i="13"/>
  <c r="Q141" i="13"/>
  <c r="R141" i="13"/>
  <c r="Q142" i="13"/>
  <c r="R142" i="13"/>
  <c r="Q143" i="13"/>
  <c r="R143" i="13"/>
  <c r="Q144" i="13"/>
  <c r="R144" i="13"/>
  <c r="Q145" i="13"/>
  <c r="R145" i="13"/>
  <c r="Q146" i="13"/>
  <c r="R146" i="13"/>
  <c r="Q147" i="13"/>
  <c r="R147" i="13"/>
  <c r="Q148" i="13"/>
  <c r="R148" i="13"/>
  <c r="Q149" i="13"/>
  <c r="R149" i="13"/>
  <c r="Q150" i="13"/>
  <c r="R150" i="13"/>
  <c r="Q151" i="13"/>
  <c r="R151" i="13"/>
  <c r="Q152" i="13"/>
  <c r="R152" i="13"/>
  <c r="Q153" i="13"/>
  <c r="R153" i="13"/>
  <c r="Q154" i="13"/>
  <c r="R154" i="13"/>
  <c r="Q155" i="13"/>
  <c r="R155" i="13"/>
  <c r="Q156" i="13"/>
  <c r="R156" i="13"/>
  <c r="Q157" i="13"/>
  <c r="R157" i="13"/>
  <c r="Q158" i="13"/>
  <c r="R158" i="13"/>
  <c r="Q159" i="13"/>
  <c r="R159" i="13"/>
  <c r="Q160" i="13"/>
  <c r="R160" i="13"/>
  <c r="Q161" i="13"/>
  <c r="R161" i="13"/>
  <c r="Q162" i="13"/>
  <c r="R162" i="13"/>
  <c r="Q163" i="13"/>
  <c r="R163" i="13"/>
  <c r="Q164" i="13"/>
  <c r="R164" i="13"/>
  <c r="Q165" i="13"/>
  <c r="R165" i="13"/>
  <c r="Q166" i="13"/>
  <c r="R166" i="13"/>
  <c r="Q167" i="13"/>
  <c r="R167" i="13"/>
  <c r="Q168" i="13"/>
  <c r="R168" i="13"/>
  <c r="R169" i="13"/>
  <c r="Q170" i="13"/>
  <c r="R170" i="13"/>
  <c r="Q171" i="13"/>
  <c r="R171" i="13"/>
  <c r="Q172" i="13"/>
  <c r="R172" i="13"/>
  <c r="Q173" i="13"/>
  <c r="R173" i="13"/>
  <c r="Q174" i="13"/>
  <c r="R174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R176" i="13"/>
  <c r="Q177" i="13"/>
  <c r="R177" i="13"/>
  <c r="Q178" i="13"/>
  <c r="R178" i="13"/>
  <c r="Q179" i="13"/>
  <c r="Q180" i="13"/>
  <c r="R180" i="13"/>
  <c r="Q181" i="13"/>
  <c r="R181" i="13"/>
  <c r="Q182" i="13"/>
  <c r="R182" i="13"/>
  <c r="Q183" i="13"/>
  <c r="R183" i="13"/>
  <c r="Q184" i="13"/>
  <c r="R184" i="13"/>
  <c r="Q185" i="13"/>
  <c r="R185" i="13"/>
  <c r="Q186" i="13"/>
  <c r="R186" i="13"/>
  <c r="Q187" i="13"/>
  <c r="R187" i="13"/>
  <c r="Q188" i="13"/>
  <c r="R188" i="13"/>
  <c r="Q189" i="13"/>
  <c r="R189" i="13"/>
  <c r="Q190" i="13"/>
  <c r="R190" i="13"/>
  <c r="Q191" i="13"/>
  <c r="R191" i="13"/>
  <c r="Q192" i="13"/>
  <c r="R192" i="13"/>
  <c r="Q193" i="13"/>
  <c r="R193" i="13"/>
  <c r="Q194" i="13"/>
  <c r="R194" i="13"/>
  <c r="Q195" i="13"/>
  <c r="R195" i="13"/>
  <c r="Q196" i="13"/>
  <c r="R196" i="13"/>
  <c r="Q197" i="13"/>
  <c r="R197" i="13"/>
  <c r="Q198" i="13"/>
  <c r="R198" i="13"/>
  <c r="Q199" i="13"/>
  <c r="R199" i="13"/>
  <c r="Q200" i="13"/>
  <c r="R200" i="13"/>
  <c r="Q201" i="13"/>
  <c r="R201" i="13"/>
  <c r="Q202" i="13"/>
  <c r="R202" i="13"/>
  <c r="Q203" i="13"/>
  <c r="R203" i="13"/>
  <c r="Q204" i="13"/>
  <c r="R204" i="13"/>
  <c r="Q205" i="13"/>
  <c r="R205" i="13"/>
  <c r="Q206" i="13"/>
  <c r="R206" i="13"/>
  <c r="Q207" i="13"/>
  <c r="R207" i="13"/>
  <c r="D208" i="13"/>
  <c r="H208" i="13"/>
  <c r="I208" i="13"/>
  <c r="J208" i="13"/>
  <c r="K208" i="13"/>
  <c r="L208" i="13"/>
  <c r="M208" i="13"/>
  <c r="Q209" i="13"/>
  <c r="R209" i="13"/>
  <c r="Q210" i="13"/>
  <c r="R210" i="13"/>
  <c r="Q211" i="13"/>
  <c r="R211" i="13"/>
  <c r="Q212" i="13"/>
  <c r="R212" i="13"/>
  <c r="Q213" i="13"/>
  <c r="R213" i="13"/>
  <c r="Q214" i="13"/>
  <c r="R214" i="13"/>
  <c r="Q215" i="13"/>
  <c r="R215" i="13"/>
  <c r="Q216" i="13"/>
  <c r="R216" i="13"/>
  <c r="E217" i="13"/>
  <c r="F217" i="13"/>
  <c r="G217" i="13"/>
  <c r="N217" i="13"/>
  <c r="N208" i="13"/>
  <c r="O217" i="13"/>
  <c r="P217" i="13"/>
  <c r="R218" i="13"/>
  <c r="Q219" i="13"/>
  <c r="R219" i="13"/>
  <c r="Q220" i="13"/>
  <c r="R220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2" i="13"/>
  <c r="R222" i="13"/>
  <c r="Q223" i="13"/>
  <c r="R223" i="13"/>
  <c r="Q224" i="13"/>
  <c r="R224" i="13"/>
  <c r="Q225" i="13"/>
  <c r="R225" i="13"/>
  <c r="Q226" i="13"/>
  <c r="R226" i="13"/>
  <c r="D227" i="13"/>
  <c r="E227" i="13"/>
  <c r="F227" i="13"/>
  <c r="G227" i="13"/>
  <c r="Q227" i="13"/>
  <c r="R227" i="13"/>
  <c r="H227" i="13"/>
  <c r="I227" i="13"/>
  <c r="J227" i="13"/>
  <c r="K227" i="13"/>
  <c r="L227" i="13"/>
  <c r="M227" i="13"/>
  <c r="N227" i="13"/>
  <c r="O227" i="13"/>
  <c r="P227" i="13"/>
  <c r="Q228" i="13"/>
  <c r="R228" i="13"/>
  <c r="Q229" i="13"/>
  <c r="R229" i="13"/>
  <c r="R230" i="13"/>
  <c r="Q231" i="13"/>
  <c r="R231" i="13"/>
  <c r="Q232" i="13"/>
  <c r="R232" i="13"/>
  <c r="R233" i="13"/>
  <c r="R234" i="13"/>
  <c r="D235" i="13"/>
  <c r="E235" i="13"/>
  <c r="F235" i="13"/>
  <c r="Q235" i="13"/>
  <c r="R235" i="13"/>
  <c r="G235" i="13"/>
  <c r="H235" i="13"/>
  <c r="I235" i="13"/>
  <c r="J235" i="13"/>
  <c r="K235" i="13"/>
  <c r="L235" i="13"/>
  <c r="M235" i="13"/>
  <c r="N235" i="13"/>
  <c r="O235" i="13"/>
  <c r="P235" i="13"/>
  <c r="R236" i="13"/>
  <c r="Q237" i="13"/>
  <c r="R237" i="13"/>
  <c r="R238" i="13"/>
  <c r="Q239" i="13"/>
  <c r="R239" i="13"/>
  <c r="Q240" i="13"/>
  <c r="R240" i="13"/>
  <c r="Q241" i="13"/>
  <c r="R241" i="13"/>
  <c r="Q242" i="13"/>
  <c r="R242" i="13"/>
  <c r="R243" i="13"/>
  <c r="R244" i="13"/>
  <c r="R245" i="13"/>
  <c r="R246" i="13"/>
  <c r="Q247" i="13"/>
  <c r="R247" i="13"/>
  <c r="Q248" i="13"/>
  <c r="R248" i="13"/>
  <c r="Q249" i="13"/>
  <c r="R249" i="13"/>
  <c r="Q250" i="13"/>
  <c r="R250" i="13"/>
  <c r="Q251" i="13"/>
  <c r="R251" i="13"/>
  <c r="Q252" i="13"/>
  <c r="R252" i="13"/>
  <c r="Q253" i="13"/>
  <c r="R253" i="13"/>
  <c r="Q254" i="13"/>
  <c r="R254" i="13"/>
  <c r="Q255" i="13"/>
  <c r="R255" i="13"/>
  <c r="Q256" i="13"/>
  <c r="R256" i="13"/>
  <c r="Q257" i="13"/>
  <c r="R257" i="13"/>
  <c r="Q258" i="13"/>
  <c r="R258" i="13"/>
  <c r="Q259" i="13"/>
  <c r="R259" i="13"/>
  <c r="Q260" i="13"/>
  <c r="R260" i="13"/>
  <c r="Q261" i="13"/>
  <c r="R261" i="13"/>
  <c r="Q262" i="13"/>
  <c r="R262" i="13"/>
  <c r="Q263" i="13"/>
  <c r="R263" i="13"/>
  <c r="Q264" i="13"/>
  <c r="R264" i="13"/>
  <c r="Q265" i="13"/>
  <c r="R265" i="13"/>
  <c r="Q266" i="13"/>
  <c r="R266" i="13"/>
  <c r="Q267" i="13"/>
  <c r="R267" i="13"/>
  <c r="Q268" i="13"/>
  <c r="R268" i="13"/>
  <c r="Q269" i="13"/>
  <c r="R269" i="13"/>
  <c r="Q270" i="13"/>
  <c r="R270" i="13"/>
  <c r="Q271" i="13"/>
  <c r="R271" i="13"/>
  <c r="Q272" i="13"/>
  <c r="R272" i="13"/>
  <c r="Q273" i="13"/>
  <c r="R273" i="13"/>
  <c r="Q274" i="13"/>
  <c r="R274" i="13"/>
  <c r="Q275" i="13"/>
  <c r="R275" i="13"/>
  <c r="Q276" i="13"/>
  <c r="R276" i="13"/>
  <c r="Q277" i="13"/>
  <c r="R277" i="13"/>
  <c r="Q278" i="13"/>
  <c r="R278" i="13"/>
  <c r="Q279" i="13"/>
  <c r="R279" i="13"/>
  <c r="Q280" i="13"/>
  <c r="R280" i="13"/>
  <c r="Q281" i="13"/>
  <c r="R281" i="13"/>
  <c r="Q282" i="13"/>
  <c r="R282" i="13"/>
  <c r="Q283" i="13"/>
  <c r="R283" i="13"/>
  <c r="Q284" i="13"/>
  <c r="R284" i="13"/>
  <c r="Q285" i="13"/>
  <c r="R285" i="13"/>
  <c r="Q286" i="13"/>
  <c r="R286" i="13"/>
  <c r="Q287" i="13"/>
  <c r="R287" i="13"/>
  <c r="Q288" i="13"/>
  <c r="R288" i="13"/>
  <c r="Q289" i="13"/>
  <c r="R289" i="13"/>
  <c r="Q290" i="13"/>
  <c r="R290" i="13"/>
  <c r="Q291" i="13"/>
  <c r="R291" i="13"/>
  <c r="Q292" i="13"/>
  <c r="R292" i="13"/>
  <c r="Q293" i="13"/>
  <c r="R293" i="13"/>
  <c r="Q294" i="13"/>
  <c r="R294" i="13"/>
  <c r="Q295" i="13"/>
  <c r="R295" i="13"/>
  <c r="Q296" i="13"/>
  <c r="R296" i="13"/>
  <c r="Q297" i="13"/>
  <c r="R297" i="13"/>
  <c r="Q298" i="13"/>
  <c r="R298" i="13"/>
  <c r="Q299" i="13"/>
  <c r="R299" i="13"/>
  <c r="Q300" i="13"/>
  <c r="R300" i="13"/>
  <c r="Q301" i="13"/>
  <c r="R301" i="13"/>
  <c r="Q302" i="13"/>
  <c r="R302" i="13"/>
  <c r="Q303" i="13"/>
  <c r="R303" i="13"/>
  <c r="Q304" i="13"/>
  <c r="R304" i="13"/>
  <c r="Q305" i="13"/>
  <c r="R305" i="13"/>
  <c r="Q306" i="13"/>
  <c r="R306" i="13"/>
  <c r="Q307" i="13"/>
  <c r="R307" i="13"/>
  <c r="Q308" i="13"/>
  <c r="R308" i="13"/>
  <c r="Q309" i="13"/>
  <c r="R309" i="13"/>
  <c r="D310" i="13"/>
  <c r="E310" i="13"/>
  <c r="Q310" i="13"/>
  <c r="R310" i="13"/>
  <c r="F310" i="13"/>
  <c r="G310" i="13"/>
  <c r="H310" i="13"/>
  <c r="I310" i="13"/>
  <c r="J310" i="13"/>
  <c r="K310" i="13"/>
  <c r="L310" i="13"/>
  <c r="M310" i="13"/>
  <c r="N310" i="13"/>
  <c r="O310" i="13"/>
  <c r="P310" i="13"/>
  <c r="R311" i="13"/>
  <c r="Q312" i="13"/>
  <c r="R312" i="13"/>
  <c r="Q313" i="13"/>
  <c r="R313" i="13"/>
  <c r="Q314" i="13"/>
  <c r="R314" i="13"/>
  <c r="Q315" i="13"/>
  <c r="R315" i="13"/>
  <c r="Q316" i="13"/>
  <c r="R316" i="13"/>
  <c r="Q317" i="13"/>
  <c r="R317" i="13"/>
  <c r="Q318" i="13"/>
  <c r="R318" i="13"/>
  <c r="Q319" i="13"/>
  <c r="R319" i="13"/>
  <c r="Q320" i="13"/>
  <c r="R320" i="13"/>
  <c r="Q321" i="13"/>
  <c r="R321" i="13"/>
  <c r="Q322" i="13"/>
  <c r="R322" i="13"/>
  <c r="Q323" i="13"/>
  <c r="R323" i="13"/>
  <c r="Q324" i="13"/>
  <c r="R324" i="13"/>
  <c r="Q325" i="13"/>
  <c r="R325" i="13"/>
  <c r="Q326" i="13"/>
  <c r="R326" i="13"/>
  <c r="Q327" i="13"/>
  <c r="R327" i="13"/>
  <c r="Q328" i="13"/>
  <c r="R328" i="13"/>
  <c r="Q329" i="13"/>
  <c r="R329" i="13"/>
  <c r="Q330" i="13"/>
  <c r="R330" i="13"/>
  <c r="Q331" i="13"/>
  <c r="R331" i="13"/>
  <c r="Q332" i="13"/>
  <c r="R332" i="13"/>
  <c r="Q333" i="13"/>
  <c r="R333" i="13"/>
  <c r="Q334" i="13"/>
  <c r="R334" i="13"/>
  <c r="Q335" i="13"/>
  <c r="R335" i="13"/>
  <c r="Q336" i="13"/>
  <c r="R336" i="13"/>
  <c r="Q337" i="13"/>
  <c r="R337" i="13"/>
  <c r="Q338" i="13"/>
  <c r="R338" i="13"/>
  <c r="Q339" i="13"/>
  <c r="R339" i="13"/>
  <c r="Q340" i="13"/>
  <c r="R340" i="13"/>
  <c r="Q341" i="13"/>
  <c r="R341" i="13"/>
  <c r="Q342" i="13"/>
  <c r="R342" i="13"/>
  <c r="Q343" i="13"/>
  <c r="R343" i="13"/>
  <c r="Q344" i="13"/>
  <c r="R344" i="13"/>
  <c r="Q345" i="13"/>
  <c r="R345" i="13"/>
  <c r="Q346" i="13"/>
  <c r="R346" i="13"/>
  <c r="Q347" i="13"/>
  <c r="R347" i="13"/>
  <c r="Q348" i="13"/>
  <c r="R348" i="13"/>
  <c r="Q349" i="13"/>
  <c r="R349" i="13"/>
  <c r="Q350" i="13"/>
  <c r="R350" i="13"/>
  <c r="Q351" i="13"/>
  <c r="R351" i="13"/>
  <c r="Q352" i="13"/>
  <c r="R352" i="13"/>
  <c r="Q353" i="13"/>
  <c r="R353" i="13"/>
  <c r="Q354" i="13"/>
  <c r="R354" i="13"/>
  <c r="R355" i="13"/>
  <c r="Q356" i="13"/>
  <c r="R356" i="13"/>
  <c r="Q357" i="13"/>
  <c r="R357" i="13"/>
  <c r="R358" i="13"/>
  <c r="R359" i="13"/>
  <c r="Q360" i="13"/>
  <c r="R360" i="13"/>
  <c r="Q361" i="13"/>
  <c r="R361" i="13"/>
  <c r="Q362" i="13"/>
  <c r="R362" i="13"/>
  <c r="Q363" i="13"/>
  <c r="R363" i="13"/>
  <c r="Q364" i="13"/>
  <c r="R364" i="13"/>
  <c r="Q365" i="13"/>
  <c r="R365" i="13"/>
  <c r="Q366" i="13"/>
  <c r="R366" i="13"/>
  <c r="Q367" i="13"/>
  <c r="R367" i="13"/>
  <c r="Q368" i="13"/>
  <c r="R368" i="13"/>
  <c r="Q369" i="13"/>
  <c r="R369" i="13"/>
  <c r="Q370" i="13"/>
  <c r="R370" i="13"/>
  <c r="Q371" i="13"/>
  <c r="R371" i="13"/>
  <c r="Q372" i="13"/>
  <c r="R372" i="13"/>
  <c r="Q373" i="13"/>
  <c r="R373" i="13"/>
  <c r="Q374" i="13"/>
  <c r="R374" i="13"/>
  <c r="Q375" i="13"/>
  <c r="R375" i="13"/>
  <c r="Q376" i="13"/>
  <c r="R376" i="13"/>
  <c r="Q377" i="13"/>
  <c r="R377" i="13"/>
  <c r="Q378" i="13"/>
  <c r="R378" i="13"/>
  <c r="Q379" i="13"/>
  <c r="R379" i="13"/>
  <c r="Q380" i="13"/>
  <c r="R380" i="13"/>
  <c r="Q381" i="13"/>
  <c r="R381" i="13"/>
  <c r="Q382" i="13"/>
  <c r="R382" i="13"/>
  <c r="Q383" i="13"/>
  <c r="R383" i="13"/>
  <c r="Q384" i="13"/>
  <c r="R384" i="13"/>
  <c r="Q385" i="13"/>
  <c r="R385" i="13"/>
  <c r="Q386" i="13"/>
  <c r="R386" i="13"/>
  <c r="Q387" i="13"/>
  <c r="R387" i="13"/>
  <c r="Q388" i="13"/>
  <c r="R388" i="13"/>
  <c r="Q389" i="13"/>
  <c r="R389" i="13"/>
  <c r="Q390" i="13"/>
  <c r="R390" i="13"/>
  <c r="Q391" i="13"/>
  <c r="R391" i="13"/>
  <c r="Q392" i="13"/>
  <c r="R392" i="13"/>
  <c r="Q393" i="13"/>
  <c r="R393" i="13"/>
  <c r="Q394" i="13"/>
  <c r="R394" i="13"/>
  <c r="Q395" i="13"/>
  <c r="R395" i="13"/>
  <c r="Q396" i="13"/>
  <c r="R396" i="13"/>
  <c r="Q397" i="13"/>
  <c r="R397" i="13"/>
  <c r="Q398" i="13"/>
  <c r="R398" i="13"/>
  <c r="Q399" i="13"/>
  <c r="R399" i="13"/>
  <c r="Q2" i="15"/>
  <c r="R2" i="15"/>
  <c r="G3" i="15"/>
  <c r="Q3" i="15" s="1"/>
  <c r="R3" i="15" s="1"/>
  <c r="H3" i="15"/>
  <c r="I3" i="15"/>
  <c r="J3" i="15"/>
  <c r="K3" i="15"/>
  <c r="L3" i="15"/>
  <c r="M3" i="15"/>
  <c r="N3" i="15"/>
  <c r="E4" i="15"/>
  <c r="Q4" i="15" s="1"/>
  <c r="R4" i="15" s="1"/>
  <c r="F4" i="15"/>
  <c r="G4" i="15"/>
  <c r="H4" i="15"/>
  <c r="I4" i="15"/>
  <c r="J4" i="15"/>
  <c r="K4" i="15"/>
  <c r="L4" i="15"/>
  <c r="M4" i="15"/>
  <c r="N4" i="15"/>
  <c r="O4" i="15"/>
  <c r="P4" i="15"/>
  <c r="Q5" i="15"/>
  <c r="R5" i="15"/>
  <c r="Q6" i="15"/>
  <c r="R6" i="15" s="1"/>
  <c r="Q7" i="15"/>
  <c r="R7" i="15"/>
  <c r="Q8" i="15"/>
  <c r="R8" i="15" s="1"/>
  <c r="Q9" i="15"/>
  <c r="R9" i="15"/>
  <c r="R10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3" i="15"/>
  <c r="Q14" i="15"/>
  <c r="R14" i="15"/>
  <c r="R15" i="15"/>
  <c r="Q16" i="15"/>
  <c r="R16" i="15" s="1"/>
  <c r="Q17" i="15"/>
  <c r="Q12" i="15" s="1"/>
  <c r="R12" i="15" s="1"/>
  <c r="R17" i="15"/>
  <c r="Q18" i="15"/>
  <c r="R18" i="15" s="1"/>
  <c r="Q19" i="15"/>
  <c r="R19" i="15" s="1"/>
  <c r="E20" i="15"/>
  <c r="Q20" i="15"/>
  <c r="R20" i="15" s="1"/>
  <c r="F20" i="15"/>
  <c r="G20" i="15"/>
  <c r="H20" i="15"/>
  <c r="I20" i="15"/>
  <c r="J20" i="15"/>
  <c r="K20" i="15"/>
  <c r="L20" i="15"/>
  <c r="M20" i="15"/>
  <c r="N20" i="15"/>
  <c r="O20" i="15"/>
  <c r="P20" i="15"/>
  <c r="Q21" i="15"/>
  <c r="R21" i="15" s="1"/>
  <c r="Q22" i="15"/>
  <c r="R22" i="15" s="1"/>
  <c r="Q23" i="15"/>
  <c r="R23" i="15" s="1"/>
  <c r="E24" i="15"/>
  <c r="Q24" i="15" s="1"/>
  <c r="R24" i="15" s="1"/>
  <c r="F24" i="15"/>
  <c r="G24" i="15"/>
  <c r="H24" i="15"/>
  <c r="I24" i="15"/>
  <c r="J24" i="15"/>
  <c r="K24" i="15"/>
  <c r="L24" i="15"/>
  <c r="M24" i="15"/>
  <c r="N24" i="15"/>
  <c r="O24" i="15"/>
  <c r="P24" i="15"/>
  <c r="Q25" i="15"/>
  <c r="R25" i="15" s="1"/>
  <c r="Q26" i="15"/>
  <c r="R26" i="15" s="1"/>
  <c r="Q27" i="15"/>
  <c r="R27" i="15" s="1"/>
  <c r="Q28" i="15"/>
  <c r="R28" i="15" s="1"/>
  <c r="R29" i="15"/>
  <c r="R30" i="15"/>
  <c r="R31" i="15"/>
  <c r="Q32" i="15"/>
  <c r="R32" i="15" s="1"/>
  <c r="R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6" i="15"/>
  <c r="R36" i="15"/>
  <c r="Q37" i="15"/>
  <c r="R37" i="15" s="1"/>
  <c r="Q38" i="15"/>
  <c r="R38" i="15"/>
  <c r="Q39" i="15"/>
  <c r="R39" i="15" s="1"/>
  <c r="R40" i="15"/>
  <c r="Q41" i="15"/>
  <c r="R41" i="15" s="1"/>
  <c r="R42" i="15"/>
  <c r="R43" i="15"/>
  <c r="R44" i="15"/>
  <c r="Q45" i="15"/>
  <c r="R45" i="15" s="1"/>
  <c r="R46" i="15"/>
  <c r="R47" i="15"/>
  <c r="R48" i="15"/>
  <c r="R49" i="15"/>
  <c r="R50" i="15"/>
  <c r="Q51" i="15"/>
  <c r="R51" i="15" s="1"/>
  <c r="R52" i="15"/>
  <c r="E53" i="15"/>
  <c r="F53" i="15"/>
  <c r="Q53" i="15" s="1"/>
  <c r="R53" i="15" s="1"/>
  <c r="G53" i="15"/>
  <c r="H53" i="15"/>
  <c r="I53" i="15"/>
  <c r="J53" i="15"/>
  <c r="K53" i="15"/>
  <c r="L53" i="15"/>
  <c r="M53" i="15"/>
  <c r="N53" i="15"/>
  <c r="O53" i="15"/>
  <c r="P53" i="15"/>
  <c r="Q54" i="15"/>
  <c r="R54" i="15"/>
  <c r="R55" i="15"/>
  <c r="Q56" i="15"/>
  <c r="R56" i="15"/>
  <c r="R57" i="15"/>
  <c r="R58" i="15"/>
  <c r="Q59" i="15"/>
  <c r="R59" i="15"/>
  <c r="R60" i="15"/>
  <c r="R61" i="15"/>
  <c r="Q62" i="15"/>
  <c r="R62" i="15"/>
  <c r="R63" i="15"/>
  <c r="R64" i="15"/>
  <c r="Q65" i="15"/>
  <c r="R65" i="15"/>
  <c r="Q66" i="15"/>
  <c r="R66" i="15" s="1"/>
  <c r="R67" i="15"/>
  <c r="R68" i="15"/>
  <c r="Q69" i="15"/>
  <c r="R69" i="15" s="1"/>
  <c r="R70" i="15"/>
  <c r="R71" i="15"/>
  <c r="Q72" i="15"/>
  <c r="R72" i="15" s="1"/>
  <c r="R73" i="15"/>
  <c r="Q74" i="15"/>
  <c r="R74" i="15"/>
  <c r="R75" i="15"/>
  <c r="R76" i="15"/>
  <c r="R77" i="15"/>
  <c r="Q78" i="15"/>
  <c r="R78" i="15" s="1"/>
  <c r="R79" i="15"/>
  <c r="R80" i="15"/>
  <c r="Q81" i="15"/>
  <c r="R81" i="15" s="1"/>
  <c r="R82" i="15"/>
  <c r="R83" i="15"/>
  <c r="R84" i="15"/>
  <c r="Q85" i="15"/>
  <c r="R85" i="15" s="1"/>
  <c r="R86" i="15"/>
  <c r="Q87" i="15"/>
  <c r="R87" i="15" s="1"/>
  <c r="R88" i="15"/>
  <c r="Q89" i="15"/>
  <c r="R89" i="15"/>
  <c r="Q90" i="15"/>
  <c r="R90" i="15" s="1"/>
  <c r="Q91" i="15"/>
  <c r="R91" i="15"/>
  <c r="Q92" i="15"/>
  <c r="R92" i="15" s="1"/>
  <c r="Q93" i="15"/>
  <c r="R93" i="15" s="1"/>
  <c r="R94" i="15"/>
  <c r="Q95" i="15"/>
  <c r="R95" i="15"/>
  <c r="Q96" i="15"/>
  <c r="R96" i="15" s="1"/>
  <c r="Q97" i="15"/>
  <c r="R97" i="15"/>
  <c r="Q98" i="15"/>
  <c r="R98" i="15" s="1"/>
  <c r="Q99" i="15"/>
  <c r="R99" i="15"/>
  <c r="Q100" i="15"/>
  <c r="R100" i="15" s="1"/>
  <c r="Q101" i="15"/>
  <c r="R101" i="15"/>
  <c r="Q102" i="15"/>
  <c r="R102" i="15" s="1"/>
  <c r="Q103" i="15"/>
  <c r="R103" i="15"/>
  <c r="Q104" i="15"/>
  <c r="R104" i="15" s="1"/>
  <c r="Q105" i="15"/>
  <c r="R105" i="15"/>
  <c r="Q106" i="15"/>
  <c r="R106" i="15" s="1"/>
  <c r="Q107" i="15"/>
  <c r="R107" i="15"/>
  <c r="Q108" i="15"/>
  <c r="R108" i="15" s="1"/>
  <c r="Q109" i="15"/>
  <c r="R109" i="15"/>
  <c r="Q110" i="15"/>
  <c r="R110" i="15" s="1"/>
  <c r="Q111" i="15"/>
  <c r="R111" i="15"/>
  <c r="Q112" i="15"/>
  <c r="R112" i="15" s="1"/>
  <c r="Q113" i="15"/>
  <c r="R113" i="15"/>
  <c r="Q114" i="15"/>
  <c r="R114" i="15" s="1"/>
  <c r="Q115" i="15"/>
  <c r="R115" i="15"/>
  <c r="R116" i="15"/>
  <c r="Q117" i="15"/>
  <c r="R117" i="15" s="1"/>
  <c r="Q118" i="15"/>
  <c r="R118" i="15"/>
  <c r="Q119" i="15"/>
  <c r="R119" i="15" s="1"/>
  <c r="R120" i="15"/>
  <c r="Q121" i="15"/>
  <c r="R121" i="15" s="1"/>
  <c r="Q122" i="15"/>
  <c r="R122" i="15"/>
  <c r="Q123" i="15"/>
  <c r="R123" i="15" s="1"/>
  <c r="Q124" i="15"/>
  <c r="R124" i="15"/>
  <c r="Q125" i="15"/>
  <c r="R125" i="15" s="1"/>
  <c r="Q126" i="15"/>
  <c r="R126" i="15"/>
  <c r="Q127" i="15"/>
  <c r="R127" i="15" s="1"/>
  <c r="Q128" i="15"/>
  <c r="R128" i="15"/>
  <c r="Q129" i="15"/>
  <c r="R129" i="15" s="1"/>
  <c r="Q130" i="15"/>
  <c r="R130" i="15"/>
  <c r="Q131" i="15"/>
  <c r="R131" i="15" s="1"/>
  <c r="Q132" i="15"/>
  <c r="R132" i="15"/>
  <c r="Q133" i="15"/>
  <c r="R133" i="15" s="1"/>
  <c r="Q134" i="15"/>
  <c r="R134" i="15"/>
  <c r="Q135" i="15"/>
  <c r="R135" i="15" s="1"/>
  <c r="Q136" i="15"/>
  <c r="R136" i="15"/>
  <c r="Q137" i="15"/>
  <c r="R137" i="15" s="1"/>
  <c r="Q138" i="15"/>
  <c r="R138" i="15"/>
  <c r="Q139" i="15"/>
  <c r="R139" i="15" s="1"/>
  <c r="Q140" i="15"/>
  <c r="R140" i="15"/>
  <c r="Q141" i="15"/>
  <c r="R141" i="15" s="1"/>
  <c r="Q142" i="15"/>
  <c r="R142" i="15"/>
  <c r="Q143" i="15"/>
  <c r="R143" i="15" s="1"/>
  <c r="Q144" i="15"/>
  <c r="R144" i="15"/>
  <c r="Q145" i="15"/>
  <c r="R145" i="15" s="1"/>
  <c r="Q146" i="15"/>
  <c r="R146" i="15"/>
  <c r="Q147" i="15"/>
  <c r="R147" i="15" s="1"/>
  <c r="Q148" i="15"/>
  <c r="R148" i="15"/>
  <c r="Q149" i="15"/>
  <c r="R149" i="15" s="1"/>
  <c r="E150" i="15"/>
  <c r="F150" i="15"/>
  <c r="G150" i="15"/>
  <c r="Q150" i="15" s="1"/>
  <c r="R150" i="15" s="1"/>
  <c r="H150" i="15"/>
  <c r="I150" i="15"/>
  <c r="J150" i="15"/>
  <c r="K150" i="15"/>
  <c r="L150" i="15"/>
  <c r="M150" i="15"/>
  <c r="N150" i="15"/>
  <c r="O150" i="15"/>
  <c r="P150" i="15"/>
  <c r="Q151" i="15"/>
  <c r="R151" i="15"/>
  <c r="Q152" i="15"/>
  <c r="R152" i="15" s="1"/>
  <c r="Q153" i="15"/>
  <c r="R153" i="15"/>
  <c r="Q154" i="15"/>
  <c r="R154" i="15" s="1"/>
  <c r="Q155" i="15"/>
  <c r="R155" i="15"/>
  <c r="Q156" i="15"/>
  <c r="R156" i="15" s="1"/>
  <c r="Q157" i="15"/>
  <c r="R157" i="15"/>
  <c r="Q158" i="15"/>
  <c r="R158" i="15" s="1"/>
  <c r="Q159" i="15"/>
  <c r="R159" i="15"/>
  <c r="Q160" i="15"/>
  <c r="R160" i="15" s="1"/>
  <c r="Q161" i="15"/>
  <c r="R161" i="15"/>
  <c r="Q162" i="15"/>
  <c r="R162" i="15" s="1"/>
  <c r="Q163" i="15"/>
  <c r="R163" i="15"/>
  <c r="Q164" i="15"/>
  <c r="R164" i="15" s="1"/>
  <c r="Q165" i="15"/>
  <c r="R165" i="15"/>
  <c r="Q166" i="15"/>
  <c r="R166" i="15" s="1"/>
  <c r="Q167" i="15"/>
  <c r="R167" i="15"/>
  <c r="Q168" i="15"/>
  <c r="R168" i="15" s="1"/>
  <c r="Q169" i="15"/>
  <c r="R169" i="15"/>
  <c r="Q170" i="15"/>
  <c r="R170" i="15" s="1"/>
  <c r="Q171" i="15"/>
  <c r="R171" i="15"/>
  <c r="Q172" i="15"/>
  <c r="R172" i="15" s="1"/>
  <c r="Q173" i="15"/>
  <c r="R173" i="15"/>
  <c r="Q174" i="15"/>
  <c r="R174" i="15" s="1"/>
  <c r="Q175" i="15"/>
  <c r="R175" i="15"/>
  <c r="Q176" i="15"/>
  <c r="R176" i="15" s="1"/>
  <c r="Q177" i="15"/>
  <c r="R177" i="15"/>
  <c r="Q178" i="15"/>
  <c r="R178" i="15" s="1"/>
  <c r="Q179" i="15"/>
  <c r="R179" i="15"/>
  <c r="Q180" i="15"/>
  <c r="R180" i="15" s="1"/>
  <c r="Q181" i="15"/>
  <c r="R181" i="15"/>
  <c r="Q182" i="15"/>
  <c r="R182" i="15" s="1"/>
  <c r="Q183" i="15"/>
  <c r="R183" i="15"/>
  <c r="Q184" i="15"/>
  <c r="R184" i="15" s="1"/>
  <c r="Q185" i="15"/>
  <c r="R185" i="15"/>
  <c r="Q186" i="15"/>
  <c r="R186" i="15" s="1"/>
  <c r="Q187" i="15"/>
  <c r="R187" i="15"/>
  <c r="Q188" i="15"/>
  <c r="R188" i="15" s="1"/>
  <c r="Q189" i="15"/>
  <c r="R189" i="15"/>
  <c r="Q190" i="15"/>
  <c r="R190" i="15" s="1"/>
  <c r="Q191" i="15"/>
  <c r="R191" i="15"/>
  <c r="R192" i="15"/>
  <c r="R194" i="15"/>
  <c r="Q195" i="15"/>
  <c r="R195" i="15"/>
  <c r="Q196" i="15"/>
  <c r="R196" i="15" s="1"/>
  <c r="Q197" i="15"/>
  <c r="R197" i="15"/>
  <c r="Q198" i="15"/>
  <c r="R198" i="15" s="1"/>
  <c r="E199" i="15"/>
  <c r="F199" i="15"/>
  <c r="Q199" i="15" s="1"/>
  <c r="R199" i="15" s="1"/>
  <c r="G199" i="15"/>
  <c r="H199" i="15"/>
  <c r="I199" i="15"/>
  <c r="J199" i="15"/>
  <c r="K199" i="15"/>
  <c r="L199" i="15"/>
  <c r="M199" i="15"/>
  <c r="N199" i="15"/>
  <c r="O199" i="15"/>
  <c r="P199" i="15"/>
  <c r="R200" i="15"/>
  <c r="Q201" i="15"/>
  <c r="R201" i="15" s="1"/>
  <c r="Q202" i="15"/>
  <c r="R202" i="15" s="1"/>
  <c r="Q203" i="15"/>
  <c r="R203" i="15"/>
  <c r="Q204" i="15"/>
  <c r="R204" i="15" s="1"/>
  <c r="R205" i="15"/>
  <c r="Q206" i="15"/>
  <c r="R206" i="15" s="1"/>
  <c r="R207" i="15"/>
  <c r="R208" i="15"/>
  <c r="R209" i="15"/>
  <c r="R210" i="15"/>
  <c r="Q211" i="15"/>
  <c r="R211" i="15"/>
  <c r="R212" i="15"/>
  <c r="R213" i="15"/>
  <c r="Q214" i="15"/>
  <c r="R214" i="15"/>
  <c r="Q215" i="15"/>
  <c r="R215" i="15" s="1"/>
  <c r="R216" i="15"/>
  <c r="R217" i="15"/>
  <c r="R218" i="15"/>
  <c r="Q219" i="15"/>
  <c r="R219" i="15" s="1"/>
  <c r="Q220" i="15"/>
  <c r="R220" i="15"/>
  <c r="R221" i="15"/>
  <c r="Q222" i="15"/>
  <c r="R222" i="15"/>
  <c r="Q223" i="15"/>
  <c r="R223" i="15" s="1"/>
  <c r="R224" i="15"/>
  <c r="Q225" i="15"/>
  <c r="R225" i="15"/>
  <c r="R226" i="15"/>
  <c r="Q227" i="15"/>
  <c r="R227" i="15"/>
  <c r="R228" i="15"/>
  <c r="R229" i="15"/>
  <c r="R230" i="15"/>
  <c r="G231" i="15"/>
  <c r="R231" i="15"/>
  <c r="E232" i="15"/>
  <c r="F232" i="15"/>
  <c r="G232" i="15"/>
  <c r="H232" i="15"/>
  <c r="I232" i="15"/>
  <c r="J232" i="15"/>
  <c r="K232" i="15"/>
  <c r="L232" i="15"/>
  <c r="M232" i="15"/>
  <c r="N232" i="15"/>
  <c r="O232" i="15"/>
  <c r="P232" i="15"/>
  <c r="Q233" i="15"/>
  <c r="R233" i="15" s="1"/>
  <c r="Q234" i="15"/>
  <c r="R234" i="15" s="1"/>
  <c r="Q235" i="15"/>
  <c r="R235" i="15" s="1"/>
  <c r="Q236" i="15"/>
  <c r="R236" i="15" s="1"/>
  <c r="Q237" i="15"/>
  <c r="R237" i="15" s="1"/>
  <c r="Q238" i="15"/>
  <c r="R238" i="15"/>
  <c r="Q239" i="15"/>
  <c r="R239" i="15" s="1"/>
  <c r="Q240" i="15"/>
  <c r="R240" i="15"/>
  <c r="Q241" i="15"/>
  <c r="R241" i="15" s="1"/>
  <c r="Q242" i="15"/>
  <c r="R242" i="15" s="1"/>
  <c r="Q243" i="15"/>
  <c r="R243" i="15" s="1"/>
  <c r="Q244" i="15"/>
  <c r="R244" i="15" s="1"/>
  <c r="E245" i="15"/>
  <c r="F245" i="15"/>
  <c r="G245" i="15"/>
  <c r="Q245" i="15" s="1"/>
  <c r="R245" i="15" s="1"/>
  <c r="H245" i="15"/>
  <c r="I245" i="15"/>
  <c r="J245" i="15"/>
  <c r="K245" i="15"/>
  <c r="L245" i="15"/>
  <c r="M245" i="15"/>
  <c r="N245" i="15"/>
  <c r="O245" i="15"/>
  <c r="P245" i="15"/>
  <c r="Q246" i="15"/>
  <c r="R246" i="15" s="1"/>
  <c r="Q247" i="15"/>
  <c r="R247" i="15"/>
  <c r="Q248" i="15"/>
  <c r="R248" i="15" s="1"/>
  <c r="Q249" i="15"/>
  <c r="R249" i="15"/>
  <c r="Q250" i="15"/>
  <c r="R250" i="15" s="1"/>
  <c r="E251" i="15"/>
  <c r="F251" i="15"/>
  <c r="G251" i="15"/>
  <c r="H251" i="15"/>
  <c r="I251" i="15"/>
  <c r="J251" i="15"/>
  <c r="K251" i="15"/>
  <c r="L251" i="15"/>
  <c r="M251" i="15"/>
  <c r="N251" i="15"/>
  <c r="O251" i="15"/>
  <c r="P251" i="15"/>
  <c r="Q252" i="15"/>
  <c r="R252" i="15" s="1"/>
  <c r="Q253" i="15"/>
  <c r="R253" i="15" s="1"/>
  <c r="Q254" i="15"/>
  <c r="R254" i="15" s="1"/>
  <c r="Q256" i="15"/>
  <c r="R256" i="15" s="1"/>
  <c r="Q257" i="15"/>
  <c r="R257" i="15"/>
  <c r="Q258" i="15"/>
  <c r="R259" i="15"/>
  <c r="Q260" i="15"/>
  <c r="R260" i="15"/>
  <c r="E261" i="15"/>
  <c r="F261" i="15"/>
  <c r="G261" i="15"/>
  <c r="Q261" i="15" s="1"/>
  <c r="H261" i="15"/>
  <c r="I261" i="15"/>
  <c r="J261" i="15"/>
  <c r="K261" i="15"/>
  <c r="L261" i="15"/>
  <c r="M261" i="15"/>
  <c r="N261" i="15"/>
  <c r="O261" i="15"/>
  <c r="P261" i="15"/>
  <c r="Q262" i="15"/>
  <c r="R262" i="15" s="1"/>
  <c r="G265" i="15"/>
  <c r="R265" i="15"/>
  <c r="Q266" i="15"/>
  <c r="R266" i="15" s="1"/>
  <c r="Q267" i="15"/>
  <c r="R267" i="15" s="1"/>
  <c r="Q268" i="15"/>
  <c r="R268" i="15" s="1"/>
  <c r="Q269" i="15"/>
  <c r="Q271" i="15"/>
  <c r="R271" i="15" s="1"/>
  <c r="Q272" i="15"/>
  <c r="R272" i="15"/>
  <c r="Q273" i="15"/>
  <c r="R273" i="15" s="1"/>
  <c r="Q275" i="15"/>
  <c r="R275" i="15"/>
  <c r="Q278" i="15"/>
  <c r="R278" i="15" s="1"/>
  <c r="R279" i="15"/>
  <c r="Q282" i="15"/>
  <c r="R282" i="15" s="1"/>
  <c r="R283" i="15"/>
  <c r="Q285" i="15"/>
  <c r="R285" i="15"/>
  <c r="R286" i="15"/>
  <c r="Q287" i="15"/>
  <c r="R287" i="15" s="1"/>
  <c r="Q288" i="15"/>
  <c r="R288" i="15" s="1"/>
  <c r="Q289" i="15"/>
  <c r="R289" i="15" s="1"/>
  <c r="Q290" i="15"/>
  <c r="R290" i="15"/>
  <c r="Q291" i="15"/>
  <c r="R291" i="15" s="1"/>
  <c r="Q292" i="15"/>
  <c r="R292" i="15"/>
  <c r="Q293" i="15"/>
  <c r="R293" i="15" s="1"/>
  <c r="Q294" i="15"/>
  <c r="R294" i="15" s="1"/>
  <c r="Q295" i="15"/>
  <c r="R295" i="15" s="1"/>
  <c r="Q296" i="15"/>
  <c r="R296" i="15" s="1"/>
  <c r="Q297" i="15"/>
  <c r="R297" i="15" s="1"/>
  <c r="Q298" i="15"/>
  <c r="R298" i="15"/>
  <c r="Q299" i="15"/>
  <c r="R299" i="15" s="1"/>
  <c r="Q300" i="15"/>
  <c r="R300" i="15"/>
  <c r="Q301" i="15"/>
  <c r="R301" i="15" s="1"/>
  <c r="Q302" i="15"/>
  <c r="R302" i="15" s="1"/>
  <c r="Q303" i="15"/>
  <c r="R303" i="15" s="1"/>
  <c r="Q304" i="15"/>
  <c r="R304" i="15" s="1"/>
  <c r="Q305" i="15"/>
  <c r="R305" i="15" s="1"/>
  <c r="Q306" i="15"/>
  <c r="R306" i="15"/>
  <c r="Q307" i="15"/>
  <c r="R307" i="15" s="1"/>
  <c r="Q308" i="15"/>
  <c r="R308" i="15"/>
  <c r="Q309" i="15"/>
  <c r="R309" i="15" s="1"/>
  <c r="Q310" i="15"/>
  <c r="R310" i="15" s="1"/>
  <c r="Q311" i="15"/>
  <c r="R311" i="15" s="1"/>
  <c r="Q312" i="15"/>
  <c r="R312" i="15" s="1"/>
  <c r="Q313" i="15"/>
  <c r="R313" i="15" s="1"/>
  <c r="Q314" i="15"/>
  <c r="R314" i="15"/>
  <c r="Q315" i="15"/>
  <c r="R315" i="15" s="1"/>
  <c r="Q316" i="15"/>
  <c r="R316" i="15"/>
  <c r="Q317" i="15"/>
  <c r="R317" i="15" s="1"/>
  <c r="Q318" i="15"/>
  <c r="R318" i="15" s="1"/>
  <c r="Q319" i="15"/>
  <c r="R319" i="15" s="1"/>
  <c r="Q320" i="15"/>
  <c r="R320" i="15" s="1"/>
  <c r="Q321" i="15"/>
  <c r="R321" i="15" s="1"/>
  <c r="Q322" i="15"/>
  <c r="R322" i="15"/>
  <c r="Q323" i="15"/>
  <c r="R323" i="15" s="1"/>
  <c r="Q324" i="15"/>
  <c r="R324" i="15"/>
  <c r="Q325" i="15"/>
  <c r="R325" i="15" s="1"/>
  <c r="Q326" i="15"/>
  <c r="R326" i="15" s="1"/>
  <c r="Q327" i="15"/>
  <c r="R327" i="15" s="1"/>
  <c r="Q328" i="15"/>
  <c r="R328" i="15" s="1"/>
  <c r="Q329" i="15"/>
  <c r="R329" i="15" s="1"/>
  <c r="Q330" i="15"/>
  <c r="R330" i="15"/>
  <c r="Q331" i="15"/>
  <c r="R331" i="15" s="1"/>
  <c r="Q332" i="15"/>
  <c r="R332" i="15"/>
  <c r="Q333" i="15"/>
  <c r="R333" i="15" s="1"/>
  <c r="Q334" i="15"/>
  <c r="R334" i="15" s="1"/>
  <c r="Q335" i="15"/>
  <c r="R335" i="15" s="1"/>
  <c r="Q336" i="15"/>
  <c r="R336" i="15" s="1"/>
  <c r="Q337" i="15"/>
  <c r="R337" i="15" s="1"/>
  <c r="Q338" i="15"/>
  <c r="R338" i="15"/>
  <c r="Q339" i="15"/>
  <c r="R339" i="15" s="1"/>
  <c r="Q340" i="15"/>
  <c r="R340" i="15"/>
  <c r="Q341" i="15"/>
  <c r="R341" i="15" s="1"/>
  <c r="Q342" i="15"/>
  <c r="R342" i="15" s="1"/>
  <c r="Q343" i="15"/>
  <c r="R343" i="15" s="1"/>
  <c r="Q344" i="15"/>
  <c r="R344" i="15" s="1"/>
  <c r="E345" i="15"/>
  <c r="F345" i="15"/>
  <c r="G345" i="15"/>
  <c r="H345" i="15"/>
  <c r="I345" i="15"/>
  <c r="J345" i="15"/>
  <c r="K345" i="15"/>
  <c r="L345" i="15"/>
  <c r="M345" i="15"/>
  <c r="N345" i="15"/>
  <c r="O345" i="15"/>
  <c r="P345" i="15"/>
  <c r="Q346" i="15"/>
  <c r="R346" i="15"/>
  <c r="Q347" i="15"/>
  <c r="R347" i="15" s="1"/>
  <c r="Q348" i="15"/>
  <c r="R348" i="15"/>
  <c r="R349" i="15"/>
  <c r="Q350" i="15"/>
  <c r="R350" i="15"/>
  <c r="Q351" i="15"/>
  <c r="R351" i="15" s="1"/>
  <c r="Q352" i="15"/>
  <c r="R352" i="15"/>
  <c r="Q353" i="15"/>
  <c r="R353" i="15" s="1"/>
  <c r="Q354" i="15"/>
  <c r="R354" i="15"/>
  <c r="Q355" i="15"/>
  <c r="R355" i="15" s="1"/>
  <c r="Q356" i="15"/>
  <c r="R356" i="15"/>
  <c r="Q357" i="15"/>
  <c r="R357" i="15" s="1"/>
  <c r="Q358" i="15"/>
  <c r="R358" i="15"/>
  <c r="Q359" i="15"/>
  <c r="R359" i="15" s="1"/>
  <c r="Q360" i="15"/>
  <c r="R360" i="15"/>
  <c r="Q361" i="15"/>
  <c r="R361" i="15" s="1"/>
  <c r="Q362" i="15"/>
  <c r="R362" i="15"/>
  <c r="Q363" i="15"/>
  <c r="R363" i="15" s="1"/>
  <c r="Q364" i="15"/>
  <c r="R364" i="15"/>
  <c r="Q365" i="15"/>
  <c r="R365" i="15" s="1"/>
  <c r="Q366" i="15"/>
  <c r="R366" i="15"/>
  <c r="Q367" i="15"/>
  <c r="R367" i="15" s="1"/>
  <c r="Q368" i="15"/>
  <c r="R368" i="15"/>
  <c r="Q369" i="15"/>
  <c r="R369" i="15" s="1"/>
  <c r="Q370" i="15"/>
  <c r="R370" i="15"/>
  <c r="Q371" i="15"/>
  <c r="R371" i="15" s="1"/>
  <c r="Q372" i="15"/>
  <c r="R372" i="15"/>
  <c r="Q373" i="15"/>
  <c r="R373" i="15" s="1"/>
  <c r="Q374" i="15"/>
  <c r="R374" i="15"/>
  <c r="Q375" i="15"/>
  <c r="R375" i="15" s="1"/>
  <c r="Q376" i="15"/>
  <c r="R376" i="15"/>
  <c r="Q377" i="15"/>
  <c r="R377" i="15" s="1"/>
  <c r="Q378" i="15"/>
  <c r="R378" i="15"/>
  <c r="Q379" i="15"/>
  <c r="R379" i="15" s="1"/>
  <c r="Q380" i="15"/>
  <c r="R380" i="15"/>
  <c r="Q381" i="15"/>
  <c r="R381" i="15" s="1"/>
  <c r="Q382" i="15"/>
  <c r="R382" i="15"/>
  <c r="Q383" i="15"/>
  <c r="R383" i="15" s="1"/>
  <c r="Q384" i="15"/>
  <c r="R384" i="15"/>
  <c r="Q385" i="15"/>
  <c r="R385" i="15"/>
  <c r="Q386" i="15"/>
  <c r="R386" i="15"/>
  <c r="Q387" i="15"/>
  <c r="R387" i="15"/>
  <c r="Q388" i="15"/>
  <c r="R388" i="15"/>
  <c r="Q389" i="15"/>
  <c r="R389" i="15"/>
  <c r="Q390" i="15"/>
  <c r="R390" i="15"/>
  <c r="Q391" i="15"/>
  <c r="R391" i="15"/>
  <c r="Q392" i="15"/>
  <c r="R392" i="15"/>
  <c r="R393" i="15"/>
  <c r="R394" i="15"/>
  <c r="R395" i="15"/>
  <c r="R396" i="15"/>
  <c r="Q397" i="15"/>
  <c r="R397" i="15"/>
  <c r="R398" i="15"/>
  <c r="H399" i="15"/>
  <c r="I399" i="15"/>
  <c r="J399" i="15"/>
  <c r="K399" i="15"/>
  <c r="L399" i="15"/>
  <c r="M399" i="15"/>
  <c r="N399" i="15"/>
  <c r="O399" i="15"/>
  <c r="P399" i="15"/>
  <c r="Q400" i="15"/>
  <c r="R400" i="15"/>
  <c r="Q401" i="15"/>
  <c r="R401" i="15"/>
  <c r="Q402" i="15"/>
  <c r="R402" i="15"/>
  <c r="Q403" i="15"/>
  <c r="R403" i="15"/>
  <c r="Q404" i="15"/>
  <c r="R404" i="15"/>
  <c r="Q405" i="15"/>
  <c r="R405" i="15"/>
  <c r="Q406" i="15"/>
  <c r="R406" i="15"/>
  <c r="Q407" i="15"/>
  <c r="R407" i="15"/>
  <c r="Q408" i="15"/>
  <c r="R408" i="15"/>
  <c r="Q409" i="15"/>
  <c r="R409" i="15"/>
  <c r="Q410" i="15"/>
  <c r="R410" i="15"/>
  <c r="Q411" i="15"/>
  <c r="R411" i="15"/>
  <c r="Q412" i="15"/>
  <c r="R412" i="15"/>
  <c r="Q413" i="15"/>
  <c r="R413" i="15"/>
  <c r="Q414" i="15"/>
  <c r="R414" i="15"/>
  <c r="Q415" i="15"/>
  <c r="R415" i="15"/>
  <c r="Q416" i="15"/>
  <c r="R416" i="15"/>
  <c r="Q417" i="15"/>
  <c r="R417" i="15"/>
  <c r="Q418" i="15"/>
  <c r="R418" i="15"/>
  <c r="Q419" i="15"/>
  <c r="R419" i="15"/>
  <c r="Q420" i="15"/>
  <c r="R420" i="15"/>
  <c r="Q421" i="15"/>
  <c r="R421" i="15"/>
  <c r="Q422" i="15"/>
  <c r="R422" i="15"/>
  <c r="Q423" i="15"/>
  <c r="R423" i="15"/>
  <c r="Q424" i="15"/>
  <c r="R424" i="15"/>
  <c r="Q425" i="15"/>
  <c r="R425" i="15"/>
  <c r="Q426" i="15"/>
  <c r="R426" i="15"/>
  <c r="Q427" i="15"/>
  <c r="R427" i="15"/>
  <c r="Q428" i="15"/>
  <c r="R428" i="15"/>
  <c r="Q429" i="15"/>
  <c r="R429" i="15"/>
  <c r="Q430" i="15"/>
  <c r="R430" i="15"/>
  <c r="Q431" i="15"/>
  <c r="R431" i="15"/>
  <c r="Q432" i="15"/>
  <c r="R432" i="15"/>
  <c r="Q433" i="15"/>
  <c r="R433" i="15"/>
  <c r="Q434" i="15"/>
  <c r="R434" i="15"/>
  <c r="Q435" i="15"/>
  <c r="R435" i="15"/>
  <c r="Q436" i="15"/>
  <c r="R436" i="15"/>
  <c r="Q2" i="17"/>
  <c r="R2" i="17"/>
  <c r="Q3" i="17"/>
  <c r="R3" i="17" s="1"/>
  <c r="E4" i="17"/>
  <c r="F4" i="17"/>
  <c r="Q4" i="17" s="1"/>
  <c r="R4" i="17" s="1"/>
  <c r="G4" i="17"/>
  <c r="H4" i="17"/>
  <c r="I4" i="17"/>
  <c r="J4" i="17"/>
  <c r="K4" i="17"/>
  <c r="L4" i="17"/>
  <c r="M4" i="17"/>
  <c r="N4" i="17"/>
  <c r="O4" i="17"/>
  <c r="P4" i="17"/>
  <c r="Q5" i="17"/>
  <c r="Q6" i="17"/>
  <c r="R6" i="17" s="1"/>
  <c r="Q7" i="17"/>
  <c r="R7" i="17"/>
  <c r="Q8" i="17"/>
  <c r="Q9" i="17"/>
  <c r="Q10" i="17"/>
  <c r="R10" i="17"/>
  <c r="Q11" i="17"/>
  <c r="F12" i="17"/>
  <c r="G12" i="17"/>
  <c r="H12" i="17"/>
  <c r="I12" i="17"/>
  <c r="K12" i="17"/>
  <c r="L12" i="17"/>
  <c r="M12" i="17"/>
  <c r="N12" i="17"/>
  <c r="O12" i="17"/>
  <c r="P12" i="17"/>
  <c r="D13" i="17"/>
  <c r="Q13" i="17"/>
  <c r="Q14" i="17"/>
  <c r="R14" i="17"/>
  <c r="Q15" i="17"/>
  <c r="R15" i="17"/>
  <c r="Q16" i="17"/>
  <c r="Q17" i="17"/>
  <c r="Q18" i="17"/>
  <c r="Q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1" i="17"/>
  <c r="R21" i="17"/>
  <c r="Q22" i="17"/>
  <c r="R22" i="17"/>
  <c r="Q23" i="17"/>
  <c r="R23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5" i="17"/>
  <c r="R25" i="17"/>
  <c r="Q26" i="17"/>
  <c r="R26" i="17" s="1"/>
  <c r="Q27" i="17"/>
  <c r="R27" i="17" s="1"/>
  <c r="Q28" i="17"/>
  <c r="Q29" i="17"/>
  <c r="R29" i="17"/>
  <c r="Q30" i="17"/>
  <c r="Q31" i="17"/>
  <c r="Q32" i="17"/>
  <c r="R32" i="17"/>
  <c r="Q33" i="17"/>
  <c r="Q34" i="17"/>
  <c r="E35" i="17"/>
  <c r="F35" i="17"/>
  <c r="G35" i="17"/>
  <c r="H35" i="17"/>
  <c r="Q35" i="17" s="1"/>
  <c r="I35" i="17"/>
  <c r="J35" i="17"/>
  <c r="K35" i="17"/>
  <c r="L35" i="17"/>
  <c r="M35" i="17"/>
  <c r="N35" i="17"/>
  <c r="O35" i="17"/>
  <c r="P35" i="17"/>
  <c r="Q36" i="17"/>
  <c r="Q37" i="17"/>
  <c r="Q38" i="17"/>
  <c r="R38" i="17"/>
  <c r="Q39" i="17"/>
  <c r="R39" i="17"/>
  <c r="Q40" i="17"/>
  <c r="R40" i="17"/>
  <c r="Q41" i="17"/>
  <c r="Q42" i="17"/>
  <c r="Q43" i="17"/>
  <c r="R43" i="17"/>
  <c r="Q44" i="17"/>
  <c r="R44" i="17"/>
  <c r="Q45" i="17"/>
  <c r="Q46" i="17"/>
  <c r="R46" i="17" s="1"/>
  <c r="Q47" i="17"/>
  <c r="R47" i="17" s="1"/>
  <c r="Q48" i="17"/>
  <c r="R48" i="17"/>
  <c r="Q49" i="17"/>
  <c r="R49" i="17"/>
  <c r="Q50" i="17"/>
  <c r="R50" i="17"/>
  <c r="Q51" i="17"/>
  <c r="R51" i="17"/>
  <c r="Q52" i="17"/>
  <c r="R52" i="17"/>
  <c r="E53" i="17"/>
  <c r="F53" i="17"/>
  <c r="G53" i="17"/>
  <c r="H53" i="17"/>
  <c r="Q53" i="17" s="1"/>
  <c r="R53" i="17" s="1"/>
  <c r="I53" i="17"/>
  <c r="J53" i="17"/>
  <c r="K53" i="17"/>
  <c r="L53" i="17"/>
  <c r="M53" i="17"/>
  <c r="N53" i="17"/>
  <c r="O53" i="17"/>
  <c r="P53" i="17"/>
  <c r="Q54" i="17"/>
  <c r="Q55" i="17"/>
  <c r="Q56" i="17"/>
  <c r="Q57" i="17"/>
  <c r="R57" i="17" s="1"/>
  <c r="Q58" i="17"/>
  <c r="R58" i="17"/>
  <c r="Q59" i="17"/>
  <c r="R59" i="17"/>
  <c r="Q60" i="17"/>
  <c r="Q61" i="17"/>
  <c r="R61" i="17" s="1"/>
  <c r="Q62" i="17"/>
  <c r="R62" i="17"/>
  <c r="Q63" i="17"/>
  <c r="R63" i="17"/>
  <c r="Q64" i="17"/>
  <c r="R64" i="17"/>
  <c r="Q65" i="17"/>
  <c r="Q66" i="17"/>
  <c r="R66" i="17" s="1"/>
  <c r="Q67" i="17"/>
  <c r="R67" i="17"/>
  <c r="Q68" i="17"/>
  <c r="R68" i="17"/>
  <c r="Q69" i="17"/>
  <c r="Q70" i="17"/>
  <c r="R70" i="17" s="1"/>
  <c r="Q71" i="17"/>
  <c r="Q72" i="17"/>
  <c r="R72" i="17" s="1"/>
  <c r="Q73" i="17"/>
  <c r="Q74" i="17"/>
  <c r="R74" i="17" s="1"/>
  <c r="Q75" i="17"/>
  <c r="R75" i="17"/>
  <c r="Q76" i="17"/>
  <c r="R76" i="17" s="1"/>
  <c r="Q77" i="17"/>
  <c r="Q78" i="17"/>
  <c r="R78" i="17"/>
  <c r="Q79" i="17"/>
  <c r="R79" i="17" s="1"/>
  <c r="Q80" i="17"/>
  <c r="Q81" i="17"/>
  <c r="R81" i="17" s="1"/>
  <c r="Q82" i="17"/>
  <c r="R82" i="17" s="1"/>
  <c r="Q83" i="17"/>
  <c r="Q84" i="17"/>
  <c r="Q85" i="17"/>
  <c r="Q86" i="17"/>
  <c r="Q87" i="17"/>
  <c r="Q88" i="17"/>
  <c r="Q90" i="17"/>
  <c r="Q91" i="17"/>
  <c r="R91" i="17" s="1"/>
  <c r="Q92" i="17"/>
  <c r="R92" i="17" s="1"/>
  <c r="Q93" i="17"/>
  <c r="R93" i="17"/>
  <c r="Q94" i="17"/>
  <c r="R94" i="17" s="1"/>
  <c r="Q95" i="17"/>
  <c r="Q96" i="17"/>
  <c r="R96" i="17"/>
  <c r="Q97" i="17"/>
  <c r="Q98" i="17"/>
  <c r="R98" i="17"/>
  <c r="E99" i="17"/>
  <c r="Q99" i="17" s="1"/>
  <c r="R99" i="17" s="1"/>
  <c r="F99" i="17"/>
  <c r="G99" i="17"/>
  <c r="H99" i="17"/>
  <c r="I99" i="17"/>
  <c r="J99" i="17"/>
  <c r="K99" i="17"/>
  <c r="L99" i="17"/>
  <c r="M99" i="17"/>
  <c r="N99" i="17"/>
  <c r="O99" i="17"/>
  <c r="P99" i="17"/>
  <c r="Q100" i="17"/>
  <c r="Q101" i="17"/>
  <c r="R101" i="17"/>
  <c r="Q102" i="17"/>
  <c r="Q103" i="17"/>
  <c r="R103" i="17" s="1"/>
  <c r="Q104" i="17"/>
  <c r="R104" i="17" s="1"/>
  <c r="Q105" i="17"/>
  <c r="R105" i="17" s="1"/>
  <c r="Q106" i="17"/>
  <c r="Q107" i="17"/>
  <c r="R107" i="17" s="1"/>
  <c r="Q108" i="17"/>
  <c r="Q109" i="17"/>
  <c r="R109" i="17"/>
  <c r="Q110" i="17"/>
  <c r="R110" i="17"/>
  <c r="Q111" i="17"/>
  <c r="R111" i="17"/>
  <c r="Q112" i="17"/>
  <c r="R112" i="17"/>
  <c r="Q113" i="17"/>
  <c r="R113" i="17"/>
  <c r="Q114" i="17"/>
  <c r="R114" i="17"/>
  <c r="Q115" i="17"/>
  <c r="Q116" i="17"/>
  <c r="R116" i="17" s="1"/>
  <c r="Q117" i="17"/>
  <c r="R117" i="17" s="1"/>
  <c r="Q118" i="17"/>
  <c r="Q119" i="17"/>
  <c r="R119" i="17" s="1"/>
  <c r="Q120" i="17"/>
  <c r="R120" i="17" s="1"/>
  <c r="Q121" i="17"/>
  <c r="Q122" i="17"/>
  <c r="R122" i="17" s="1"/>
  <c r="Q123" i="17"/>
  <c r="R123" i="17" s="1"/>
  <c r="Q124" i="17"/>
  <c r="R124" i="17"/>
  <c r="Q125" i="17"/>
  <c r="R125" i="17"/>
  <c r="Q126" i="17"/>
  <c r="Q127" i="17"/>
  <c r="R127" i="17"/>
  <c r="Q128" i="17"/>
  <c r="R128" i="17" s="1"/>
  <c r="Q129" i="17"/>
  <c r="R129" i="17" s="1"/>
  <c r="Q130" i="17"/>
  <c r="R130" i="17"/>
  <c r="Q131" i="17"/>
  <c r="Q132" i="17"/>
  <c r="R132" i="17"/>
  <c r="Q133" i="17"/>
  <c r="R133" i="17" s="1"/>
  <c r="Q134" i="17"/>
  <c r="R134" i="17"/>
  <c r="Q135" i="17"/>
  <c r="R135" i="17"/>
  <c r="Q136" i="17"/>
  <c r="Q137" i="17"/>
  <c r="R137" i="17"/>
  <c r="Q138" i="17"/>
  <c r="R138" i="17" s="1"/>
  <c r="Q139" i="17"/>
  <c r="Q140" i="17"/>
  <c r="R140" i="17"/>
  <c r="Q141" i="17"/>
  <c r="R141" i="17" s="1"/>
  <c r="Q142" i="17"/>
  <c r="Q143" i="17"/>
  <c r="R143" i="17" s="1"/>
  <c r="Q144" i="17"/>
  <c r="R144" i="17" s="1"/>
  <c r="Q145" i="17"/>
  <c r="R145" i="17" s="1"/>
  <c r="Q146" i="17"/>
  <c r="R146" i="17" s="1"/>
  <c r="Q147" i="17"/>
  <c r="R147" i="17"/>
  <c r="Q148" i="17"/>
  <c r="Q150" i="17"/>
  <c r="R150" i="17" s="1"/>
  <c r="E152" i="17"/>
  <c r="Q152" i="17" s="1"/>
  <c r="R152" i="17" s="1"/>
  <c r="F152" i="17"/>
  <c r="G152" i="17"/>
  <c r="H152" i="17"/>
  <c r="I152" i="17"/>
  <c r="J152" i="17"/>
  <c r="K152" i="17"/>
  <c r="L152" i="17"/>
  <c r="M152" i="17"/>
  <c r="N152" i="17"/>
  <c r="O152" i="17"/>
  <c r="P152" i="17"/>
  <c r="Q153" i="17"/>
  <c r="R153" i="17" s="1"/>
  <c r="Q154" i="17"/>
  <c r="Q155" i="17"/>
  <c r="Q156" i="17"/>
  <c r="R156" i="17" s="1"/>
  <c r="Q157" i="17"/>
  <c r="Q158" i="17"/>
  <c r="R158" i="17"/>
  <c r="Q159" i="17"/>
  <c r="R159" i="17"/>
  <c r="Q160" i="17"/>
  <c r="Q161" i="17"/>
  <c r="R161" i="17" s="1"/>
  <c r="Q162" i="17"/>
  <c r="Q163" i="17"/>
  <c r="Q164" i="17"/>
  <c r="R164" i="17" s="1"/>
  <c r="Q165" i="17"/>
  <c r="Q166" i="17"/>
  <c r="Q167" i="17"/>
  <c r="R167" i="17" s="1"/>
  <c r="Q168" i="17"/>
  <c r="Q169" i="17"/>
  <c r="R169" i="17"/>
  <c r="Q170" i="17"/>
  <c r="Q171" i="17"/>
  <c r="R171" i="17" s="1"/>
  <c r="Q172" i="17"/>
  <c r="Q173" i="17"/>
  <c r="R173" i="17" s="1"/>
  <c r="Q174" i="17"/>
  <c r="Q175" i="17"/>
  <c r="R175" i="17"/>
  <c r="Q176" i="17"/>
  <c r="Q177" i="17"/>
  <c r="R177" i="17"/>
  <c r="Q178" i="17"/>
  <c r="R178" i="17" s="1"/>
  <c r="Q179" i="17"/>
  <c r="Q180" i="17"/>
  <c r="R180" i="17"/>
  <c r="Q181" i="17"/>
  <c r="R181" i="17" s="1"/>
  <c r="Q182" i="17"/>
  <c r="R182" i="17"/>
  <c r="Q183" i="17"/>
  <c r="R183" i="17" s="1"/>
  <c r="Q184" i="17"/>
  <c r="R184" i="17"/>
  <c r="Q185" i="17"/>
  <c r="R185" i="17" s="1"/>
  <c r="Q186" i="17"/>
  <c r="R186" i="17" s="1"/>
  <c r="Q187" i="17"/>
  <c r="R187" i="17"/>
  <c r="Q188" i="17"/>
  <c r="Q189" i="17"/>
  <c r="R189" i="17"/>
  <c r="Q190" i="17"/>
  <c r="Q191" i="17"/>
  <c r="R191" i="17" s="1"/>
  <c r="Q192" i="17"/>
  <c r="R192" i="17"/>
  <c r="Q193" i="17"/>
  <c r="R193" i="17"/>
  <c r="Q194" i="17"/>
  <c r="Q195" i="17"/>
  <c r="R195" i="17"/>
  <c r="Q196" i="17"/>
  <c r="R196" i="17" s="1"/>
  <c r="Q197" i="17"/>
  <c r="R197" i="17"/>
  <c r="Q198" i="17"/>
  <c r="Q199" i="17"/>
  <c r="Q200" i="17"/>
  <c r="R200" i="17"/>
  <c r="E201" i="17"/>
  <c r="Q201" i="17" s="1"/>
  <c r="F201" i="17"/>
  <c r="G201" i="17"/>
  <c r="H201" i="17"/>
  <c r="I201" i="17"/>
  <c r="J201" i="17"/>
  <c r="K201" i="17"/>
  <c r="L201" i="17"/>
  <c r="M201" i="17"/>
  <c r="N201" i="17"/>
  <c r="Q202" i="17"/>
  <c r="Q203" i="17"/>
  <c r="Q204" i="17"/>
  <c r="R204" i="17" s="1"/>
  <c r="Q205" i="17"/>
  <c r="Q206" i="17"/>
  <c r="R206" i="17"/>
  <c r="Q207" i="17"/>
  <c r="R207" i="17" s="1"/>
  <c r="Q208" i="17"/>
  <c r="R208" i="17" s="1"/>
  <c r="Q209" i="17"/>
  <c r="R209" i="17"/>
  <c r="Q210" i="17"/>
  <c r="R210" i="17"/>
  <c r="Q211" i="17"/>
  <c r="Q212" i="17"/>
  <c r="R212" i="17" s="1"/>
  <c r="Q213" i="17"/>
  <c r="R213" i="17"/>
  <c r="Q214" i="17"/>
  <c r="R214" i="17" s="1"/>
  <c r="Q215" i="17"/>
  <c r="R215" i="17"/>
  <c r="Q216" i="17"/>
  <c r="R216" i="17" s="1"/>
  <c r="Q217" i="17"/>
  <c r="R217" i="17"/>
  <c r="Q218" i="17"/>
  <c r="Q219" i="17"/>
  <c r="R219" i="17" s="1"/>
  <c r="Q220" i="17"/>
  <c r="Q221" i="17"/>
  <c r="R221" i="17"/>
  <c r="Q222" i="17"/>
  <c r="R222" i="17"/>
  <c r="Q223" i="17"/>
  <c r="Q224" i="17"/>
  <c r="R224" i="17" s="1"/>
  <c r="Q225" i="17"/>
  <c r="R225" i="17"/>
  <c r="Q226" i="17"/>
  <c r="Q227" i="17"/>
  <c r="R227" i="17" s="1"/>
  <c r="Q228" i="17"/>
  <c r="R228" i="17" s="1"/>
  <c r="Q229" i="17"/>
  <c r="Q230" i="17"/>
  <c r="R230" i="17" s="1"/>
  <c r="Q231" i="17"/>
  <c r="Q232" i="17"/>
  <c r="R232" i="17" s="1"/>
  <c r="Q233" i="17"/>
  <c r="R233" i="17" s="1"/>
  <c r="Q234" i="17"/>
  <c r="R234" i="17" s="1"/>
  <c r="E235" i="17"/>
  <c r="Q235" i="17" s="1"/>
  <c r="F235" i="17"/>
  <c r="G235" i="17"/>
  <c r="H235" i="17"/>
  <c r="I235" i="17"/>
  <c r="Q236" i="17"/>
  <c r="Q237" i="17"/>
  <c r="R237" i="17"/>
  <c r="Q238" i="17"/>
  <c r="R238" i="17" s="1"/>
  <c r="Q239" i="17"/>
  <c r="R239" i="17"/>
  <c r="Q240" i="17"/>
  <c r="R240" i="17" s="1"/>
  <c r="Q241" i="17"/>
  <c r="R241" i="17"/>
  <c r="Q242" i="17"/>
  <c r="R242" i="17" s="1"/>
  <c r="Q243" i="17"/>
  <c r="R243" i="17"/>
  <c r="Q244" i="17"/>
  <c r="R244" i="17" s="1"/>
  <c r="Q245" i="17"/>
  <c r="R245" i="17"/>
  <c r="Q246" i="17"/>
  <c r="Q247" i="17"/>
  <c r="R247" i="17" s="1"/>
  <c r="E248" i="17"/>
  <c r="F248" i="17"/>
  <c r="G248" i="17"/>
  <c r="H248" i="17"/>
  <c r="I248" i="17"/>
  <c r="J248" i="17"/>
  <c r="K248" i="17"/>
  <c r="L248" i="17"/>
  <c r="M248" i="17"/>
  <c r="N248" i="17"/>
  <c r="O248" i="17"/>
  <c r="P248" i="17"/>
  <c r="Q249" i="17"/>
  <c r="R249" i="17"/>
  <c r="Q250" i="17"/>
  <c r="R250" i="17" s="1"/>
  <c r="Q251" i="17"/>
  <c r="Q252" i="17"/>
  <c r="R252" i="17"/>
  <c r="Q253" i="17"/>
  <c r="E254" i="17"/>
  <c r="F254" i="17"/>
  <c r="G254" i="17"/>
  <c r="H254" i="17"/>
  <c r="I254" i="17"/>
  <c r="J254" i="17"/>
  <c r="K254" i="17"/>
  <c r="L254" i="17"/>
  <c r="M254" i="17"/>
  <c r="N254" i="17"/>
  <c r="O254" i="17"/>
  <c r="P254" i="17"/>
  <c r="Q255" i="17"/>
  <c r="R255" i="17"/>
  <c r="Q256" i="17"/>
  <c r="Q257" i="17"/>
  <c r="R257" i="17"/>
  <c r="Q259" i="17"/>
  <c r="R259" i="17"/>
  <c r="Q260" i="17"/>
  <c r="R260" i="17"/>
  <c r="Q261" i="17"/>
  <c r="R261" i="17"/>
  <c r="Q262" i="17"/>
  <c r="Q263" i="17"/>
  <c r="R263" i="17"/>
  <c r="E264" i="17"/>
  <c r="F264" i="17"/>
  <c r="G264" i="17"/>
  <c r="H264" i="17"/>
  <c r="I264" i="17"/>
  <c r="J264" i="17"/>
  <c r="K264" i="17"/>
  <c r="Q265" i="17"/>
  <c r="R265" i="17" s="1"/>
  <c r="Q266" i="17"/>
  <c r="Q267" i="17"/>
  <c r="Q268" i="17"/>
  <c r="Q269" i="17"/>
  <c r="R269" i="17" s="1"/>
  <c r="Q270" i="17"/>
  <c r="Q271" i="17"/>
  <c r="Q272" i="17"/>
  <c r="Q273" i="17"/>
  <c r="Q274" i="17"/>
  <c r="Q275" i="17"/>
  <c r="R275" i="17" s="1"/>
  <c r="Q276" i="17"/>
  <c r="Q277" i="17"/>
  <c r="Q278" i="17"/>
  <c r="R278" i="17"/>
  <c r="Q279" i="17"/>
  <c r="Q280" i="17"/>
  <c r="Q281" i="17"/>
  <c r="R281" i="17"/>
  <c r="Q282" i="17"/>
  <c r="R282" i="17" s="1"/>
  <c r="Q283" i="17"/>
  <c r="Q284" i="17"/>
  <c r="Q285" i="17"/>
  <c r="R285" i="17" s="1"/>
  <c r="Q286" i="17"/>
  <c r="R286" i="17"/>
  <c r="Q287" i="17"/>
  <c r="Q288" i="17"/>
  <c r="R288" i="17" s="1"/>
  <c r="Q289" i="17"/>
  <c r="R289" i="17"/>
  <c r="Q290" i="17"/>
  <c r="R290" i="17" s="1"/>
  <c r="Q291" i="17"/>
  <c r="R291" i="17" s="1"/>
  <c r="Q292" i="17"/>
  <c r="R292" i="17" s="1"/>
  <c r="Q293" i="17"/>
  <c r="R293" i="17"/>
  <c r="Q294" i="17"/>
  <c r="R294" i="17" s="1"/>
  <c r="Q295" i="17"/>
  <c r="R295" i="17"/>
  <c r="Q296" i="17"/>
  <c r="R296" i="17" s="1"/>
  <c r="Q297" i="17"/>
  <c r="R297" i="17"/>
  <c r="Q298" i="17"/>
  <c r="R298" i="17" s="1"/>
  <c r="Q299" i="17"/>
  <c r="R299" i="17" s="1"/>
  <c r="Q300" i="17"/>
  <c r="R300" i="17" s="1"/>
  <c r="Q301" i="17"/>
  <c r="R301" i="17"/>
  <c r="Q302" i="17"/>
  <c r="R302" i="17" s="1"/>
  <c r="Q303" i="17"/>
  <c r="R303" i="17"/>
  <c r="Q304" i="17"/>
  <c r="R304" i="17" s="1"/>
  <c r="Q305" i="17"/>
  <c r="R305" i="17"/>
  <c r="Q306" i="17"/>
  <c r="R306" i="17" s="1"/>
  <c r="Q307" i="17"/>
  <c r="R307" i="17" s="1"/>
  <c r="Q308" i="17"/>
  <c r="R308" i="17" s="1"/>
  <c r="Q309" i="17"/>
  <c r="R309" i="17"/>
  <c r="Q310" i="17"/>
  <c r="R310" i="17" s="1"/>
  <c r="Q311" i="17"/>
  <c r="R311" i="17"/>
  <c r="Q312" i="17"/>
  <c r="R312" i="17" s="1"/>
  <c r="Q313" i="17"/>
  <c r="R313" i="17"/>
  <c r="Q314" i="17"/>
  <c r="R314" i="17" s="1"/>
  <c r="Q315" i="17"/>
  <c r="R315" i="17" s="1"/>
  <c r="Q316" i="17"/>
  <c r="R316" i="17" s="1"/>
  <c r="Q317" i="17"/>
  <c r="R317" i="17"/>
  <c r="Q318" i="17"/>
  <c r="R318" i="17" s="1"/>
  <c r="Q319" i="17"/>
  <c r="R319" i="17"/>
  <c r="Q320" i="17"/>
  <c r="R320" i="17" s="1"/>
  <c r="Q321" i="17"/>
  <c r="R321" i="17"/>
  <c r="Q322" i="17"/>
  <c r="R322" i="17" s="1"/>
  <c r="Q323" i="17"/>
  <c r="R323" i="17" s="1"/>
  <c r="Q325" i="17"/>
  <c r="R325" i="17" s="1"/>
  <c r="E326" i="17"/>
  <c r="Q326" i="17" s="1"/>
  <c r="R326" i="17" s="1"/>
  <c r="F326" i="17"/>
  <c r="G326" i="17"/>
  <c r="H326" i="17"/>
  <c r="I326" i="17"/>
  <c r="J326" i="17"/>
  <c r="K326" i="17"/>
  <c r="L326" i="17"/>
  <c r="M326" i="17"/>
  <c r="N326" i="17"/>
  <c r="O326" i="17"/>
  <c r="P326" i="17"/>
  <c r="Q327" i="17"/>
  <c r="R327" i="17" s="1"/>
  <c r="Q328" i="17"/>
  <c r="R328" i="17" s="1"/>
  <c r="Q329" i="17"/>
  <c r="Q330" i="17"/>
  <c r="R330" i="17"/>
  <c r="Q331" i="17"/>
  <c r="R331" i="17" s="1"/>
  <c r="Q332" i="17"/>
  <c r="Q333" i="17"/>
  <c r="Q334" i="17"/>
  <c r="R334" i="17"/>
  <c r="Q335" i="17"/>
  <c r="Q336" i="17"/>
  <c r="Q337" i="17"/>
  <c r="Q338" i="17"/>
  <c r="R338" i="17" s="1"/>
  <c r="Q339" i="17"/>
  <c r="Q340" i="17"/>
  <c r="R340" i="17"/>
  <c r="Q341" i="17"/>
  <c r="Q342" i="17"/>
  <c r="R342" i="17" s="1"/>
  <c r="Q343" i="17"/>
  <c r="Q344" i="17"/>
  <c r="Q345" i="17"/>
  <c r="R345" i="17" s="1"/>
  <c r="Q346" i="17"/>
  <c r="R346" i="17"/>
  <c r="Q347" i="17"/>
  <c r="R347" i="17" s="1"/>
  <c r="Q348" i="17"/>
  <c r="R348" i="17" s="1"/>
  <c r="E349" i="17"/>
  <c r="F349" i="17"/>
  <c r="G349" i="17"/>
  <c r="H349" i="17"/>
  <c r="I349" i="17"/>
  <c r="J349" i="17"/>
  <c r="K349" i="17"/>
  <c r="L349" i="17"/>
  <c r="M349" i="17"/>
  <c r="N349" i="17"/>
  <c r="O349" i="17"/>
  <c r="P349" i="17"/>
  <c r="Q350" i="17"/>
  <c r="R350" i="17"/>
  <c r="Q351" i="17"/>
  <c r="Q352" i="17"/>
  <c r="R352" i="17"/>
  <c r="Q353" i="17"/>
  <c r="Q354" i="17"/>
  <c r="R354" i="17" s="1"/>
  <c r="Q355" i="17"/>
  <c r="R355" i="17" s="1"/>
  <c r="Q356" i="17"/>
  <c r="R356" i="17" s="1"/>
  <c r="Q357" i="17"/>
  <c r="R357" i="17"/>
  <c r="Q358" i="17"/>
  <c r="R358" i="17" s="1"/>
  <c r="Q359" i="17"/>
  <c r="R359" i="17"/>
  <c r="Q360" i="17"/>
  <c r="R360" i="17" s="1"/>
  <c r="Q361" i="17"/>
  <c r="R361" i="17"/>
  <c r="Q362" i="17"/>
  <c r="R362" i="17" s="1"/>
  <c r="Q363" i="17"/>
  <c r="R363" i="17" s="1"/>
  <c r="Q364" i="17"/>
  <c r="R364" i="17" s="1"/>
  <c r="Q365" i="17"/>
  <c r="R365" i="17"/>
  <c r="Q366" i="17"/>
  <c r="R366" i="17" s="1"/>
  <c r="Q367" i="17"/>
  <c r="R367" i="17"/>
  <c r="Q368" i="17"/>
  <c r="R368" i="17" s="1"/>
  <c r="Q369" i="17"/>
  <c r="R369" i="17"/>
  <c r="Q370" i="17"/>
  <c r="R370" i="17" s="1"/>
  <c r="Q371" i="17"/>
  <c r="R371" i="17" s="1"/>
  <c r="Q372" i="17"/>
  <c r="R372" i="17" s="1"/>
  <c r="Q373" i="17"/>
  <c r="R373" i="17"/>
  <c r="Q374" i="17"/>
  <c r="R374" i="17" s="1"/>
  <c r="Q375" i="17"/>
  <c r="R375" i="17"/>
  <c r="Q376" i="17"/>
  <c r="R376" i="17" s="1"/>
  <c r="Q377" i="17"/>
  <c r="R377" i="17"/>
  <c r="Q378" i="17"/>
  <c r="R378" i="17" s="1"/>
  <c r="Q379" i="17"/>
  <c r="R379" i="17" s="1"/>
  <c r="Q380" i="17"/>
  <c r="R380" i="17" s="1"/>
  <c r="Q381" i="17"/>
  <c r="R381" i="17"/>
  <c r="Q382" i="17"/>
  <c r="R382" i="17" s="1"/>
  <c r="Q383" i="17"/>
  <c r="R383" i="17"/>
  <c r="Q384" i="17"/>
  <c r="R384" i="17" s="1"/>
  <c r="Q385" i="17"/>
  <c r="R385" i="17"/>
  <c r="Q386" i="17"/>
  <c r="R386" i="17" s="1"/>
  <c r="Q387" i="17"/>
  <c r="R387" i="17" s="1"/>
  <c r="Q388" i="17"/>
  <c r="R388" i="17" s="1"/>
  <c r="Q389" i="17"/>
  <c r="R389" i="17"/>
  <c r="Q390" i="17"/>
  <c r="R390" i="17" s="1"/>
  <c r="Q391" i="17"/>
  <c r="R391" i="17"/>
  <c r="Q392" i="17"/>
  <c r="R392" i="17" s="1"/>
  <c r="Q393" i="17"/>
  <c r="R393" i="17"/>
  <c r="Q394" i="17"/>
  <c r="R394" i="17" s="1"/>
  <c r="Q395" i="17"/>
  <c r="R395" i="17" s="1"/>
  <c r="Q396" i="17"/>
  <c r="R396" i="17" s="1"/>
  <c r="Q397" i="17"/>
  <c r="R397" i="17"/>
  <c r="Q398" i="17"/>
  <c r="R398" i="17" s="1"/>
  <c r="Q399" i="17"/>
  <c r="R399" i="17"/>
  <c r="Q400" i="17"/>
  <c r="Q401" i="17"/>
  <c r="Q402" i="17"/>
  <c r="E403" i="17"/>
  <c r="Q403" i="17" s="1"/>
  <c r="R403" i="17" s="1"/>
  <c r="F403" i="17"/>
  <c r="G403" i="17"/>
  <c r="H403" i="17"/>
  <c r="I403" i="17"/>
  <c r="J403" i="17"/>
  <c r="K403" i="17"/>
  <c r="L403" i="17"/>
  <c r="M403" i="17"/>
  <c r="N403" i="17"/>
  <c r="O403" i="17"/>
  <c r="P403" i="17"/>
  <c r="Q404" i="17"/>
  <c r="R404" i="17"/>
  <c r="Q405" i="17"/>
  <c r="Q406" i="17"/>
  <c r="R406" i="17" s="1"/>
  <c r="Q407" i="17"/>
  <c r="R407" i="17"/>
  <c r="Q408" i="17"/>
  <c r="R408" i="17"/>
  <c r="Q409" i="17"/>
  <c r="R409" i="17"/>
  <c r="Q410" i="17"/>
  <c r="Q411" i="17"/>
  <c r="Q412" i="17"/>
  <c r="R412" i="17"/>
  <c r="Q413" i="17"/>
  <c r="R413" i="17"/>
  <c r="Q414" i="17"/>
  <c r="R414" i="17" s="1"/>
  <c r="Q415" i="17"/>
  <c r="R415" i="17" s="1"/>
  <c r="Q416" i="17"/>
  <c r="R416" i="17"/>
  <c r="Q417" i="17"/>
  <c r="R417" i="17" s="1"/>
  <c r="Q418" i="17"/>
  <c r="R418" i="17" s="1"/>
  <c r="Q419" i="17"/>
  <c r="R419" i="17"/>
  <c r="Q420" i="17"/>
  <c r="R420" i="17"/>
  <c r="Q421" i="17"/>
  <c r="Q422" i="17"/>
  <c r="Q423" i="17"/>
  <c r="R423" i="17"/>
  <c r="Q424" i="17"/>
  <c r="R424" i="17"/>
  <c r="Q425" i="17"/>
  <c r="R425" i="17"/>
  <c r="Q426" i="17"/>
  <c r="Q427" i="17"/>
  <c r="R427" i="17" s="1"/>
  <c r="Q428" i="17"/>
  <c r="R428" i="17"/>
  <c r="Q429" i="17"/>
  <c r="R429" i="17" s="1"/>
  <c r="Q430" i="17"/>
  <c r="Q431" i="17"/>
  <c r="R431" i="17"/>
  <c r="Q432" i="17"/>
  <c r="R432" i="17"/>
  <c r="Q433" i="17"/>
  <c r="R433" i="17"/>
  <c r="Q434" i="17"/>
  <c r="Q435" i="17"/>
  <c r="Q436" i="17"/>
  <c r="R436" i="17"/>
  <c r="Q437" i="17"/>
  <c r="R437" i="17"/>
  <c r="Q438" i="17"/>
  <c r="Q439" i="17"/>
  <c r="R439" i="17" s="1"/>
  <c r="Q440" i="17"/>
  <c r="R440" i="17"/>
  <c r="R198" i="17"/>
  <c r="R166" i="17"/>
  <c r="R83" i="17"/>
  <c r="R142" i="17"/>
  <c r="R118" i="17"/>
  <c r="R174" i="17"/>
  <c r="R170" i="17"/>
  <c r="R162" i="17"/>
  <c r="R87" i="17"/>
  <c r="R9" i="17"/>
  <c r="R106" i="17"/>
  <c r="R73" i="17"/>
  <c r="R271" i="17"/>
  <c r="R69" i="17"/>
  <c r="R274" i="17"/>
  <c r="R148" i="17"/>
  <c r="R199" i="17"/>
  <c r="R86" i="17"/>
  <c r="R422" i="17"/>
  <c r="R108" i="17"/>
  <c r="Q20" i="17"/>
  <c r="R20" i="17" s="1"/>
  <c r="R229" i="17"/>
  <c r="R17" i="17"/>
  <c r="R426" i="17"/>
  <c r="R410" i="17"/>
  <c r="R163" i="17"/>
  <c r="R154" i="17"/>
  <c r="R121" i="17"/>
  <c r="R84" i="17"/>
  <c r="R34" i="17"/>
  <c r="R19" i="17"/>
  <c r="G208" i="13"/>
  <c r="Q50" i="13"/>
  <c r="R50" i="13"/>
  <c r="Q221" i="13"/>
  <c r="R221" i="13"/>
  <c r="P208" i="13"/>
  <c r="F208" i="13"/>
  <c r="Q175" i="13"/>
  <c r="R175" i="13"/>
  <c r="Q4" i="13"/>
  <c r="R4" i="13"/>
  <c r="Q319" i="11"/>
  <c r="R319" i="11"/>
  <c r="Q164" i="3"/>
  <c r="R164" i="3"/>
  <c r="O208" i="13"/>
  <c r="Q21" i="3"/>
  <c r="R21" i="3"/>
  <c r="P172" i="8"/>
  <c r="Q172" i="8"/>
  <c r="Q12" i="3"/>
  <c r="R239" i="11"/>
  <c r="Q11" i="13"/>
  <c r="R11" i="13"/>
  <c r="R157" i="17"/>
  <c r="R434" i="17"/>
  <c r="R80" i="17"/>
  <c r="R194" i="17"/>
  <c r="R18" i="17"/>
  <c r="R256" i="17"/>
  <c r="R343" i="17"/>
  <c r="R329" i="17"/>
  <c r="R253" i="17"/>
  <c r="R60" i="17"/>
  <c r="R421" i="17"/>
  <c r="R351" i="17"/>
  <c r="R220" i="17"/>
  <c r="R160" i="17"/>
  <c r="R136" i="17"/>
  <c r="R131" i="17"/>
  <c r="Q12" i="17"/>
  <c r="R176" i="17"/>
  <c r="R438" i="17"/>
  <c r="R71" i="17"/>
  <c r="R411" i="17"/>
  <c r="R344" i="17"/>
  <c r="R341" i="17"/>
  <c r="R335" i="17"/>
  <c r="R332" i="17"/>
  <c r="Q254" i="17"/>
  <c r="R254" i="17" s="1"/>
  <c r="R236" i="17"/>
  <c r="R226" i="17"/>
  <c r="R223" i="17"/>
  <c r="R211" i="17"/>
  <c r="R190" i="17"/>
  <c r="R172" i="17"/>
  <c r="R97" i="17"/>
  <c r="R88" i="17"/>
  <c r="R65" i="17"/>
  <c r="R55" i="17"/>
  <c r="R45" i="17"/>
  <c r="R41" i="17"/>
  <c r="R37" i="17"/>
  <c r="R218" i="17"/>
  <c r="R100" i="17"/>
  <c r="Q399" i="15"/>
  <c r="R399" i="15" s="1"/>
  <c r="R203" i="17"/>
  <c r="R155" i="17"/>
  <c r="Q128" i="13"/>
  <c r="R128" i="13"/>
  <c r="Q32" i="13"/>
  <c r="R32" i="13"/>
  <c r="Q22" i="13"/>
  <c r="R22" i="13"/>
  <c r="R435" i="17"/>
  <c r="R405" i="17"/>
  <c r="Q349" i="17"/>
  <c r="R54" i="17"/>
  <c r="R8" i="17"/>
  <c r="R430" i="17"/>
  <c r="R337" i="17"/>
  <c r="Q248" i="17"/>
  <c r="R179" i="17"/>
  <c r="R139" i="17"/>
  <c r="R115" i="17"/>
  <c r="R102" i="17"/>
  <c r="R36" i="17"/>
  <c r="R31" i="17"/>
  <c r="R77" i="17"/>
  <c r="R126" i="17"/>
  <c r="R353" i="17"/>
  <c r="R336" i="17"/>
  <c r="R333" i="17"/>
  <c r="R251" i="17"/>
  <c r="R168" i="17"/>
  <c r="R165" i="17"/>
  <c r="R95" i="17"/>
  <c r="R90" i="17"/>
  <c r="R85" i="17"/>
  <c r="R56" i="17"/>
  <c r="R30" i="17"/>
  <c r="R28" i="17"/>
  <c r="Q232" i="15"/>
  <c r="R232" i="15"/>
  <c r="Q217" i="13"/>
  <c r="R217" i="13"/>
  <c r="R339" i="17"/>
  <c r="R188" i="17"/>
  <c r="R42" i="17"/>
  <c r="R5" i="17"/>
  <c r="Q238" i="3"/>
  <c r="R238" i="3"/>
  <c r="R240" i="3"/>
  <c r="E208" i="13"/>
  <c r="Q184" i="11"/>
  <c r="R184" i="11"/>
  <c r="Q18" i="11"/>
  <c r="R18" i="11"/>
  <c r="Q18" i="13"/>
  <c r="R18" i="13"/>
  <c r="Q319" i="3"/>
  <c r="R319" i="3"/>
  <c r="Q127" i="11"/>
  <c r="R127" i="11"/>
  <c r="Q32" i="11"/>
  <c r="R32" i="11"/>
  <c r="Q22" i="11"/>
  <c r="R22" i="11"/>
  <c r="Q31" i="3"/>
  <c r="R31" i="3"/>
  <c r="Q4" i="3"/>
  <c r="R4" i="3"/>
  <c r="R349" i="17"/>
  <c r="Q208" i="13"/>
  <c r="R208" i="13"/>
  <c r="Q35" i="15" l="1"/>
  <c r="R35" i="15" s="1"/>
  <c r="Q345" i="15"/>
  <c r="R345" i="15" s="1"/>
  <c r="Q251" i="15"/>
  <c r="R251" i="15" s="1"/>
  <c r="Q264" i="17"/>
  <c r="Q24" i="17"/>
  <c r="R24" i="17" s="1"/>
  <c r="R1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Ralph Anker</author>
  </authors>
  <commentList>
    <comment ref="K19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Runway closed from 14 July to 17 August.
</t>
        </r>
      </text>
    </comment>
    <comment ref="L19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Runway closed from 14 July to 17 August.
</t>
        </r>
      </text>
    </comment>
  </commentList>
</comments>
</file>

<file path=xl/sharedStrings.xml><?xml version="1.0" encoding="utf-8"?>
<sst xmlns="http://schemas.openxmlformats.org/spreadsheetml/2006/main" count="8569" uniqueCount="1012">
  <si>
    <t>Country</t>
  </si>
  <si>
    <t>Airport</t>
  </si>
  <si>
    <t>Pax 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</si>
  <si>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</si>
  <si>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</si>
  <si>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</si>
  <si>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</si>
  <si>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</si>
  <si>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</si>
  <si>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</si>
  <si>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</si>
  <si>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</si>
  <si>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</si>
  <si>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</si>
  <si>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</si>
  <si>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Pax 2012</t>
  </si>
  <si>
    <t>vly</t>
  </si>
  <si>
    <t>Code</t>
  </si>
  <si>
    <t>Albania</t>
  </si>
  <si>
    <t>Tirana</t>
  </si>
  <si>
    <t>TIA</t>
  </si>
  <si>
    <t>Armenia</t>
  </si>
  <si>
    <t>Yerevan</t>
  </si>
  <si>
    <t>EVN</t>
  </si>
  <si>
    <t>Austria</t>
  </si>
  <si>
    <t>Graz</t>
  </si>
  <si>
    <t>Innsbruck</t>
  </si>
  <si>
    <t>Klagenfurt</t>
  </si>
  <si>
    <t>Linz</t>
  </si>
  <si>
    <t>Salzburg</t>
  </si>
  <si>
    <t>Vienna</t>
  </si>
  <si>
    <t>GRZ</t>
  </si>
  <si>
    <t>INN</t>
  </si>
  <si>
    <t>KLU</t>
  </si>
  <si>
    <t>LNZ</t>
  </si>
  <si>
    <t>SZG</t>
  </si>
  <si>
    <t>VIE</t>
  </si>
  <si>
    <t>Belarus</t>
  </si>
  <si>
    <t>Minsk</t>
  </si>
  <si>
    <t>Belgium</t>
  </si>
  <si>
    <t>Antwerp</t>
  </si>
  <si>
    <t>Brussels Charleroi</t>
  </si>
  <si>
    <t>Brussels</t>
  </si>
  <si>
    <t>Liege</t>
  </si>
  <si>
    <t>Bosnia &amp; Herzegovina</t>
  </si>
  <si>
    <t>Sarajevo</t>
  </si>
  <si>
    <t>Bulgaria</t>
  </si>
  <si>
    <t>Bourgas</t>
  </si>
  <si>
    <t>Sofia</t>
  </si>
  <si>
    <t>Varna</t>
  </si>
  <si>
    <t>Croatia</t>
  </si>
  <si>
    <t>Dubrovnik</t>
  </si>
  <si>
    <t>Pula</t>
  </si>
  <si>
    <t>Split</t>
  </si>
  <si>
    <t>Zadar</t>
  </si>
  <si>
    <t>Zagreb</t>
  </si>
  <si>
    <t>MSQ</t>
  </si>
  <si>
    <t>ANR</t>
  </si>
  <si>
    <t>CRL</t>
  </si>
  <si>
    <t>BRU</t>
  </si>
  <si>
    <t>LGG</t>
  </si>
  <si>
    <t>SJJ</t>
  </si>
  <si>
    <t>BOJ</t>
  </si>
  <si>
    <t>SOF</t>
  </si>
  <si>
    <t>VAR</t>
  </si>
  <si>
    <t>DBV</t>
  </si>
  <si>
    <t>PUY</t>
  </si>
  <si>
    <t>SPU</t>
  </si>
  <si>
    <t>ZAD</t>
  </si>
  <si>
    <t>ZAG</t>
  </si>
  <si>
    <t>Cyprus</t>
  </si>
  <si>
    <t>Larnaca</t>
  </si>
  <si>
    <t>Paphos</t>
  </si>
  <si>
    <t>Czech Republic</t>
  </si>
  <si>
    <t>Brno</t>
  </si>
  <si>
    <t>Prague</t>
  </si>
  <si>
    <t>Denmark</t>
  </si>
  <si>
    <t>Aalborg</t>
  </si>
  <si>
    <t>Aarhus</t>
  </si>
  <si>
    <t>Billund</t>
  </si>
  <si>
    <t>Copenhagen</t>
  </si>
  <si>
    <t>Estonia</t>
  </si>
  <si>
    <t>Tallinn</t>
  </si>
  <si>
    <t>LCA</t>
  </si>
  <si>
    <t>PFO</t>
  </si>
  <si>
    <t>BRQ</t>
  </si>
  <si>
    <t>PRG</t>
  </si>
  <si>
    <t>AAL</t>
  </si>
  <si>
    <t>AAR</t>
  </si>
  <si>
    <t>BLL</t>
  </si>
  <si>
    <t>CPH</t>
  </si>
  <si>
    <t>TLL</t>
  </si>
  <si>
    <t>Finland</t>
  </si>
  <si>
    <t>All airports</t>
  </si>
  <si>
    <t>Helsinki</t>
  </si>
  <si>
    <t>Ivalo</t>
  </si>
  <si>
    <t>Joensuu</t>
  </si>
  <si>
    <t>Kittila</t>
  </si>
  <si>
    <t>Kuopio</t>
  </si>
  <si>
    <t>Lappeenranta</t>
  </si>
  <si>
    <t>Oulu</t>
  </si>
  <si>
    <t>Rovaniemi</t>
  </si>
  <si>
    <t>Tampere</t>
  </si>
  <si>
    <t>Turku</t>
  </si>
  <si>
    <t>Vaasa</t>
  </si>
  <si>
    <t>HEL</t>
  </si>
  <si>
    <t>IVL</t>
  </si>
  <si>
    <t>JOE</t>
  </si>
  <si>
    <t>KTT</t>
  </si>
  <si>
    <t>KUO</t>
  </si>
  <si>
    <t>LPP</t>
  </si>
  <si>
    <t>OUL</t>
  </si>
  <si>
    <t>RVN</t>
  </si>
  <si>
    <t>TMP</t>
  </si>
  <si>
    <t>TKU</t>
  </si>
  <si>
    <t>VAA</t>
  </si>
  <si>
    <t>France</t>
  </si>
  <si>
    <t>Ajaccio</t>
  </si>
  <si>
    <t>Bastia</t>
  </si>
  <si>
    <t>Biarritz</t>
  </si>
  <si>
    <t>Bordeaux</t>
  </si>
  <si>
    <t>Brest</t>
  </si>
  <si>
    <t>Clermont-Ferrand</t>
  </si>
  <si>
    <t>Dinard</t>
  </si>
  <si>
    <t>Figari</t>
  </si>
  <si>
    <t>Lille</t>
  </si>
  <si>
    <t>Lyon</t>
  </si>
  <si>
    <t>Marseille</t>
  </si>
  <si>
    <t>Montpellier</t>
  </si>
  <si>
    <t>Nantes</t>
  </si>
  <si>
    <t>Nice</t>
  </si>
  <si>
    <t>Paris Beauvais</t>
  </si>
  <si>
    <t>Paris CDG</t>
  </si>
  <si>
    <t>Paris ORY</t>
  </si>
  <si>
    <t>Pau</t>
  </si>
  <si>
    <t>Rennes</t>
  </si>
  <si>
    <t>Strasbourg</t>
  </si>
  <si>
    <t>Tarbes-Lourdes</t>
  </si>
  <si>
    <t>Toulon</t>
  </si>
  <si>
    <t>Toulouse</t>
  </si>
  <si>
    <t>AJA</t>
  </si>
  <si>
    <t>BIQ</t>
  </si>
  <si>
    <t>BOD</t>
  </si>
  <si>
    <t>BES</t>
  </si>
  <si>
    <t>CFE</t>
  </si>
  <si>
    <t>DNR</t>
  </si>
  <si>
    <t>FSC</t>
  </si>
  <si>
    <t>LIL</t>
  </si>
  <si>
    <t>LYS</t>
  </si>
  <si>
    <t>MRS</t>
  </si>
  <si>
    <t>MPL</t>
  </si>
  <si>
    <t>NTE</t>
  </si>
  <si>
    <t>NCE</t>
  </si>
  <si>
    <t>BVA</t>
  </si>
  <si>
    <t>CDG</t>
  </si>
  <si>
    <t>ORY</t>
  </si>
  <si>
    <t>PUF</t>
  </si>
  <si>
    <t>RNS</t>
  </si>
  <si>
    <t>SXB</t>
  </si>
  <si>
    <t>LDE</t>
  </si>
  <si>
    <t>TLN</t>
  </si>
  <si>
    <t>TLS</t>
  </si>
  <si>
    <t>Georgia</t>
  </si>
  <si>
    <t>Batumi</t>
  </si>
  <si>
    <t>Tbilisi</t>
  </si>
  <si>
    <t>Germany</t>
  </si>
  <si>
    <t>All airports (ADV)</t>
  </si>
  <si>
    <r>
      <t>Allg</t>
    </r>
    <r>
      <rPr>
        <b/>
        <sz val="10"/>
        <rFont val="Verdana"/>
        <family val="2"/>
      </rPr>
      <t>ä</t>
    </r>
    <r>
      <rPr>
        <b/>
        <sz val="10"/>
        <rFont val="Verdana"/>
        <family val="2"/>
      </rPr>
      <t>u-Memmingen</t>
    </r>
  </si>
  <si>
    <r>
      <t>Berlin Sch</t>
    </r>
    <r>
      <rPr>
        <b/>
        <sz val="10"/>
        <rFont val="Verdana"/>
        <family val="2"/>
      </rPr>
      <t>ö</t>
    </r>
    <r>
      <rPr>
        <b/>
        <sz val="10"/>
        <rFont val="Verdana"/>
        <family val="2"/>
      </rPr>
      <t>nefeld</t>
    </r>
  </si>
  <si>
    <t>Berlin Tegel</t>
  </si>
  <si>
    <t>Bremen</t>
  </si>
  <si>
    <t>Cologne/Bonn</t>
  </si>
  <si>
    <t>Dortmund</t>
  </si>
  <si>
    <t>Dresden</t>
  </si>
  <si>
    <r>
      <t>D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sseldorf</t>
    </r>
  </si>
  <si>
    <t>Erfurt</t>
  </si>
  <si>
    <t>Frankfurt</t>
  </si>
  <si>
    <t>Friedrichshafen</t>
  </si>
  <si>
    <t>Hahn</t>
  </si>
  <si>
    <t>Hamburg</t>
  </si>
  <si>
    <t>Hannover</t>
  </si>
  <si>
    <t>Karlsruhe/Baden-Baden</t>
  </si>
  <si>
    <t>Leipzig/Halle</t>
  </si>
  <si>
    <r>
      <t>L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beck</t>
    </r>
  </si>
  <si>
    <t>Munich</t>
  </si>
  <si>
    <r>
      <t>M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nster/Osnabr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ck</t>
    </r>
  </si>
  <si>
    <t>Nurnberg</t>
  </si>
  <si>
    <t>Paderborn/Lippstadt</t>
  </si>
  <si>
    <r>
      <t>Saarbr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cken</t>
    </r>
  </si>
  <si>
    <t>Stuttgart</t>
  </si>
  <si>
    <t>Weeze</t>
  </si>
  <si>
    <t>BUS</t>
  </si>
  <si>
    <t>TBS</t>
  </si>
  <si>
    <t>FMM</t>
  </si>
  <si>
    <t>SXF</t>
  </si>
  <si>
    <t>TXL</t>
  </si>
  <si>
    <t>BRE</t>
  </si>
  <si>
    <t>CGN</t>
  </si>
  <si>
    <t>DTM</t>
  </si>
  <si>
    <t>DRS</t>
  </si>
  <si>
    <t>DUS</t>
  </si>
  <si>
    <t>ERF</t>
  </si>
  <si>
    <t>FRA</t>
  </si>
  <si>
    <t>FDH</t>
  </si>
  <si>
    <t>HHN</t>
  </si>
  <si>
    <t>HAM</t>
  </si>
  <si>
    <t>HAJ</t>
  </si>
  <si>
    <t>FKB</t>
  </si>
  <si>
    <t>LEJ</t>
  </si>
  <si>
    <t>LBC</t>
  </si>
  <si>
    <t>MUC</t>
  </si>
  <si>
    <t>FMO</t>
  </si>
  <si>
    <t>NUE</t>
  </si>
  <si>
    <t>PAD</t>
  </si>
  <si>
    <t>SCN</t>
  </si>
  <si>
    <t>STR</t>
  </si>
  <si>
    <t>NRN</t>
  </si>
  <si>
    <t>Greece</t>
  </si>
  <si>
    <t>Athens</t>
  </si>
  <si>
    <t>Heraklion</t>
  </si>
  <si>
    <t>Thessaloniki</t>
  </si>
  <si>
    <t>Rhodes</t>
  </si>
  <si>
    <t>Corfu</t>
  </si>
  <si>
    <t>Chania</t>
  </si>
  <si>
    <t>Kos</t>
  </si>
  <si>
    <t>Zakinthos</t>
  </si>
  <si>
    <t>Santorini</t>
  </si>
  <si>
    <t>Mytilene</t>
  </si>
  <si>
    <t>Mykonos</t>
  </si>
  <si>
    <t>Samos</t>
  </si>
  <si>
    <t>Kefallinia</t>
  </si>
  <si>
    <t>Kavala</t>
  </si>
  <si>
    <t>Preveza/Lefkas</t>
  </si>
  <si>
    <t>Alexandroupolis</t>
  </si>
  <si>
    <t>Chios</t>
  </si>
  <si>
    <t>Skiathos</t>
  </si>
  <si>
    <t>Karpathos</t>
  </si>
  <si>
    <t>Ioannina</t>
  </si>
  <si>
    <t>Limnos</t>
  </si>
  <si>
    <t>ATH</t>
  </si>
  <si>
    <t>AXD</t>
  </si>
  <si>
    <t>CHQ</t>
  </si>
  <si>
    <t>JKH</t>
  </si>
  <si>
    <t>CFU</t>
  </si>
  <si>
    <t>HER</t>
  </si>
  <si>
    <t>IOA</t>
  </si>
  <si>
    <t>AOK</t>
  </si>
  <si>
    <t>KVA</t>
  </si>
  <si>
    <t>EFL</t>
  </si>
  <si>
    <t>KGS</t>
  </si>
  <si>
    <t>LXS</t>
  </si>
  <si>
    <t>JMK</t>
  </si>
  <si>
    <t>MJT</t>
  </si>
  <si>
    <t>PVK</t>
  </si>
  <si>
    <t>RHO</t>
  </si>
  <si>
    <t>SMI</t>
  </si>
  <si>
    <t>JTR</t>
  </si>
  <si>
    <t>JSI</t>
  </si>
  <si>
    <t>SKG</t>
  </si>
  <si>
    <t>ZTH</t>
  </si>
  <si>
    <t>Hungary</t>
  </si>
  <si>
    <t>Budapest</t>
  </si>
  <si>
    <t>Iceland</t>
  </si>
  <si>
    <t>Keflavik</t>
  </si>
  <si>
    <t>Ireland</t>
  </si>
  <si>
    <t>Cork</t>
  </si>
  <si>
    <t>Dublin</t>
  </si>
  <si>
    <t>Knock</t>
  </si>
  <si>
    <t>Shannon</t>
  </si>
  <si>
    <t>BUD</t>
  </si>
  <si>
    <t>KEF</t>
  </si>
  <si>
    <t>ORK</t>
  </si>
  <si>
    <t>DUB</t>
  </si>
  <si>
    <t>NOC</t>
  </si>
  <si>
    <t>SNN</t>
  </si>
  <si>
    <t>Italy</t>
  </si>
  <si>
    <t>Alghero</t>
  </si>
  <si>
    <t>Ancona</t>
  </si>
  <si>
    <t>Bari</t>
  </si>
  <si>
    <t>Bologna</t>
  </si>
  <si>
    <t>Brindisi</t>
  </si>
  <si>
    <t>Cagliari</t>
  </si>
  <si>
    <t>Catania</t>
  </si>
  <si>
    <t>Florence</t>
  </si>
  <si>
    <t>Forli</t>
  </si>
  <si>
    <t>Genoa</t>
  </si>
  <si>
    <t>Lamezia Terme</t>
  </si>
  <si>
    <t>Milan Bergamo</t>
  </si>
  <si>
    <t>Milan Linate</t>
  </si>
  <si>
    <t>Milan Malpensa</t>
  </si>
  <si>
    <t>Naples</t>
  </si>
  <si>
    <t>Olbia</t>
  </si>
  <si>
    <t>Palermo</t>
  </si>
  <si>
    <t>Parma</t>
  </si>
  <si>
    <t>Perugia</t>
  </si>
  <si>
    <t>Pescara</t>
  </si>
  <si>
    <t>Pisa</t>
  </si>
  <si>
    <t>Reggio Calabria</t>
  </si>
  <si>
    <t>Rimini</t>
  </si>
  <si>
    <t>Rome Ciampino</t>
  </si>
  <si>
    <t>Rome Fiumicino</t>
  </si>
  <si>
    <t>Trapani</t>
  </si>
  <si>
    <t>Treviso</t>
  </si>
  <si>
    <t>Trieste</t>
  </si>
  <si>
    <t>Turin</t>
  </si>
  <si>
    <t>Venice Marco Polo</t>
  </si>
  <si>
    <t>Verona</t>
  </si>
  <si>
    <t>AHO</t>
  </si>
  <si>
    <t>AOI</t>
  </si>
  <si>
    <t>BRI</t>
  </si>
  <si>
    <t>BLQ</t>
  </si>
  <si>
    <t>BDS</t>
  </si>
  <si>
    <t>CAG</t>
  </si>
  <si>
    <t>CTA</t>
  </si>
  <si>
    <t>FLO</t>
  </si>
  <si>
    <t>FRL</t>
  </si>
  <si>
    <t>GOA</t>
  </si>
  <si>
    <t>SUF</t>
  </si>
  <si>
    <t>BGY</t>
  </si>
  <si>
    <t>LIN</t>
  </si>
  <si>
    <t>MXP</t>
  </si>
  <si>
    <t>NAP</t>
  </si>
  <si>
    <t>OLB</t>
  </si>
  <si>
    <t>PMO</t>
  </si>
  <si>
    <t>PMF</t>
  </si>
  <si>
    <t>PEG</t>
  </si>
  <si>
    <t>PSR</t>
  </si>
  <si>
    <t>PSA</t>
  </si>
  <si>
    <t>REG</t>
  </si>
  <si>
    <t>RMI</t>
  </si>
  <si>
    <t>CIA</t>
  </si>
  <si>
    <t>FCO</t>
  </si>
  <si>
    <t>TPS</t>
  </si>
  <si>
    <t>TSF</t>
  </si>
  <si>
    <t>TRS</t>
  </si>
  <si>
    <t>TRN</t>
  </si>
  <si>
    <t>VCE</t>
  </si>
  <si>
    <t>VRN</t>
  </si>
  <si>
    <t>Kosovo</t>
  </si>
  <si>
    <t>Pristina</t>
  </si>
  <si>
    <t>Latvia</t>
  </si>
  <si>
    <t>Riga</t>
  </si>
  <si>
    <t>Lithuania</t>
  </si>
  <si>
    <t>Kaunas</t>
  </si>
  <si>
    <t>Palanga</t>
  </si>
  <si>
    <t>Vilnius</t>
  </si>
  <si>
    <t>Luxembourg</t>
  </si>
  <si>
    <t>Macedonia</t>
  </si>
  <si>
    <t>Skopje</t>
  </si>
  <si>
    <t>Malta</t>
  </si>
  <si>
    <t>Moldova</t>
  </si>
  <si>
    <t>Chisinau</t>
  </si>
  <si>
    <t>Montenegro</t>
  </si>
  <si>
    <t>Podgorica</t>
  </si>
  <si>
    <t>Tivat</t>
  </si>
  <si>
    <t>PRN</t>
  </si>
  <si>
    <t>RIX</t>
  </si>
  <si>
    <t>KUN</t>
  </si>
  <si>
    <t>PLQ</t>
  </si>
  <si>
    <t>VNO</t>
  </si>
  <si>
    <t>LUX</t>
  </si>
  <si>
    <t>SKP</t>
  </si>
  <si>
    <t>MLA</t>
  </si>
  <si>
    <t>KIV</t>
  </si>
  <si>
    <t>TGD</t>
  </si>
  <si>
    <t>TIV</t>
  </si>
  <si>
    <t>Morocco</t>
  </si>
  <si>
    <t>Agadir</t>
  </si>
  <si>
    <t>Casablanca</t>
  </si>
  <si>
    <t>Fez</t>
  </si>
  <si>
    <t>Marrakech</t>
  </si>
  <si>
    <t>Nador</t>
  </si>
  <si>
    <t>Oujda</t>
  </si>
  <si>
    <t>Rabat</t>
  </si>
  <si>
    <t>Tangier</t>
  </si>
  <si>
    <t>Netherlands</t>
  </si>
  <si>
    <t>Amsterdam</t>
  </si>
  <si>
    <t>Eindhoven</t>
  </si>
  <si>
    <t>Groningen</t>
  </si>
  <si>
    <t>Maastricht</t>
  </si>
  <si>
    <t>Rotterdam</t>
  </si>
  <si>
    <t>Norway</t>
  </si>
  <si>
    <t>Alesund</t>
  </si>
  <si>
    <t>Alta</t>
  </si>
  <si>
    <t>Bardufoss</t>
  </si>
  <si>
    <t>Bergen</t>
  </si>
  <si>
    <t>Bodo</t>
  </si>
  <si>
    <t>Harstad/Narvik</t>
  </si>
  <si>
    <t>Haugesund</t>
  </si>
  <si>
    <t>Kirkenes</t>
  </si>
  <si>
    <t>Kristiansand</t>
  </si>
  <si>
    <t>Kristiansund</t>
  </si>
  <si>
    <t>Molde</t>
  </si>
  <si>
    <t>Moss Rygge</t>
  </si>
  <si>
    <t>Oslo</t>
  </si>
  <si>
    <t>Sandefjord Torp</t>
  </si>
  <si>
    <t>Stavanger</t>
  </si>
  <si>
    <t>Svalbard</t>
  </si>
  <si>
    <t>Tromso</t>
  </si>
  <si>
    <t>Trondheim</t>
  </si>
  <si>
    <t>AES</t>
  </si>
  <si>
    <t>BDU</t>
  </si>
  <si>
    <t>BGO</t>
  </si>
  <si>
    <t>BOO</t>
  </si>
  <si>
    <t>ALF</t>
  </si>
  <si>
    <t>EVE</t>
  </si>
  <si>
    <t>HAU</t>
  </si>
  <si>
    <t>KKN</t>
  </si>
  <si>
    <t>KRS</t>
  </si>
  <si>
    <t>KSU</t>
  </si>
  <si>
    <t>MOL</t>
  </si>
  <si>
    <t>RYG</t>
  </si>
  <si>
    <t>OSL</t>
  </si>
  <si>
    <t>TRF</t>
  </si>
  <si>
    <t>SVG</t>
  </si>
  <si>
    <t>LYR</t>
  </si>
  <si>
    <t>TOS</t>
  </si>
  <si>
    <t>TRD</t>
  </si>
  <si>
    <t>AGA</t>
  </si>
  <si>
    <t>CMN</t>
  </si>
  <si>
    <t>FEZ</t>
  </si>
  <si>
    <t>RAK</t>
  </si>
  <si>
    <t>NDR</t>
  </si>
  <si>
    <t>OUD</t>
  </si>
  <si>
    <t>RBA</t>
  </si>
  <si>
    <t>TNG</t>
  </si>
  <si>
    <t>AMS</t>
  </si>
  <si>
    <t>EIN</t>
  </si>
  <si>
    <t>GRQ</t>
  </si>
  <si>
    <t>MST</t>
  </si>
  <si>
    <t>RTM</t>
  </si>
  <si>
    <t>Poland</t>
  </si>
  <si>
    <t>Bydgoszcz</t>
  </si>
  <si>
    <t>Gdansk</t>
  </si>
  <si>
    <t>Katowice</t>
  </si>
  <si>
    <t>Krakow</t>
  </si>
  <si>
    <t>Lodz</t>
  </si>
  <si>
    <t>Poznan</t>
  </si>
  <si>
    <t>Rzeszow</t>
  </si>
  <si>
    <t>Warsaw</t>
  </si>
  <si>
    <t>Warsaw Modlin</t>
  </si>
  <si>
    <t>Wroclaw</t>
  </si>
  <si>
    <t>Szczecin</t>
  </si>
  <si>
    <t>SZZ</t>
  </si>
  <si>
    <t>BZG</t>
  </si>
  <si>
    <t>KTW</t>
  </si>
  <si>
    <t>KRK</t>
  </si>
  <si>
    <t>LCJ</t>
  </si>
  <si>
    <t>POZ</t>
  </si>
  <si>
    <t>RZE</t>
  </si>
  <si>
    <t>WAW</t>
  </si>
  <si>
    <t>WMI</t>
  </si>
  <si>
    <t>WRO</t>
  </si>
  <si>
    <t>Portugal</t>
  </si>
  <si>
    <t>All ANA airports</t>
  </si>
  <si>
    <t>Faro</t>
  </si>
  <si>
    <t>Horta</t>
  </si>
  <si>
    <t>Lisbon</t>
  </si>
  <si>
    <t>Porto</t>
  </si>
  <si>
    <t>Porto Santo</t>
  </si>
  <si>
    <t>FAO</t>
  </si>
  <si>
    <t>HOR</t>
  </si>
  <si>
    <t>LIS</t>
  </si>
  <si>
    <t>FNC</t>
  </si>
  <si>
    <t>Madeira Funchal</t>
  </si>
  <si>
    <t>PDL</t>
  </si>
  <si>
    <t>OPO</t>
  </si>
  <si>
    <t>PXO</t>
  </si>
  <si>
    <t>Romania</t>
  </si>
  <si>
    <t>Bacau</t>
  </si>
  <si>
    <t>Bucharest Baneasa</t>
  </si>
  <si>
    <t>Bucharest Otopeni</t>
  </si>
  <si>
    <t>Cluj Napoca</t>
  </si>
  <si>
    <t>Iasi</t>
  </si>
  <si>
    <t>Sibiu</t>
  </si>
  <si>
    <t>Timisoara</t>
  </si>
  <si>
    <t>Russia</t>
  </si>
  <si>
    <t>Ekaterinburg</t>
  </si>
  <si>
    <t>Khabarovsk</t>
  </si>
  <si>
    <t>Moscow Domodedovo</t>
  </si>
  <si>
    <t>Moscow Sheremetyevo</t>
  </si>
  <si>
    <t>Moscow Vnukovo</t>
  </si>
  <si>
    <t>Novosibirsk</t>
  </si>
  <si>
    <t>Rostov-on-Don</t>
  </si>
  <si>
    <t>Samara</t>
  </si>
  <si>
    <t>St Petersburg</t>
  </si>
  <si>
    <t>Vladivostok</t>
  </si>
  <si>
    <t>BCM</t>
  </si>
  <si>
    <t>BBU</t>
  </si>
  <si>
    <t>OTP</t>
  </si>
  <si>
    <t>CLJ</t>
  </si>
  <si>
    <t>IAS</t>
  </si>
  <si>
    <t>SBZ</t>
  </si>
  <si>
    <t>TSR</t>
  </si>
  <si>
    <t>SVX</t>
  </si>
  <si>
    <t>KHV</t>
  </si>
  <si>
    <t>DME</t>
  </si>
  <si>
    <t>VKO</t>
  </si>
  <si>
    <t>OVB</t>
  </si>
  <si>
    <t>ROV</t>
  </si>
  <si>
    <t>KUF</t>
  </si>
  <si>
    <t>LED</t>
  </si>
  <si>
    <t>VVO</t>
  </si>
  <si>
    <t>Serbia</t>
  </si>
  <si>
    <t>Belgrade</t>
  </si>
  <si>
    <t>Slovakia</t>
  </si>
  <si>
    <t>Bratislava</t>
  </si>
  <si>
    <t>Slovenia</t>
  </si>
  <si>
    <t>Ljubljana</t>
  </si>
  <si>
    <t>Spain</t>
  </si>
  <si>
    <t>A Coruna</t>
  </si>
  <si>
    <t>Alicante</t>
  </si>
  <si>
    <t>Almeria</t>
  </si>
  <si>
    <t>Asturias</t>
  </si>
  <si>
    <t>Barcelona</t>
  </si>
  <si>
    <t>Bilbao</t>
  </si>
  <si>
    <t>El Hierro</t>
  </si>
  <si>
    <t>Fuerteventura</t>
  </si>
  <si>
    <t>Girona</t>
  </si>
  <si>
    <t>Gran Canaria</t>
  </si>
  <si>
    <t>Granada</t>
  </si>
  <si>
    <t>Ibiza</t>
  </si>
  <si>
    <t>Jerez de la Frontera</t>
  </si>
  <si>
    <t>Lanzarote</t>
  </si>
  <si>
    <t>La Palma</t>
  </si>
  <si>
    <t>Madrid</t>
  </si>
  <si>
    <t>Malaga</t>
  </si>
  <si>
    <t>Melilla</t>
  </si>
  <si>
    <t>Menorca</t>
  </si>
  <si>
    <t>Murcia San Javier</t>
  </si>
  <si>
    <t>Palma de Mallorca</t>
  </si>
  <si>
    <t>Pamplona</t>
  </si>
  <si>
    <t>Reus</t>
  </si>
  <si>
    <t>San Sebastian</t>
  </si>
  <si>
    <t>Santander</t>
  </si>
  <si>
    <t>Santiago de Compostela</t>
  </si>
  <si>
    <t>Seville</t>
  </si>
  <si>
    <t>Tenerife Norte</t>
  </si>
  <si>
    <t>Tenerife Sur</t>
  </si>
  <si>
    <t>Valencia</t>
  </si>
  <si>
    <t>Valladolid</t>
  </si>
  <si>
    <t>Vigo</t>
  </si>
  <si>
    <t>Zaragoza</t>
  </si>
  <si>
    <t>Sweden</t>
  </si>
  <si>
    <t>Top 22 airport</t>
  </si>
  <si>
    <t>Angelholm</t>
  </si>
  <si>
    <t>Gothenburg City</t>
  </si>
  <si>
    <t>Gothenburg Landvetter</t>
  </si>
  <si>
    <t>Halmstad</t>
  </si>
  <si>
    <t>Kalmar</t>
  </si>
  <si>
    <t>Karlstad</t>
  </si>
  <si>
    <t>Kiruna</t>
  </si>
  <si>
    <t>Linkoping</t>
  </si>
  <si>
    <t>Lulea</t>
  </si>
  <si>
    <t>Malmo</t>
  </si>
  <si>
    <t>Norrkoping</t>
  </si>
  <si>
    <t>Ostersund</t>
  </si>
  <si>
    <t>Ronneby</t>
  </si>
  <si>
    <t>Skelleftea</t>
  </si>
  <si>
    <t>Stockholm Arlanda</t>
  </si>
  <si>
    <t>Stockholm Bromma</t>
  </si>
  <si>
    <t>Stockholm Skavsta</t>
  </si>
  <si>
    <t>Stockholm Vasteras</t>
  </si>
  <si>
    <t>Sundsvall</t>
  </si>
  <si>
    <t>Umea</t>
  </si>
  <si>
    <t>Vaxjo</t>
  </si>
  <si>
    <t>Visby</t>
  </si>
  <si>
    <t>Switzerland</t>
  </si>
  <si>
    <t>Basle-Mulhouse</t>
  </si>
  <si>
    <t>Geneva</t>
  </si>
  <si>
    <t>Zurich</t>
  </si>
  <si>
    <t>BEG</t>
  </si>
  <si>
    <t>BTS</t>
  </si>
  <si>
    <t>LJU</t>
  </si>
  <si>
    <t>LCG</t>
  </si>
  <si>
    <t>ALC</t>
  </si>
  <si>
    <t>LEI</t>
  </si>
  <si>
    <t>OVD</t>
  </si>
  <si>
    <t>BCN</t>
  </si>
  <si>
    <t>BIO</t>
  </si>
  <si>
    <t>VDE</t>
  </si>
  <si>
    <t>FUE</t>
  </si>
  <si>
    <t>GRO</t>
  </si>
  <si>
    <t>LPA</t>
  </si>
  <si>
    <t>GRX</t>
  </si>
  <si>
    <t>IBZ</t>
  </si>
  <si>
    <t>XRY</t>
  </si>
  <si>
    <t>ACE</t>
  </si>
  <si>
    <t>SPC</t>
  </si>
  <si>
    <t>MAD</t>
  </si>
  <si>
    <t>AGP</t>
  </si>
  <si>
    <t>MLN</t>
  </si>
  <si>
    <t>MAH</t>
  </si>
  <si>
    <t>MJV</t>
  </si>
  <si>
    <t>PMI</t>
  </si>
  <si>
    <t>PNA</t>
  </si>
  <si>
    <t>REU</t>
  </si>
  <si>
    <t>EAS</t>
  </si>
  <si>
    <t>SDR</t>
  </si>
  <si>
    <t>SCQ</t>
  </si>
  <si>
    <t>SVQ</t>
  </si>
  <si>
    <t>TFN</t>
  </si>
  <si>
    <t>TFS</t>
  </si>
  <si>
    <t>VLC</t>
  </si>
  <si>
    <t>VLL</t>
  </si>
  <si>
    <t>VGO</t>
  </si>
  <si>
    <t>ZAZ</t>
  </si>
  <si>
    <t>GSE</t>
  </si>
  <si>
    <t>GOT</t>
  </si>
  <si>
    <t>HAD</t>
  </si>
  <si>
    <t>KLR</t>
  </si>
  <si>
    <t>KRN</t>
  </si>
  <si>
    <t>KSD</t>
  </si>
  <si>
    <t>LPI</t>
  </si>
  <si>
    <t>LLA</t>
  </si>
  <si>
    <t>MMX</t>
  </si>
  <si>
    <t>NRK</t>
  </si>
  <si>
    <t>OSD</t>
  </si>
  <si>
    <t>RNB</t>
  </si>
  <si>
    <t>SFT</t>
  </si>
  <si>
    <t>ARN</t>
  </si>
  <si>
    <t>BMA</t>
  </si>
  <si>
    <t>NYO</t>
  </si>
  <si>
    <t>VST</t>
  </si>
  <si>
    <t>SDL</t>
  </si>
  <si>
    <t>UME</t>
  </si>
  <si>
    <t>VXO</t>
  </si>
  <si>
    <t>VBY</t>
  </si>
  <si>
    <t>BSL</t>
  </si>
  <si>
    <t>GVA</t>
  </si>
  <si>
    <t>ZRH</t>
  </si>
  <si>
    <t>AGH</t>
  </si>
  <si>
    <t>Turkey</t>
  </si>
  <si>
    <t>Adana</t>
  </si>
  <si>
    <t>Ankara</t>
  </si>
  <si>
    <t>Antalya</t>
  </si>
  <si>
    <t>Bodrum</t>
  </si>
  <si>
    <t>Dalaman</t>
  </si>
  <si>
    <t>Diyarbakir</t>
  </si>
  <si>
    <t>Gaziantep</t>
  </si>
  <si>
    <t>Istanbul Ataturk</t>
  </si>
  <si>
    <t>Istanbul Sabiha Gokcen</t>
  </si>
  <si>
    <t>Izmir</t>
  </si>
  <si>
    <t>Kayseri</t>
  </si>
  <si>
    <t>Trabzon</t>
  </si>
  <si>
    <t>Ukraine</t>
  </si>
  <si>
    <t>Dnepropetrovsk</t>
  </si>
  <si>
    <t>Donetsk</t>
  </si>
  <si>
    <t>Kharkov</t>
  </si>
  <si>
    <t>Kiev Borispol</t>
  </si>
  <si>
    <t>Lvov</t>
  </si>
  <si>
    <t>Odessa</t>
  </si>
  <si>
    <t>Simferopol</t>
  </si>
  <si>
    <t>United Kingdom</t>
  </si>
  <si>
    <t>Aberdeen</t>
  </si>
  <si>
    <t>Belfast City</t>
  </si>
  <si>
    <t>Belfast International</t>
  </si>
  <si>
    <t>Birmingham</t>
  </si>
  <si>
    <t>Blackpool</t>
  </si>
  <si>
    <t>Bournemouth</t>
  </si>
  <si>
    <t>Bristol</t>
  </si>
  <si>
    <t>Cardiff</t>
  </si>
  <si>
    <t>City of Derry</t>
  </si>
  <si>
    <t>Doncaster/Sheffield</t>
  </si>
  <si>
    <t>Durham Tees Valley</t>
  </si>
  <si>
    <t>East Midlands</t>
  </si>
  <si>
    <t>Edinburgh</t>
  </si>
  <si>
    <t>Exeter</t>
  </si>
  <si>
    <t>Glasgow</t>
  </si>
  <si>
    <t>Guernsey</t>
  </si>
  <si>
    <t>Humberside</t>
  </si>
  <si>
    <t>Inverness</t>
  </si>
  <si>
    <t>Isle Of Man</t>
  </si>
  <si>
    <t>Jersey</t>
  </si>
  <si>
    <t>Kirkwall</t>
  </si>
  <si>
    <t>Leeds/Bradford</t>
  </si>
  <si>
    <t>Liverpool</t>
  </si>
  <si>
    <t>London City</t>
  </si>
  <si>
    <t>London Gatwick</t>
  </si>
  <si>
    <t>London Heathrow</t>
  </si>
  <si>
    <t>London Luton</t>
  </si>
  <si>
    <t>London Southend</t>
  </si>
  <si>
    <t>London Stansted</t>
  </si>
  <si>
    <t>Manchester</t>
  </si>
  <si>
    <t>Newcastle</t>
  </si>
  <si>
    <t>Newquay</t>
  </si>
  <si>
    <t>Norwich</t>
  </si>
  <si>
    <t>Prestwick</t>
  </si>
  <si>
    <t>Scatsta</t>
  </si>
  <si>
    <t>Southampton</t>
  </si>
  <si>
    <t>Stornoway</t>
  </si>
  <si>
    <t>Sumburgh</t>
  </si>
  <si>
    <t>ADA</t>
  </si>
  <si>
    <t>ESB</t>
  </si>
  <si>
    <t>AYT</t>
  </si>
  <si>
    <t>BJV</t>
  </si>
  <si>
    <t>DLM</t>
  </si>
  <si>
    <t>DIY</t>
  </si>
  <si>
    <t>GZT</t>
  </si>
  <si>
    <t>IST</t>
  </si>
  <si>
    <t>SAW</t>
  </si>
  <si>
    <t>ADB</t>
  </si>
  <si>
    <t>ASR</t>
  </si>
  <si>
    <t>TZX</t>
  </si>
  <si>
    <t>DNK</t>
  </si>
  <si>
    <t>DOK</t>
  </si>
  <si>
    <t>HRK</t>
  </si>
  <si>
    <t>KBP</t>
  </si>
  <si>
    <t>LWO</t>
  </si>
  <si>
    <t>Kiev Zhuliany</t>
  </si>
  <si>
    <t>IEV</t>
  </si>
  <si>
    <t>ODS</t>
  </si>
  <si>
    <t>SIP</t>
  </si>
  <si>
    <t>ABZ</t>
  </si>
  <si>
    <t>BHD</t>
  </si>
  <si>
    <t>BFS</t>
  </si>
  <si>
    <t>BHX</t>
  </si>
  <si>
    <t>BLK</t>
  </si>
  <si>
    <t>BOH</t>
  </si>
  <si>
    <t>BRS</t>
  </si>
  <si>
    <t>CWL</t>
  </si>
  <si>
    <t>LDY</t>
  </si>
  <si>
    <t>DSA</t>
  </si>
  <si>
    <t>MME</t>
  </si>
  <si>
    <t>EMA</t>
  </si>
  <si>
    <t>EDI</t>
  </si>
  <si>
    <t>EXT</t>
  </si>
  <si>
    <t>GLA</t>
  </si>
  <si>
    <t>GCI</t>
  </si>
  <si>
    <t>HUY</t>
  </si>
  <si>
    <t>INV</t>
  </si>
  <si>
    <t>IOM</t>
  </si>
  <si>
    <t>JER</t>
  </si>
  <si>
    <t>KOI</t>
  </si>
  <si>
    <t>LBA</t>
  </si>
  <si>
    <t>LPL</t>
  </si>
  <si>
    <t>LCY</t>
  </si>
  <si>
    <t>LGW</t>
  </si>
  <si>
    <t>LHR</t>
  </si>
  <si>
    <t>LTN</t>
  </si>
  <si>
    <t>SEN</t>
  </si>
  <si>
    <t>STN</t>
  </si>
  <si>
    <t>MAN</t>
  </si>
  <si>
    <t>NCL</t>
  </si>
  <si>
    <t>NQY</t>
  </si>
  <si>
    <t>NWI</t>
  </si>
  <si>
    <t>PIK</t>
  </si>
  <si>
    <t>SCS</t>
  </si>
  <si>
    <t>SOU</t>
  </si>
  <si>
    <t>SYY</t>
  </si>
  <si>
    <t>LSI</t>
  </si>
  <si>
    <t>NEW</t>
  </si>
  <si>
    <t>Ponta Delgada/Sao Paulo II</t>
  </si>
  <si>
    <t>new</t>
  </si>
  <si>
    <t>SVO</t>
  </si>
  <si>
    <t>BIA</t>
  </si>
  <si>
    <t>Pax 2013</t>
  </si>
  <si>
    <t>Kirkwall/Lerwick</t>
  </si>
  <si>
    <t>Allgäu-Memmingen</t>
  </si>
  <si>
    <t>Berlin Schönefeld</t>
  </si>
  <si>
    <t>Düsseldorf</t>
  </si>
  <si>
    <t>Lübeck</t>
  </si>
  <si>
    <t>Münster/Osnabrück</t>
  </si>
  <si>
    <t>Saarbrücken</t>
  </si>
  <si>
    <t>Cuneo</t>
  </si>
  <si>
    <t>CUF</t>
  </si>
  <si>
    <t>Crotone</t>
  </si>
  <si>
    <t>CRV</t>
  </si>
  <si>
    <t>Ostend</t>
  </si>
  <si>
    <t>OST</t>
  </si>
  <si>
    <t>BNN</t>
  </si>
  <si>
    <t>FRO</t>
  </si>
  <si>
    <t>HFT</t>
  </si>
  <si>
    <t>LKN</t>
  </si>
  <si>
    <t>MQN</t>
  </si>
  <si>
    <t>HOV</t>
  </si>
  <si>
    <t>SSJ</t>
  </si>
  <si>
    <t>SKN</t>
  </si>
  <si>
    <t>VDS</t>
  </si>
  <si>
    <t>Bronnoysund</t>
  </si>
  <si>
    <t>Floro</t>
  </si>
  <si>
    <t>Hammerfest</t>
  </si>
  <si>
    <t>Leknes</t>
  </si>
  <si>
    <t>Mo I Rana</t>
  </si>
  <si>
    <t>Orsta/Volda</t>
  </si>
  <si>
    <t>Sandnessjoen</t>
  </si>
  <si>
    <t>Vadso</t>
  </si>
  <si>
    <t>Stokmarknes</t>
  </si>
  <si>
    <t>GDN</t>
  </si>
  <si>
    <t>Samsun Carsamba</t>
  </si>
  <si>
    <t>SZF</t>
  </si>
  <si>
    <t>Van</t>
  </si>
  <si>
    <t>VAN</t>
  </si>
  <si>
    <t>FLR</t>
  </si>
  <si>
    <t>Targu Mures</t>
  </si>
  <si>
    <t>TGM</t>
  </si>
  <si>
    <t>Berne</t>
  </si>
  <si>
    <t>BRN</t>
  </si>
  <si>
    <t>Top 22 airports</t>
  </si>
  <si>
    <t>Lublin</t>
  </si>
  <si>
    <t>LUZ</t>
  </si>
  <si>
    <t>Pax 2010</t>
  </si>
  <si>
    <t>Brussels Zaventum</t>
  </si>
  <si>
    <t>Chambery</t>
  </si>
  <si>
    <r>
      <t>Allg</t>
    </r>
    <r>
      <rPr>
        <b/>
        <sz val="10"/>
        <rFont val="Verdana"/>
        <family val="2"/>
      </rPr>
      <t>ä</t>
    </r>
    <r>
      <rPr>
        <b/>
        <sz val="10"/>
        <rFont val="Verdana"/>
        <family val="2"/>
      </rPr>
      <t>u-Memmingen</t>
    </r>
  </si>
  <si>
    <r>
      <t>Berlin Sch</t>
    </r>
    <r>
      <rPr>
        <b/>
        <sz val="10"/>
        <rFont val="Verdana"/>
        <family val="2"/>
      </rPr>
      <t>ö</t>
    </r>
    <r>
      <rPr>
        <b/>
        <sz val="10"/>
        <rFont val="Verdana"/>
        <family val="2"/>
      </rPr>
      <t>nefeld</t>
    </r>
  </si>
  <si>
    <r>
      <t>D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sseldorf</t>
    </r>
  </si>
  <si>
    <r>
      <t>L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beck</t>
    </r>
  </si>
  <si>
    <r>
      <t>M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nster/Osnabr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ck</t>
    </r>
  </si>
  <si>
    <r>
      <t>Saarbr</t>
    </r>
    <r>
      <rPr>
        <b/>
        <sz val="10"/>
        <rFont val="Verdana"/>
        <family val="2"/>
      </rPr>
      <t>ü</t>
    </r>
    <r>
      <rPr>
        <b/>
        <sz val="10"/>
        <rFont val="Verdana"/>
        <family val="2"/>
      </rPr>
      <t>cken</t>
    </r>
  </si>
  <si>
    <t>Brescia</t>
  </si>
  <si>
    <t>Madeira</t>
  </si>
  <si>
    <t>Ponto Delgada</t>
  </si>
  <si>
    <t>Kosice</t>
  </si>
  <si>
    <t>All airports (Swedavia)</t>
  </si>
  <si>
    <t>Gothenburg City (GSE)</t>
  </si>
  <si>
    <t>Pax 2009</t>
  </si>
  <si>
    <t>Jyvaskyla</t>
  </si>
  <si>
    <t>Kuusamo</t>
  </si>
  <si>
    <t>Allgaeu-Memmingen</t>
  </si>
  <si>
    <t>Berlin Schoenefeld</t>
  </si>
  <si>
    <t>Dusseldorf</t>
  </si>
  <si>
    <t>Luebeck</t>
  </si>
  <si>
    <t>Munster/Osnabruck</t>
  </si>
  <si>
    <t>Saarbrucken</t>
  </si>
  <si>
    <t>Las Palmas</t>
  </si>
  <si>
    <t>Ornskoldsvik</t>
  </si>
  <si>
    <t>Krasnodar</t>
  </si>
  <si>
    <t>Jonkoping</t>
  </si>
  <si>
    <t>Kiev Boryspil</t>
  </si>
  <si>
    <t>Kharkiv</t>
  </si>
  <si>
    <t>Pax 2014</t>
  </si>
  <si>
    <t>GZP</t>
  </si>
  <si>
    <t>ISE</t>
  </si>
  <si>
    <t>NAV</t>
  </si>
  <si>
    <t>ERZ</t>
  </si>
  <si>
    <t>ADF</t>
  </si>
  <si>
    <t>AJI</t>
  </si>
  <si>
    <t>MZH</t>
  </si>
  <si>
    <t>BAL</t>
  </si>
  <si>
    <t>DNZ</t>
  </si>
  <si>
    <t>EZS</t>
  </si>
  <si>
    <t>ERC</t>
  </si>
  <si>
    <t>HTY</t>
  </si>
  <si>
    <t>IGD</t>
  </si>
  <si>
    <t>KCM</t>
  </si>
  <si>
    <t>KSY</t>
  </si>
  <si>
    <t>KYA</t>
  </si>
  <si>
    <t>MLX</t>
  </si>
  <si>
    <t>MQM</t>
  </si>
  <si>
    <t>MSR</t>
  </si>
  <si>
    <t>VAS</t>
  </si>
  <si>
    <t>GNY</t>
  </si>
  <si>
    <t>Antalya Gazipasa</t>
  </si>
  <si>
    <t>Isparta</t>
  </si>
  <si>
    <t>Nevsehir</t>
  </si>
  <si>
    <t>Erzurum</t>
  </si>
  <si>
    <t>Adiyaman</t>
  </si>
  <si>
    <t>Agri</t>
  </si>
  <si>
    <t>Amasya Merzifon</t>
  </si>
  <si>
    <t>Batman</t>
  </si>
  <si>
    <t>Denizli</t>
  </si>
  <si>
    <t>Elazig</t>
  </si>
  <si>
    <t>Erzincan</t>
  </si>
  <si>
    <t>Hatay</t>
  </si>
  <si>
    <t>Igdir</t>
  </si>
  <si>
    <t>Kahramanmaras</t>
  </si>
  <si>
    <t>Kars</t>
  </si>
  <si>
    <t>Konya</t>
  </si>
  <si>
    <t>Malatya</t>
  </si>
  <si>
    <t>Mardin</t>
  </si>
  <si>
    <t>Mus</t>
  </si>
  <si>
    <t>Sivas</t>
  </si>
  <si>
    <t>Sanliurfa</t>
  </si>
  <si>
    <t>Basel</t>
  </si>
  <si>
    <t>KSC</t>
  </si>
  <si>
    <t>Leeds Bradford</t>
  </si>
  <si>
    <t>Araxos</t>
  </si>
  <si>
    <t>GPA</t>
  </si>
  <si>
    <t>Kalamata</t>
  </si>
  <si>
    <t>KLX</t>
  </si>
  <si>
    <t>Gibraltar</t>
  </si>
  <si>
    <t>GIB</t>
  </si>
  <si>
    <t>Kazan</t>
  </si>
  <si>
    <t>KZN</t>
  </si>
  <si>
    <t>Bergerac</t>
  </si>
  <si>
    <t>EGC</t>
  </si>
  <si>
    <t>Bern</t>
  </si>
  <si>
    <t>Balikesir Koca Seyit</t>
  </si>
  <si>
    <t>EDO</t>
  </si>
  <si>
    <t>Bingol</t>
  </si>
  <si>
    <t>BGG</t>
  </si>
  <si>
    <t>Tekirdag Corlu</t>
  </si>
  <si>
    <t>TEQ</t>
  </si>
  <si>
    <t>Sirnak</t>
  </si>
  <si>
    <t>NKT</t>
  </si>
  <si>
    <t>Top 21 airports</t>
  </si>
  <si>
    <t>Pax 2015</t>
  </si>
  <si>
    <t>Cologne Bonn</t>
  </si>
  <si>
    <t>Istanbul Atatürk</t>
  </si>
  <si>
    <t>Istanbul Sabiha Gökçen</t>
  </si>
  <si>
    <t>Major airports</t>
  </si>
  <si>
    <t>Top 15 airports</t>
  </si>
  <si>
    <t>Top 3 airports</t>
  </si>
  <si>
    <t>Top 12 airports</t>
  </si>
  <si>
    <t>Selected major airports</t>
  </si>
  <si>
    <t>Maastricht Aachen</t>
  </si>
  <si>
    <t>Ponta Delgada</t>
  </si>
  <si>
    <t>Funchal</t>
  </si>
  <si>
    <t>Volgograd</t>
  </si>
  <si>
    <t>VOG</t>
  </si>
  <si>
    <t>Nürnberg</t>
  </si>
  <si>
    <t>Pax 2016</t>
  </si>
  <si>
    <t>Ordu-Giresun</t>
  </si>
  <si>
    <t>OGU</t>
  </si>
  <si>
    <t>Bursa Yenisehir</t>
  </si>
  <si>
    <t>Canakkale</t>
  </si>
  <si>
    <t>CKZ</t>
  </si>
  <si>
    <t>YEI</t>
  </si>
  <si>
    <t>Carcassonne</t>
  </si>
  <si>
    <t>CCF</t>
  </si>
  <si>
    <t>Tarbes Lourdes</t>
  </si>
  <si>
    <t>Perpignan</t>
  </si>
  <si>
    <t>PGF</t>
  </si>
  <si>
    <t>Calvi</t>
  </si>
  <si>
    <t>CLY</t>
  </si>
  <si>
    <t>Grenoble</t>
  </si>
  <si>
    <t>GNB</t>
  </si>
  <si>
    <t>Limoges</t>
  </si>
  <si>
    <t>LIG</t>
  </si>
  <si>
    <t>Metz-Nancy</t>
  </si>
  <si>
    <t>ETZ</t>
  </si>
  <si>
    <t>Beziers</t>
  </si>
  <si>
    <t>BZR</t>
  </si>
  <si>
    <t>La Rochelle</t>
  </si>
  <si>
    <t>LRH</t>
  </si>
  <si>
    <t>CMF</t>
  </si>
  <si>
    <t>Nimes</t>
  </si>
  <si>
    <t>FNI</t>
  </si>
  <si>
    <t>Tours</t>
  </si>
  <si>
    <t>TUF</t>
  </si>
  <si>
    <t>Deauville</t>
  </si>
  <si>
    <t>DOL</t>
  </si>
  <si>
    <t>Saint Etienne</t>
  </si>
  <si>
    <t>EBU</t>
  </si>
  <si>
    <t>Lorient</t>
  </si>
  <si>
    <t>LRT</t>
  </si>
  <si>
    <t>Dole</t>
  </si>
  <si>
    <t>DLE</t>
  </si>
  <si>
    <t>Caen</t>
  </si>
  <si>
    <t>CFR</t>
  </si>
  <si>
    <t>Poitiers</t>
  </si>
  <si>
    <t>PIS</t>
  </si>
  <si>
    <t>Rodez</t>
  </si>
  <si>
    <t>RDZ</t>
  </si>
  <si>
    <t>Kutaisi</t>
  </si>
  <si>
    <t>KUT</t>
  </si>
  <si>
    <t>Orebro</t>
  </si>
  <si>
    <t>ORB</t>
  </si>
  <si>
    <t>JKG</t>
  </si>
  <si>
    <t>RLG</t>
  </si>
  <si>
    <t>Debrecen</t>
  </si>
  <si>
    <t>DEB</t>
  </si>
  <si>
    <t>Rostock</t>
  </si>
  <si>
    <t>Pax 2017</t>
  </si>
  <si>
    <t>Tuzla</t>
  </si>
  <si>
    <t>TZL</t>
  </si>
  <si>
    <t>Comiso</t>
  </si>
  <si>
    <t>CIY</t>
  </si>
  <si>
    <t>Faroe Islands</t>
  </si>
  <si>
    <t>Vagar</t>
  </si>
  <si>
    <t>FAE</t>
  </si>
  <si>
    <t>Memmingen</t>
  </si>
  <si>
    <t>KRR</t>
  </si>
  <si>
    <t>Sochi/Adler</t>
  </si>
  <si>
    <t>AER</t>
  </si>
  <si>
    <t>Anapa</t>
  </si>
  <si>
    <t>AAQ</t>
  </si>
  <si>
    <t>Gelendzhik</t>
  </si>
  <si>
    <t>GDZ</t>
  </si>
  <si>
    <t>Suceava</t>
  </si>
  <si>
    <t>SCV</t>
  </si>
  <si>
    <t>Krasnoyarsk</t>
  </si>
  <si>
    <t>KJA</t>
  </si>
  <si>
    <t>Rostov</t>
  </si>
  <si>
    <t>Chelyabinsk</t>
  </si>
  <si>
    <t>CEK</t>
  </si>
  <si>
    <t>Tomsk</t>
  </si>
  <si>
    <t>TOF</t>
  </si>
  <si>
    <t>Astrakhan</t>
  </si>
  <si>
    <t>ASF</t>
  </si>
  <si>
    <t>Ostrava</t>
  </si>
  <si>
    <t>OSR</t>
  </si>
  <si>
    <t>Craiova</t>
  </si>
  <si>
    <t>CRA</t>
  </si>
  <si>
    <t>Nis</t>
  </si>
  <si>
    <t>INI</t>
  </si>
  <si>
    <t>Ohrid</t>
  </si>
  <si>
    <t>OHD</t>
  </si>
  <si>
    <t>Nizhny Novgorod</t>
  </si>
  <si>
    <t>GOJ</t>
  </si>
  <si>
    <t>Tenerife South</t>
  </si>
  <si>
    <t>Tenerife North</t>
  </si>
  <si>
    <t>Mineralnye Vody</t>
  </si>
  <si>
    <t>MRV</t>
  </si>
  <si>
    <t>Svolvaer</t>
  </si>
  <si>
    <t>SVJ</t>
  </si>
  <si>
    <t>Lviv</t>
  </si>
  <si>
    <t>Reykjavik</t>
  </si>
  <si>
    <t>REK</t>
  </si>
  <si>
    <t>Akureyri</t>
  </si>
  <si>
    <t>AEY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</si>
</sst>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00"/>
    <numFmt numFmtId="166" formatCode="0.0%"/>
    <numFmt numFmtId="167" formatCode="#\ ###\ ##0"/>
    <numFmt numFmtId="168" formatCode="###\ ##0"/>
    <numFmt numFmtId="169" formatCode="#\ ###\ ###"/>
    <numFmt numFmtId="170" formatCode="##\ ###\ ##0"/>
    <numFmt numFmtId="171" formatCode="#\ ##0"/>
    <numFmt numFmtId="172" formatCode="##\ ##0"/>
    <numFmt numFmtId="173" formatCode="_-* #,##0_-;\-* #,##0_-;_-* &quot;-&quot;??_-;_-@_-"/>
  </numFmts>
  <fonts count="16" x14ac:knownFonts="1">
    <font>
      <sz val="10"/>
      <name val="Arial"/>
    </font>
    <font>
      <sz val="10"/>
      <name val="Arial"/>
    </font>
    <font>
      <b/>
      <sz val="8"/>
      <color indexed="9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8"/>
      <color indexed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22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4" fillId="2" borderId="0" xfId="0" applyFont="1" applyFill="1"/>
    <xf numFmtId="165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4" fillId="2" borderId="0" xfId="6" applyNumberFormat="1" applyFont="1" applyFill="1" applyAlignment="1">
      <alignment horizontal="right"/>
    </xf>
    <xf numFmtId="0" fontId="4" fillId="0" borderId="0" xfId="0" applyFont="1"/>
    <xf numFmtId="166" fontId="4" fillId="0" borderId="0" xfId="0" applyNumberFormat="1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6" fontId="4" fillId="0" borderId="0" xfId="0" applyNumberFormat="1" applyFont="1" applyFill="1"/>
    <xf numFmtId="167" fontId="2" fillId="3" borderId="0" xfId="0" applyNumberFormat="1" applyFont="1" applyFill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168" fontId="3" fillId="0" borderId="0" xfId="0" applyNumberFormat="1" applyFont="1"/>
    <xf numFmtId="167" fontId="3" fillId="0" borderId="0" xfId="0" applyNumberFormat="1" applyFont="1" applyFill="1"/>
    <xf numFmtId="167" fontId="3" fillId="0" borderId="0" xfId="0" applyNumberFormat="1" applyFont="1" applyFill="1" applyAlignment="1">
      <alignment horizontal="right"/>
    </xf>
    <xf numFmtId="169" fontId="3" fillId="0" borderId="0" xfId="0" applyNumberFormat="1" applyFont="1"/>
    <xf numFmtId="167" fontId="6" fillId="0" borderId="0" xfId="6" applyNumberFormat="1" applyFont="1" applyFill="1"/>
    <xf numFmtId="167" fontId="6" fillId="0" borderId="0" xfId="6" applyNumberFormat="1" applyFont="1" applyFill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Border="1" applyAlignment="1">
      <alignment horizontal="right"/>
    </xf>
    <xf numFmtId="171" fontId="3" fillId="0" borderId="0" xfId="6" applyNumberFormat="1" applyFont="1" applyBorder="1"/>
    <xf numFmtId="167" fontId="3" fillId="0" borderId="0" xfId="6" applyNumberFormat="1" applyFont="1" applyBorder="1"/>
    <xf numFmtId="167" fontId="3" fillId="0" borderId="0" xfId="6" applyNumberFormat="1" applyFont="1" applyBorder="1" applyAlignment="1">
      <alignment horizontal="right"/>
    </xf>
    <xf numFmtId="170" fontId="3" fillId="0" borderId="0" xfId="6" applyNumberFormat="1" applyFont="1" applyAlignment="1">
      <alignment horizontal="right"/>
    </xf>
    <xf numFmtId="167" fontId="3" fillId="0" borderId="0" xfId="6" applyNumberFormat="1" applyFont="1" applyAlignment="1">
      <alignment horizontal="right"/>
    </xf>
    <xf numFmtId="167" fontId="6" fillId="0" borderId="0" xfId="0" applyNumberFormat="1" applyFont="1" applyFill="1" applyBorder="1" applyAlignment="1"/>
    <xf numFmtId="167" fontId="3" fillId="4" borderId="0" xfId="0" applyNumberFormat="1" applyFont="1" applyFill="1"/>
    <xf numFmtId="167" fontId="2" fillId="3" borderId="0" xfId="0" applyNumberFormat="1" applyFont="1" applyFill="1" applyAlignment="1">
      <alignment horizontal="right"/>
    </xf>
    <xf numFmtId="0" fontId="3" fillId="0" borderId="0" xfId="0" applyFont="1"/>
    <xf numFmtId="167" fontId="0" fillId="0" borderId="0" xfId="0" applyNumberForma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6" fontId="3" fillId="0" borderId="0" xfId="6" applyNumberFormat="1" applyFont="1"/>
    <xf numFmtId="0" fontId="9" fillId="0" borderId="0" xfId="0" applyFont="1"/>
    <xf numFmtId="167" fontId="3" fillId="0" borderId="0" xfId="0" applyNumberFormat="1" applyFont="1" applyBorder="1" applyAlignment="1">
      <alignment horizontal="right"/>
    </xf>
    <xf numFmtId="167" fontId="10" fillId="3" borderId="0" xfId="0" applyNumberFormat="1" applyFont="1" applyFill="1"/>
    <xf numFmtId="167" fontId="6" fillId="0" borderId="0" xfId="0" applyNumberFormat="1" applyFont="1" applyFill="1" applyBorder="1" applyAlignment="1">
      <alignment horizontal="right"/>
    </xf>
    <xf numFmtId="167" fontId="3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68" fontId="3" fillId="0" borderId="0" xfId="0" applyNumberFormat="1" applyFont="1" applyAlignment="1">
      <alignment horizontal="right"/>
    </xf>
    <xf numFmtId="171" fontId="3" fillId="0" borderId="0" xfId="6" applyNumberFormat="1" applyFont="1" applyBorder="1" applyAlignment="1">
      <alignment horizontal="right"/>
    </xf>
    <xf numFmtId="172" fontId="3" fillId="0" borderId="0" xfId="0" applyNumberFormat="1" applyFont="1"/>
    <xf numFmtId="172" fontId="3" fillId="0" borderId="0" xfId="0" applyNumberFormat="1" applyFont="1" applyAlignment="1">
      <alignment horizontal="right"/>
    </xf>
    <xf numFmtId="172" fontId="3" fillId="0" borderId="0" xfId="0" applyNumberFormat="1" applyFont="1" applyFill="1" applyAlignment="1">
      <alignment horizontal="right"/>
    </xf>
    <xf numFmtId="171" fontId="3" fillId="0" borderId="0" xfId="0" applyNumberFormat="1" applyFont="1" applyBorder="1" applyAlignment="1">
      <alignment horizontal="right"/>
    </xf>
    <xf numFmtId="166" fontId="12" fillId="2" borderId="0" xfId="0" applyNumberFormat="1" applyFont="1" applyFill="1" applyAlignment="1">
      <alignment horizontal="right"/>
    </xf>
    <xf numFmtId="166" fontId="3" fillId="2" borderId="0" xfId="6" applyNumberFormat="1" applyFont="1" applyFill="1" applyAlignment="1">
      <alignment horizontal="right"/>
    </xf>
    <xf numFmtId="166" fontId="3" fillId="0" borderId="0" xfId="6" applyNumberFormat="1" applyFont="1" applyFill="1"/>
    <xf numFmtId="166" fontId="0" fillId="0" borderId="0" xfId="6" applyNumberFormat="1" applyFont="1"/>
    <xf numFmtId="171" fontId="3" fillId="0" borderId="0" xfId="0" applyNumberFormat="1" applyFont="1"/>
    <xf numFmtId="166" fontId="11" fillId="0" borderId="0" xfId="0" applyNumberFormat="1" applyFont="1"/>
    <xf numFmtId="165" fontId="3" fillId="0" borderId="0" xfId="0" applyNumberFormat="1" applyFont="1"/>
    <xf numFmtId="165" fontId="2" fillId="3" borderId="0" xfId="0" applyNumberFormat="1" applyFont="1" applyFill="1"/>
    <xf numFmtId="166" fontId="4" fillId="0" borderId="0" xfId="6" applyNumberFormat="1" applyFont="1"/>
    <xf numFmtId="166" fontId="4" fillId="0" borderId="0" xfId="6" applyNumberFormat="1" applyFont="1" applyFill="1"/>
    <xf numFmtId="167" fontId="13" fillId="3" borderId="0" xfId="0" applyNumberFormat="1" applyFont="1" applyFill="1" applyAlignment="1">
      <alignment horizontal="right"/>
    </xf>
    <xf numFmtId="169" fontId="3" fillId="0" borderId="0" xfId="0" applyNumberFormat="1" applyFont="1" applyFill="1" applyAlignment="1">
      <alignment horizontal="right"/>
    </xf>
    <xf numFmtId="169" fontId="3" fillId="0" borderId="0" xfId="0" applyNumberFormat="1" applyFont="1" applyAlignment="1">
      <alignment horizontal="right"/>
    </xf>
    <xf numFmtId="164" fontId="5" fillId="0" borderId="0" xfId="1" applyFont="1"/>
    <xf numFmtId="171" fontId="3" fillId="0" borderId="0" xfId="0" applyNumberFormat="1" applyFont="1" applyAlignment="1">
      <alignment horizontal="right"/>
    </xf>
    <xf numFmtId="171" fontId="3" fillId="4" borderId="0" xfId="0" applyNumberFormat="1" applyFont="1" applyFill="1"/>
    <xf numFmtId="166" fontId="1" fillId="0" borderId="0" xfId="6" applyNumberFormat="1"/>
    <xf numFmtId="167" fontId="3" fillId="5" borderId="0" xfId="0" applyNumberFormat="1" applyFont="1" applyFill="1" applyAlignment="1">
      <alignment horizontal="right"/>
    </xf>
    <xf numFmtId="171" fontId="3" fillId="0" borderId="0" xfId="0" applyNumberFormat="1" applyFont="1" applyFill="1" applyAlignment="1">
      <alignment horizontal="right"/>
    </xf>
    <xf numFmtId="167" fontId="6" fillId="0" borderId="0" xfId="0" applyNumberFormat="1" applyFont="1" applyFill="1"/>
    <xf numFmtId="167" fontId="6" fillId="0" borderId="0" xfId="0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164" fontId="3" fillId="0" borderId="0" xfId="1" applyFont="1"/>
    <xf numFmtId="10" fontId="3" fillId="0" borderId="0" xfId="6" applyNumberFormat="1" applyFont="1"/>
    <xf numFmtId="10" fontId="3" fillId="0" borderId="0" xfId="0" applyNumberFormat="1" applyFont="1" applyAlignment="1">
      <alignment horizontal="right"/>
    </xf>
    <xf numFmtId="173" fontId="3" fillId="0" borderId="0" xfId="1" applyNumberFormat="1" applyFont="1"/>
    <xf numFmtId="167" fontId="6" fillId="4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6" borderId="0" xfId="0" applyFont="1" applyFill="1"/>
    <xf numFmtId="166" fontId="4" fillId="6" borderId="0" xfId="0" applyNumberFormat="1" applyFont="1" applyFill="1"/>
    <xf numFmtId="0" fontId="4" fillId="6" borderId="0" xfId="0" applyFont="1" applyFill="1" applyAlignment="1">
      <alignment horizontal="center"/>
    </xf>
    <xf numFmtId="167" fontId="2" fillId="6" borderId="0" xfId="0" applyNumberFormat="1" applyFont="1" applyFill="1" applyAlignment="1">
      <alignment horizontal="right"/>
    </xf>
    <xf numFmtId="167" fontId="3" fillId="6" borderId="0" xfId="0" applyNumberFormat="1" applyFont="1" applyFill="1" applyAlignment="1">
      <alignment horizontal="right"/>
    </xf>
    <xf numFmtId="166" fontId="3" fillId="6" borderId="0" xfId="0" applyNumberFormat="1" applyFont="1" applyFill="1" applyAlignment="1">
      <alignment horizontal="right"/>
    </xf>
    <xf numFmtId="167" fontId="6" fillId="6" borderId="0" xfId="0" applyNumberFormat="1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167" fontId="6" fillId="0" borderId="0" xfId="7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167" fontId="2" fillId="7" borderId="0" xfId="0" applyNumberFormat="1" applyFont="1" applyFill="1" applyAlignment="1">
      <alignment horizontal="right"/>
    </xf>
    <xf numFmtId="167" fontId="3" fillId="7" borderId="0" xfId="0" applyNumberFormat="1" applyFont="1" applyFill="1" applyAlignment="1">
      <alignment horizontal="right"/>
    </xf>
    <xf numFmtId="166" fontId="3" fillId="7" borderId="0" xfId="0" applyNumberFormat="1" applyFont="1" applyFill="1" applyAlignment="1">
      <alignment horizontal="right"/>
    </xf>
    <xf numFmtId="167" fontId="3" fillId="0" borderId="0" xfId="0" applyNumberFormat="1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 2" xfId="4" xr:uid="{00000000-0005-0000-0000-000004000000}"/>
    <cellStyle name="Normal 2 2 2 2" xfId="5" xr:uid="{00000000-0005-0000-0000-000005000000}"/>
    <cellStyle name="Percent" xfId="6" builtinId="5"/>
    <cellStyle name="Percent 2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0"/>
  <sheetViews>
    <sheetView topLeftCell="F1" zoomScaleNormal="100" workbookViewId="0">
      <selection activeCell="S8" sqref="S8"/>
    </sheetView>
  </sheetViews>
  <sheetFormatPr defaultRowHeight="12.75" x14ac:dyDescent="0.2"/>
  <cols>
    <col min="1" max="1" width="25.7109375" customWidth="1"/>
    <col min="2" max="2" width="30.7109375" customWidth="1"/>
    <col min="3" max="3" width="6.5703125" style="36" customWidth="1"/>
    <col min="4" max="4" width="12.42578125" bestFit="1" customWidth="1"/>
    <col min="5" max="16" width="11" style="43" customWidth="1"/>
    <col min="17" max="17" width="14.140625" style="43" customWidth="1"/>
    <col min="18" max="18" width="10" style="43" customWidth="1"/>
    <col min="19" max="19" width="10.5703125" customWidth="1"/>
    <col min="20" max="20" width="15.140625" bestFit="1" customWidth="1"/>
  </cols>
  <sheetData>
    <row r="1" spans="1:20" x14ac:dyDescent="0.2">
      <c r="A1" s="1" t="s">
        <v>0</v>
      </c>
      <c r="B1" s="1" t="s">
        <v>1</v>
      </c>
      <c r="C1" s="33" t="s">
        <v>17</v>
      </c>
      <c r="D1" s="2" t="s">
        <v>912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964</v>
      </c>
      <c r="R1" s="4" t="s">
        <v>16</v>
      </c>
    </row>
    <row r="2" spans="1:20" x14ac:dyDescent="0.2">
      <c r="A2" s="5" t="s">
        <v>18</v>
      </c>
      <c r="B2" s="6" t="s">
        <v>19</v>
      </c>
      <c r="C2" s="34" t="s">
        <v>20</v>
      </c>
      <c r="D2" s="30">
        <v>2195100</v>
      </c>
      <c r="E2" s="14">
        <v>191759</v>
      </c>
      <c r="F2" s="14">
        <v>140368</v>
      </c>
      <c r="G2" s="14">
        <v>175914</v>
      </c>
      <c r="H2" s="14">
        <v>189763</v>
      </c>
      <c r="I2" s="14">
        <v>192938</v>
      </c>
      <c r="J2" s="14">
        <v>229584</v>
      </c>
      <c r="K2" s="14">
        <v>293064</v>
      </c>
      <c r="L2" s="14">
        <v>328317</v>
      </c>
      <c r="M2" s="14">
        <v>267104</v>
      </c>
      <c r="N2" s="14">
        <v>216022</v>
      </c>
      <c r="O2" s="14">
        <v>186164</v>
      </c>
      <c r="P2" s="14">
        <v>219341</v>
      </c>
      <c r="Q2" s="30">
        <f>SUM(E2:P2)</f>
        <v>2630338</v>
      </c>
      <c r="R2" s="12">
        <f>Q2/D2-1</f>
        <v>0.1982770716596054</v>
      </c>
    </row>
    <row r="3" spans="1:20" x14ac:dyDescent="0.2">
      <c r="A3" s="5" t="s">
        <v>21</v>
      </c>
      <c r="B3" s="6" t="s">
        <v>22</v>
      </c>
      <c r="C3" s="34" t="s">
        <v>23</v>
      </c>
      <c r="D3" s="30">
        <v>2105540</v>
      </c>
      <c r="E3" s="14">
        <v>168741</v>
      </c>
      <c r="F3" s="14">
        <v>132039</v>
      </c>
      <c r="G3" s="14">
        <v>165512</v>
      </c>
      <c r="H3" s="14">
        <v>183108</v>
      </c>
      <c r="I3" s="14">
        <v>198182</v>
      </c>
      <c r="J3" s="14">
        <v>211252</v>
      </c>
      <c r="K3" s="14">
        <v>270751</v>
      </c>
      <c r="L3" s="14">
        <v>281345</v>
      </c>
      <c r="M3" s="14">
        <v>245364</v>
      </c>
      <c r="N3" s="14">
        <v>220726</v>
      </c>
      <c r="O3" s="14">
        <v>178748</v>
      </c>
      <c r="P3" s="14">
        <v>192482</v>
      </c>
      <c r="Q3" s="30">
        <f t="shared" ref="Q3:Q71" si="0">SUM(E3:P3)</f>
        <v>2448250</v>
      </c>
      <c r="R3" s="12">
        <f>Q3/D3-1</f>
        <v>0.16276584629121271</v>
      </c>
      <c r="T3" s="32"/>
    </row>
    <row r="4" spans="1:20" x14ac:dyDescent="0.2">
      <c r="A4" s="5" t="s">
        <v>24</v>
      </c>
      <c r="B4" s="6" t="s">
        <v>901</v>
      </c>
      <c r="C4" s="35"/>
      <c r="D4" s="30">
        <v>27708401</v>
      </c>
      <c r="E4" s="42">
        <f t="shared" ref="E4:L4" si="1">SUM(E5:E10)</f>
        <v>1932594</v>
      </c>
      <c r="F4" s="42">
        <f t="shared" si="1"/>
        <v>1915609</v>
      </c>
      <c r="G4" s="42">
        <f t="shared" si="1"/>
        <v>2255187</v>
      </c>
      <c r="H4" s="42">
        <f t="shared" si="1"/>
        <v>2472883</v>
      </c>
      <c r="I4" s="42">
        <f t="shared" si="1"/>
        <v>2552309</v>
      </c>
      <c r="J4" s="42">
        <f t="shared" si="1"/>
        <v>2668422</v>
      </c>
      <c r="K4" s="42">
        <f t="shared" si="1"/>
        <v>2922274</v>
      </c>
      <c r="L4" s="42">
        <f t="shared" si="1"/>
        <v>2851188</v>
      </c>
      <c r="M4" s="42">
        <f>SUM(M5:M10)</f>
        <v>2796653</v>
      </c>
      <c r="N4" s="42">
        <f>SUM(N5:N10)</f>
        <v>2485035</v>
      </c>
      <c r="O4" s="42">
        <f>SUM(O5:O10)</f>
        <v>2003301</v>
      </c>
      <c r="P4" s="42">
        <f>SUM(P5:P10)</f>
        <v>2098617</v>
      </c>
      <c r="Q4" s="30">
        <f t="shared" si="0"/>
        <v>28954072</v>
      </c>
      <c r="R4" s="12">
        <f t="shared" ref="R4:R10" si="2">Q4/D4-1</f>
        <v>4.4956437580068176E-2</v>
      </c>
    </row>
    <row r="5" spans="1:20" x14ac:dyDescent="0.2">
      <c r="A5" s="5" t="s">
        <v>24</v>
      </c>
      <c r="B5" s="6" t="s">
        <v>25</v>
      </c>
      <c r="C5" s="34" t="s">
        <v>31</v>
      </c>
      <c r="D5" s="30">
        <v>981884</v>
      </c>
      <c r="E5" s="14">
        <v>58447</v>
      </c>
      <c r="F5" s="14">
        <v>62064</v>
      </c>
      <c r="G5" s="14">
        <v>76891</v>
      </c>
      <c r="H5" s="14">
        <v>78440</v>
      </c>
      <c r="I5" s="14">
        <v>91495</v>
      </c>
      <c r="J5" s="14">
        <v>91065</v>
      </c>
      <c r="K5" s="14">
        <v>95606</v>
      </c>
      <c r="L5" s="14">
        <v>86974</v>
      </c>
      <c r="M5" s="14">
        <v>97237</v>
      </c>
      <c r="N5" s="14">
        <v>83809</v>
      </c>
      <c r="O5" s="14">
        <v>75488</v>
      </c>
      <c r="P5" s="14">
        <v>61582</v>
      </c>
      <c r="Q5" s="30">
        <f t="shared" si="0"/>
        <v>959098</v>
      </c>
      <c r="R5" s="12">
        <f t="shared" si="2"/>
        <v>-2.3206407274178997E-2</v>
      </c>
    </row>
    <row r="6" spans="1:20" x14ac:dyDescent="0.2">
      <c r="A6" s="5" t="s">
        <v>24</v>
      </c>
      <c r="B6" s="6" t="s">
        <v>26</v>
      </c>
      <c r="C6" s="34" t="s">
        <v>32</v>
      </c>
      <c r="D6" s="30">
        <v>1006739</v>
      </c>
      <c r="E6" s="14">
        <v>177027</v>
      </c>
      <c r="F6" s="14">
        <v>186885</v>
      </c>
      <c r="G6" s="14">
        <v>193142</v>
      </c>
      <c r="H6" s="14">
        <v>91135</v>
      </c>
      <c r="I6" s="14">
        <v>46959</v>
      </c>
      <c r="J6" s="14">
        <v>55239</v>
      </c>
      <c r="K6" s="14">
        <v>62533</v>
      </c>
      <c r="L6" s="14">
        <v>56172</v>
      </c>
      <c r="M6" s="14">
        <v>57572</v>
      </c>
      <c r="N6" s="14">
        <v>41858</v>
      </c>
      <c r="O6" s="14">
        <v>36424</v>
      </c>
      <c r="P6" s="14">
        <v>87609</v>
      </c>
      <c r="Q6" s="30">
        <f t="shared" si="0"/>
        <v>1092555</v>
      </c>
      <c r="R6" s="12">
        <f t="shared" si="2"/>
        <v>8.5241557146390479E-2</v>
      </c>
    </row>
    <row r="7" spans="1:20" x14ac:dyDescent="0.2">
      <c r="A7" s="5" t="s">
        <v>24</v>
      </c>
      <c r="B7" s="6" t="s">
        <v>27</v>
      </c>
      <c r="C7" s="34" t="s">
        <v>33</v>
      </c>
      <c r="D7" s="30">
        <v>193709</v>
      </c>
      <c r="E7" s="14">
        <v>14408</v>
      </c>
      <c r="F7" s="14">
        <v>15211</v>
      </c>
      <c r="G7" s="14">
        <v>17517</v>
      </c>
      <c r="H7" s="14">
        <v>16224</v>
      </c>
      <c r="I7" s="14">
        <v>18304</v>
      </c>
      <c r="J7" s="14">
        <v>19390</v>
      </c>
      <c r="K7" s="14">
        <v>21841</v>
      </c>
      <c r="L7" s="14">
        <v>21503</v>
      </c>
      <c r="M7" s="14">
        <v>21347</v>
      </c>
      <c r="N7" s="14">
        <v>21814</v>
      </c>
      <c r="O7" s="14">
        <v>13815</v>
      </c>
      <c r="P7" s="14">
        <v>15531</v>
      </c>
      <c r="Q7" s="30">
        <f t="shared" si="0"/>
        <v>216905</v>
      </c>
      <c r="R7" s="12">
        <f t="shared" si="2"/>
        <v>0.11974663025466037</v>
      </c>
    </row>
    <row r="8" spans="1:20" x14ac:dyDescent="0.2">
      <c r="A8" s="5" t="s">
        <v>24</v>
      </c>
      <c r="B8" s="6" t="s">
        <v>28</v>
      </c>
      <c r="C8" s="34" t="s">
        <v>34</v>
      </c>
      <c r="D8" s="30">
        <v>435751</v>
      </c>
      <c r="E8" s="14">
        <v>21414</v>
      </c>
      <c r="F8" s="14">
        <v>24266</v>
      </c>
      <c r="G8" s="14">
        <v>27703</v>
      </c>
      <c r="H8" s="14">
        <v>30761</v>
      </c>
      <c r="I8" s="14">
        <v>37949</v>
      </c>
      <c r="J8" s="14">
        <v>41882</v>
      </c>
      <c r="K8" s="14">
        <v>44185</v>
      </c>
      <c r="L8" s="14">
        <v>43369</v>
      </c>
      <c r="M8" s="14">
        <v>44098</v>
      </c>
      <c r="N8" s="14">
        <v>34083</v>
      </c>
      <c r="O8" s="14">
        <v>29384</v>
      </c>
      <c r="P8" s="14">
        <v>23451</v>
      </c>
      <c r="Q8" s="30">
        <f t="shared" si="0"/>
        <v>402545</v>
      </c>
      <c r="R8" s="12">
        <f t="shared" si="2"/>
        <v>-7.620407067338919E-2</v>
      </c>
    </row>
    <row r="9" spans="1:20" x14ac:dyDescent="0.2">
      <c r="A9" s="5" t="s">
        <v>24</v>
      </c>
      <c r="B9" s="6" t="s">
        <v>29</v>
      </c>
      <c r="C9" s="34" t="s">
        <v>35</v>
      </c>
      <c r="D9" s="30">
        <v>1739288</v>
      </c>
      <c r="E9" s="14">
        <v>216222</v>
      </c>
      <c r="F9" s="14">
        <v>234774</v>
      </c>
      <c r="G9" s="14">
        <v>214631</v>
      </c>
      <c r="H9" s="14">
        <v>135525</v>
      </c>
      <c r="I9" s="14">
        <v>129763</v>
      </c>
      <c r="J9" s="14">
        <v>148594</v>
      </c>
      <c r="K9" s="14">
        <v>155951</v>
      </c>
      <c r="L9" s="14">
        <v>155685</v>
      </c>
      <c r="M9" s="14">
        <v>146056</v>
      </c>
      <c r="N9" s="14">
        <v>117519</v>
      </c>
      <c r="O9" s="14">
        <v>82611</v>
      </c>
      <c r="P9" s="14">
        <v>152833</v>
      </c>
      <c r="Q9" s="30">
        <f t="shared" si="0"/>
        <v>1890164</v>
      </c>
      <c r="R9" s="12">
        <f t="shared" si="2"/>
        <v>8.674584082682113E-2</v>
      </c>
    </row>
    <row r="10" spans="1:20" x14ac:dyDescent="0.2">
      <c r="A10" s="5" t="s">
        <v>24</v>
      </c>
      <c r="B10" s="6" t="s">
        <v>30</v>
      </c>
      <c r="C10" s="34" t="s">
        <v>36</v>
      </c>
      <c r="D10" s="30">
        <v>23352016</v>
      </c>
      <c r="E10" s="14">
        <v>1445076</v>
      </c>
      <c r="F10" s="14">
        <v>1392409</v>
      </c>
      <c r="G10" s="14">
        <v>1725303</v>
      </c>
      <c r="H10" s="14">
        <v>2120798</v>
      </c>
      <c r="I10" s="14">
        <v>2227839</v>
      </c>
      <c r="J10" s="14">
        <v>2312252</v>
      </c>
      <c r="K10" s="14">
        <v>2542158</v>
      </c>
      <c r="L10" s="14">
        <v>2487485</v>
      </c>
      <c r="M10" s="14">
        <v>2430343</v>
      </c>
      <c r="N10" s="14">
        <v>2185952</v>
      </c>
      <c r="O10" s="14">
        <v>1765579</v>
      </c>
      <c r="P10" s="14">
        <v>1757611</v>
      </c>
      <c r="Q10" s="30">
        <f t="shared" si="0"/>
        <v>24392805</v>
      </c>
      <c r="R10" s="12">
        <f t="shared" si="2"/>
        <v>4.4569556649841191E-2</v>
      </c>
      <c r="T10" s="32"/>
    </row>
    <row r="11" spans="1:20" x14ac:dyDescent="0.2">
      <c r="A11" s="5" t="s">
        <v>37</v>
      </c>
      <c r="B11" s="6" t="s">
        <v>38</v>
      </c>
      <c r="C11" s="34" t="s">
        <v>56</v>
      </c>
      <c r="D11" s="30"/>
      <c r="E11" s="14"/>
      <c r="F11" s="14"/>
      <c r="G11" s="14"/>
      <c r="H11" s="14"/>
      <c r="I11" s="14"/>
      <c r="J11" s="14"/>
      <c r="K11" s="14"/>
      <c r="L11" s="14">
        <v>488414</v>
      </c>
      <c r="M11" s="14">
        <v>403142</v>
      </c>
      <c r="N11" s="14">
        <v>330173</v>
      </c>
      <c r="O11" s="14">
        <v>297362</v>
      </c>
      <c r="P11" s="14">
        <v>300521</v>
      </c>
      <c r="Q11" s="30">
        <f t="shared" si="0"/>
        <v>1819612</v>
      </c>
      <c r="R11" s="12"/>
    </row>
    <row r="12" spans="1:20" x14ac:dyDescent="0.2">
      <c r="A12" s="5" t="s">
        <v>39</v>
      </c>
      <c r="B12" s="6" t="s">
        <v>901</v>
      </c>
      <c r="C12" s="35"/>
      <c r="D12" s="30">
        <v>29915524</v>
      </c>
      <c r="E12" s="42">
        <f>SUM(E13:E17)</f>
        <v>2067748</v>
      </c>
      <c r="F12" s="42">
        <f>SUM(F14:F17)</f>
        <v>2070665</v>
      </c>
      <c r="G12" s="42">
        <f>SUM(G14:G17)</f>
        <v>2446485</v>
      </c>
      <c r="H12" s="42">
        <f>SUM(H14:H17)</f>
        <v>2871577</v>
      </c>
      <c r="I12" s="42">
        <f>SUM(I14:I17)</f>
        <v>2962102</v>
      </c>
      <c r="J12" s="42"/>
      <c r="K12" s="42">
        <f t="shared" ref="K12:P12" si="3">SUM(K14:K17)</f>
        <v>3447898</v>
      </c>
      <c r="L12" s="42">
        <f t="shared" si="3"/>
        <v>3379796</v>
      </c>
      <c r="M12" s="42">
        <f t="shared" si="3"/>
        <v>3177991</v>
      </c>
      <c r="N12" s="42">
        <f t="shared" si="3"/>
        <v>2958125</v>
      </c>
      <c r="O12" s="42">
        <f t="shared" si="3"/>
        <v>2404885</v>
      </c>
      <c r="P12" s="42">
        <f t="shared" si="3"/>
        <v>2291413</v>
      </c>
      <c r="Q12" s="30">
        <f t="shared" si="0"/>
        <v>30078685</v>
      </c>
      <c r="R12" s="75"/>
    </row>
    <row r="13" spans="1:20" x14ac:dyDescent="0.2">
      <c r="A13" s="5" t="s">
        <v>39</v>
      </c>
      <c r="B13" s="6" t="s">
        <v>40</v>
      </c>
      <c r="C13" s="79" t="s">
        <v>57</v>
      </c>
      <c r="D13" s="30">
        <f>'2016 pax'!Q13</f>
        <v>276311</v>
      </c>
      <c r="E13" s="17">
        <v>16808</v>
      </c>
      <c r="F13" s="17">
        <v>17128</v>
      </c>
      <c r="G13" s="17">
        <v>21608</v>
      </c>
      <c r="H13" s="17">
        <v>24636</v>
      </c>
      <c r="I13" s="17">
        <v>25762</v>
      </c>
      <c r="J13" s="17">
        <v>25732</v>
      </c>
      <c r="K13" s="17">
        <v>26873</v>
      </c>
      <c r="L13" s="17">
        <v>27562</v>
      </c>
      <c r="M13" s="17">
        <v>27758</v>
      </c>
      <c r="N13" s="17">
        <v>24833</v>
      </c>
      <c r="O13" s="17">
        <v>17350</v>
      </c>
      <c r="P13" s="17">
        <v>17094</v>
      </c>
      <c r="Q13" s="30">
        <f t="shared" si="0"/>
        <v>273144</v>
      </c>
      <c r="R13" s="12">
        <f>Q13/D13-1</f>
        <v>-1.1461722479380154E-2</v>
      </c>
    </row>
    <row r="14" spans="1:20" x14ac:dyDescent="0.2">
      <c r="A14" s="5" t="s">
        <v>39</v>
      </c>
      <c r="B14" s="6" t="s">
        <v>41</v>
      </c>
      <c r="C14" s="34" t="s">
        <v>58</v>
      </c>
      <c r="D14" s="30">
        <v>7299193</v>
      </c>
      <c r="E14" s="14">
        <v>497267</v>
      </c>
      <c r="F14" s="14">
        <v>484757</v>
      </c>
      <c r="G14" s="14">
        <v>541625</v>
      </c>
      <c r="H14" s="14">
        <v>688336</v>
      </c>
      <c r="I14" s="14">
        <v>701773</v>
      </c>
      <c r="J14" s="14">
        <v>682755</v>
      </c>
      <c r="K14" s="14">
        <v>799827</v>
      </c>
      <c r="L14" s="14">
        <v>800602</v>
      </c>
      <c r="M14" s="14">
        <v>710149</v>
      </c>
      <c r="N14" s="14">
        <v>690471</v>
      </c>
      <c r="O14" s="14">
        <v>551937</v>
      </c>
      <c r="P14" s="14">
        <v>549268</v>
      </c>
      <c r="Q14" s="30">
        <f t="shared" si="0"/>
        <v>7698767</v>
      </c>
      <c r="R14" s="12">
        <f>Q14/D14-1</f>
        <v>5.4742216023059065E-2</v>
      </c>
    </row>
    <row r="15" spans="1:20" x14ac:dyDescent="0.2">
      <c r="A15" s="5" t="s">
        <v>39</v>
      </c>
      <c r="B15" s="6" t="s">
        <v>42</v>
      </c>
      <c r="C15" s="34" t="s">
        <v>59</v>
      </c>
      <c r="D15" s="30">
        <v>21818418</v>
      </c>
      <c r="E15" s="14">
        <v>1533489</v>
      </c>
      <c r="F15" s="14">
        <v>1564778</v>
      </c>
      <c r="G15" s="14">
        <v>1879510</v>
      </c>
      <c r="H15" s="14">
        <v>2145790</v>
      </c>
      <c r="I15" s="14">
        <v>2203443</v>
      </c>
      <c r="J15" s="14">
        <v>2223932</v>
      </c>
      <c r="K15" s="14">
        <v>2565044</v>
      </c>
      <c r="L15" s="14">
        <v>2490201</v>
      </c>
      <c r="M15" s="14">
        <v>2396571</v>
      </c>
      <c r="N15" s="14">
        <v>2227716</v>
      </c>
      <c r="O15" s="14">
        <v>1829345</v>
      </c>
      <c r="P15" s="14">
        <v>1715551</v>
      </c>
      <c r="Q15" s="30">
        <f t="shared" si="0"/>
        <v>24775370</v>
      </c>
      <c r="R15" s="12">
        <f>Q15/D15-1</f>
        <v>0.13552549960313343</v>
      </c>
    </row>
    <row r="16" spans="1:20" x14ac:dyDescent="0.2">
      <c r="A16" s="5" t="s">
        <v>39</v>
      </c>
      <c r="B16" s="6" t="s">
        <v>43</v>
      </c>
      <c r="C16" s="34" t="s">
        <v>60</v>
      </c>
      <c r="D16" s="30">
        <v>378362</v>
      </c>
      <c r="E16" s="14">
        <v>6224</v>
      </c>
      <c r="F16" s="14">
        <v>6277</v>
      </c>
      <c r="G16" s="14">
        <v>8133</v>
      </c>
      <c r="H16" s="14">
        <v>10957</v>
      </c>
      <c r="I16" s="14">
        <v>19903</v>
      </c>
      <c r="J16" s="14"/>
      <c r="K16" s="14">
        <v>31327</v>
      </c>
      <c r="L16" s="14">
        <v>34603</v>
      </c>
      <c r="M16" s="14">
        <v>25733</v>
      </c>
      <c r="N16" s="14">
        <v>9659</v>
      </c>
      <c r="O16" s="14">
        <v>5723</v>
      </c>
      <c r="P16" s="14">
        <v>8626</v>
      </c>
      <c r="Q16" s="30">
        <f t="shared" si="0"/>
        <v>167165</v>
      </c>
      <c r="R16" s="12"/>
    </row>
    <row r="17" spans="1:18" x14ac:dyDescent="0.2">
      <c r="A17" s="5" t="s">
        <v>39</v>
      </c>
      <c r="B17" s="6" t="s">
        <v>768</v>
      </c>
      <c r="C17" s="34" t="s">
        <v>769</v>
      </c>
      <c r="D17" s="30">
        <v>419551</v>
      </c>
      <c r="E17" s="14">
        <v>13960</v>
      </c>
      <c r="F17" s="14">
        <v>14853</v>
      </c>
      <c r="G17" s="14">
        <v>17217</v>
      </c>
      <c r="H17" s="14">
        <v>26494</v>
      </c>
      <c r="I17" s="14">
        <v>36983</v>
      </c>
      <c r="J17" s="14">
        <v>38083</v>
      </c>
      <c r="K17" s="14">
        <v>51700</v>
      </c>
      <c r="L17" s="14">
        <v>54390</v>
      </c>
      <c r="M17" s="14">
        <v>45538</v>
      </c>
      <c r="N17" s="14">
        <v>30279</v>
      </c>
      <c r="O17" s="14">
        <v>17880</v>
      </c>
      <c r="P17" s="14">
        <v>17968</v>
      </c>
      <c r="Q17" s="30">
        <f t="shared" si="0"/>
        <v>365345</v>
      </c>
      <c r="R17" s="12">
        <f t="shared" ref="R17:R23" si="4">Q17/D17-1</f>
        <v>-0.12920002574180489</v>
      </c>
    </row>
    <row r="18" spans="1:18" x14ac:dyDescent="0.2">
      <c r="A18" s="5" t="s">
        <v>44</v>
      </c>
      <c r="B18" s="6" t="s">
        <v>45</v>
      </c>
      <c r="C18" s="34" t="s">
        <v>61</v>
      </c>
      <c r="D18" s="30">
        <v>838972</v>
      </c>
      <c r="E18" s="14">
        <v>43377</v>
      </c>
      <c r="F18" s="14">
        <v>41122</v>
      </c>
      <c r="G18" s="14">
        <v>57381</v>
      </c>
      <c r="H18" s="14">
        <v>79796</v>
      </c>
      <c r="I18" s="14">
        <v>84137</v>
      </c>
      <c r="J18" s="14">
        <v>78170</v>
      </c>
      <c r="K18" s="14">
        <v>140025</v>
      </c>
      <c r="L18" s="14">
        <v>144330</v>
      </c>
      <c r="M18" s="14">
        <v>100923</v>
      </c>
      <c r="N18" s="14">
        <v>80769</v>
      </c>
      <c r="O18" s="14">
        <v>57887</v>
      </c>
      <c r="P18" s="14">
        <v>50218</v>
      </c>
      <c r="Q18" s="30">
        <f t="shared" si="0"/>
        <v>958135</v>
      </c>
      <c r="R18" s="12">
        <f t="shared" si="4"/>
        <v>0.14203453750542328</v>
      </c>
    </row>
    <row r="19" spans="1:18" x14ac:dyDescent="0.2">
      <c r="A19" s="5" t="s">
        <v>44</v>
      </c>
      <c r="B19" s="6" t="s">
        <v>965</v>
      </c>
      <c r="C19" s="34" t="s">
        <v>966</v>
      </c>
      <c r="D19" s="30">
        <v>311126</v>
      </c>
      <c r="E19" s="14">
        <v>26544</v>
      </c>
      <c r="F19" s="14">
        <v>23105</v>
      </c>
      <c r="G19" s="14">
        <v>29116</v>
      </c>
      <c r="H19" s="14">
        <v>50763</v>
      </c>
      <c r="I19" s="14">
        <v>47701</v>
      </c>
      <c r="J19" s="14">
        <v>49662</v>
      </c>
      <c r="K19" s="14">
        <v>63173</v>
      </c>
      <c r="L19" s="14">
        <v>63407</v>
      </c>
      <c r="M19" s="14">
        <v>52816</v>
      </c>
      <c r="N19" s="14">
        <v>51556</v>
      </c>
      <c r="O19" s="14">
        <v>37432</v>
      </c>
      <c r="P19" s="14">
        <v>40321</v>
      </c>
      <c r="Q19" s="30">
        <f t="shared" si="0"/>
        <v>535596</v>
      </c>
      <c r="R19" s="12">
        <f t="shared" si="4"/>
        <v>0.72147618649678913</v>
      </c>
    </row>
    <row r="20" spans="1:18" x14ac:dyDescent="0.2">
      <c r="A20" s="5" t="s">
        <v>46</v>
      </c>
      <c r="B20" s="6" t="s">
        <v>901</v>
      </c>
      <c r="C20" s="35"/>
      <c r="D20" s="30">
        <v>9549038</v>
      </c>
      <c r="E20" s="42">
        <f t="shared" ref="E20:P20" si="5">SUM(E21:E23)</f>
        <v>508294</v>
      </c>
      <c r="F20" s="42">
        <f t="shared" si="5"/>
        <v>493826</v>
      </c>
      <c r="G20" s="42">
        <f t="shared" si="5"/>
        <v>564950</v>
      </c>
      <c r="H20" s="42">
        <f t="shared" si="5"/>
        <v>642230</v>
      </c>
      <c r="I20" s="42">
        <f t="shared" si="5"/>
        <v>797669</v>
      </c>
      <c r="J20" s="42">
        <f t="shared" si="5"/>
        <v>1422546</v>
      </c>
      <c r="K20" s="42">
        <f t="shared" si="5"/>
        <v>1951146</v>
      </c>
      <c r="L20" s="42">
        <f t="shared" si="5"/>
        <v>1923941</v>
      </c>
      <c r="M20" s="42">
        <f t="shared" si="5"/>
        <v>1341614</v>
      </c>
      <c r="N20" s="42">
        <f t="shared" si="5"/>
        <v>696124</v>
      </c>
      <c r="O20" s="42">
        <f t="shared" si="5"/>
        <v>533590</v>
      </c>
      <c r="P20" s="42">
        <f t="shared" si="5"/>
        <v>566835</v>
      </c>
      <c r="Q20" s="30">
        <f t="shared" si="0"/>
        <v>11442765</v>
      </c>
      <c r="R20" s="12">
        <f t="shared" si="4"/>
        <v>0.19831599790471044</v>
      </c>
    </row>
    <row r="21" spans="1:18" x14ac:dyDescent="0.2">
      <c r="A21" s="5" t="s">
        <v>46</v>
      </c>
      <c r="B21" s="6" t="s">
        <v>47</v>
      </c>
      <c r="C21" s="34" t="s">
        <v>62</v>
      </c>
      <c r="D21" s="30">
        <v>2878883</v>
      </c>
      <c r="E21" s="14">
        <v>10506</v>
      </c>
      <c r="F21" s="14">
        <v>8342</v>
      </c>
      <c r="G21" s="14">
        <v>13573</v>
      </c>
      <c r="H21" s="14">
        <v>20031</v>
      </c>
      <c r="I21" s="14">
        <v>121734</v>
      </c>
      <c r="J21" s="14">
        <v>545600</v>
      </c>
      <c r="K21" s="14">
        <v>894829</v>
      </c>
      <c r="L21" s="14">
        <v>864465</v>
      </c>
      <c r="M21" s="14">
        <v>453743</v>
      </c>
      <c r="N21" s="14">
        <v>27557</v>
      </c>
      <c r="O21" s="14">
        <v>10093</v>
      </c>
      <c r="P21" s="14">
        <v>11866</v>
      </c>
      <c r="Q21" s="30">
        <f t="shared" si="0"/>
        <v>2982339</v>
      </c>
      <c r="R21" s="12">
        <f t="shared" si="4"/>
        <v>3.5936159962040914E-2</v>
      </c>
    </row>
    <row r="22" spans="1:18" x14ac:dyDescent="0.2">
      <c r="A22" s="5" t="s">
        <v>46</v>
      </c>
      <c r="B22" s="6" t="s">
        <v>48</v>
      </c>
      <c r="C22" s="34" t="s">
        <v>63</v>
      </c>
      <c r="D22" s="30">
        <v>4980560</v>
      </c>
      <c r="E22" s="17">
        <v>468968</v>
      </c>
      <c r="F22" s="17">
        <v>456212</v>
      </c>
      <c r="G22" s="17">
        <v>515857</v>
      </c>
      <c r="H22" s="17">
        <v>564065</v>
      </c>
      <c r="I22" s="17">
        <v>559541</v>
      </c>
      <c r="J22" s="17">
        <v>570147</v>
      </c>
      <c r="K22" s="17">
        <v>612794</v>
      </c>
      <c r="L22" s="17">
        <v>615544</v>
      </c>
      <c r="M22" s="17">
        <v>603349</v>
      </c>
      <c r="N22" s="17">
        <v>573617</v>
      </c>
      <c r="O22" s="17">
        <v>460370</v>
      </c>
      <c r="P22" s="17">
        <v>489262</v>
      </c>
      <c r="Q22" s="30">
        <f t="shared" si="0"/>
        <v>6489726</v>
      </c>
      <c r="R22" s="12">
        <f t="shared" si="4"/>
        <v>0.30301130796536935</v>
      </c>
    </row>
    <row r="23" spans="1:18" x14ac:dyDescent="0.2">
      <c r="A23" s="5" t="s">
        <v>46</v>
      </c>
      <c r="B23" s="6" t="s">
        <v>49</v>
      </c>
      <c r="C23" s="34" t="s">
        <v>64</v>
      </c>
      <c r="D23" s="30">
        <v>1689595</v>
      </c>
      <c r="E23" s="14">
        <v>28820</v>
      </c>
      <c r="F23" s="14">
        <v>29272</v>
      </c>
      <c r="G23" s="14">
        <v>35520</v>
      </c>
      <c r="H23" s="14">
        <v>58134</v>
      </c>
      <c r="I23" s="14">
        <v>116394</v>
      </c>
      <c r="J23" s="17">
        <v>306799</v>
      </c>
      <c r="K23" s="14">
        <v>443523</v>
      </c>
      <c r="L23" s="14">
        <v>443932</v>
      </c>
      <c r="M23" s="14">
        <v>284522</v>
      </c>
      <c r="N23" s="14">
        <v>94950</v>
      </c>
      <c r="O23" s="14">
        <v>63127</v>
      </c>
      <c r="P23" s="14">
        <v>65707</v>
      </c>
      <c r="Q23" s="30">
        <f t="shared" si="0"/>
        <v>1970700</v>
      </c>
      <c r="R23" s="12">
        <f t="shared" si="4"/>
        <v>0.16637419026453082</v>
      </c>
    </row>
    <row r="24" spans="1:18" x14ac:dyDescent="0.2">
      <c r="A24" s="5" t="s">
        <v>50</v>
      </c>
      <c r="B24" s="6" t="s">
        <v>901</v>
      </c>
      <c r="C24" s="35"/>
      <c r="D24" s="30">
        <v>7997267</v>
      </c>
      <c r="E24" s="42">
        <f t="shared" ref="E24:P24" si="6">SUM(E25:E29)</f>
        <v>220667</v>
      </c>
      <c r="F24" s="42">
        <f t="shared" si="6"/>
        <v>202617</v>
      </c>
      <c r="G24" s="42">
        <f t="shared" si="6"/>
        <v>270699</v>
      </c>
      <c r="H24" s="42">
        <f t="shared" si="6"/>
        <v>569083</v>
      </c>
      <c r="I24" s="42">
        <f t="shared" si="6"/>
        <v>891000</v>
      </c>
      <c r="J24" s="42">
        <f t="shared" si="6"/>
        <v>1231682</v>
      </c>
      <c r="K24" s="42">
        <f t="shared" si="6"/>
        <v>1718385</v>
      </c>
      <c r="L24" s="42">
        <f t="shared" si="6"/>
        <v>1644995</v>
      </c>
      <c r="M24" s="42">
        <f t="shared" si="6"/>
        <v>1282330</v>
      </c>
      <c r="N24" s="42">
        <f t="shared" si="6"/>
        <v>798329</v>
      </c>
      <c r="O24" s="42">
        <f t="shared" si="6"/>
        <v>303495</v>
      </c>
      <c r="P24" s="42">
        <f t="shared" si="6"/>
        <v>272069</v>
      </c>
      <c r="Q24" s="30">
        <f t="shared" si="0"/>
        <v>9405351</v>
      </c>
      <c r="R24" s="12">
        <f t="shared" ref="R24:R32" si="7">Q24/D24-1</f>
        <v>0.17607065013585266</v>
      </c>
    </row>
    <row r="25" spans="1:18" x14ac:dyDescent="0.2">
      <c r="A25" s="5" t="s">
        <v>50</v>
      </c>
      <c r="B25" s="6" t="s">
        <v>51</v>
      </c>
      <c r="C25" s="34" t="s">
        <v>65</v>
      </c>
      <c r="D25" s="30">
        <v>1993243</v>
      </c>
      <c r="E25" s="14">
        <v>19329</v>
      </c>
      <c r="F25" s="14">
        <v>22813</v>
      </c>
      <c r="G25" s="14">
        <v>33834</v>
      </c>
      <c r="H25" s="14">
        <v>143920</v>
      </c>
      <c r="I25" s="14">
        <v>253928</v>
      </c>
      <c r="J25" s="14">
        <v>338729</v>
      </c>
      <c r="K25" s="14">
        <v>442122</v>
      </c>
      <c r="L25" s="14">
        <v>440789</v>
      </c>
      <c r="M25" s="14">
        <v>348749</v>
      </c>
      <c r="N25" s="14">
        <v>216363</v>
      </c>
      <c r="O25" s="14">
        <v>34090</v>
      </c>
      <c r="P25" s="14">
        <v>26674</v>
      </c>
      <c r="Q25" s="30">
        <f t="shared" si="0"/>
        <v>2321340</v>
      </c>
      <c r="R25" s="12">
        <f t="shared" si="7"/>
        <v>0.16460461669751258</v>
      </c>
    </row>
    <row r="26" spans="1:18" x14ac:dyDescent="0.2">
      <c r="A26" s="5" t="s">
        <v>50</v>
      </c>
      <c r="B26" s="6" t="s">
        <v>52</v>
      </c>
      <c r="C26" s="34" t="s">
        <v>66</v>
      </c>
      <c r="D26" s="30">
        <v>427753</v>
      </c>
      <c r="E26" s="14">
        <v>409</v>
      </c>
      <c r="F26" s="14">
        <v>0</v>
      </c>
      <c r="G26" s="14">
        <v>2317</v>
      </c>
      <c r="H26" s="14">
        <v>13224</v>
      </c>
      <c r="I26" s="14">
        <v>48132</v>
      </c>
      <c r="J26" s="14">
        <v>94603</v>
      </c>
      <c r="K26" s="14">
        <v>153279</v>
      </c>
      <c r="L26" s="14">
        <v>139486</v>
      </c>
      <c r="M26" s="14">
        <v>100522</v>
      </c>
      <c r="N26" s="14">
        <v>31001</v>
      </c>
      <c r="O26" s="14">
        <v>2412</v>
      </c>
      <c r="P26" s="14">
        <v>1964</v>
      </c>
      <c r="Q26" s="30">
        <f t="shared" si="0"/>
        <v>587349</v>
      </c>
      <c r="R26" s="12">
        <f t="shared" si="7"/>
        <v>0.37310316935240673</v>
      </c>
    </row>
    <row r="27" spans="1:18" x14ac:dyDescent="0.2">
      <c r="A27" s="5" t="s">
        <v>50</v>
      </c>
      <c r="B27" s="6" t="s">
        <v>53</v>
      </c>
      <c r="C27" s="34" t="s">
        <v>67</v>
      </c>
      <c r="D27" s="30">
        <v>2289987</v>
      </c>
      <c r="E27" s="14">
        <v>30423</v>
      </c>
      <c r="F27" s="14">
        <v>23932</v>
      </c>
      <c r="G27" s="14">
        <v>33828</v>
      </c>
      <c r="H27" s="14">
        <v>123230</v>
      </c>
      <c r="I27" s="14">
        <v>257445</v>
      </c>
      <c r="J27" s="14">
        <v>403586</v>
      </c>
      <c r="K27" s="14">
        <v>657049</v>
      </c>
      <c r="L27" s="14">
        <v>593709</v>
      </c>
      <c r="M27" s="14">
        <v>421120</v>
      </c>
      <c r="N27" s="14">
        <v>197176</v>
      </c>
      <c r="O27" s="14">
        <v>39271</v>
      </c>
      <c r="P27" s="14">
        <v>35910</v>
      </c>
      <c r="Q27" s="30">
        <f t="shared" si="0"/>
        <v>2816679</v>
      </c>
      <c r="R27" s="12">
        <f t="shared" si="7"/>
        <v>0.22999781221465443</v>
      </c>
    </row>
    <row r="28" spans="1:18" x14ac:dyDescent="0.2">
      <c r="A28" s="5" t="s">
        <v>50</v>
      </c>
      <c r="B28" s="6" t="s">
        <v>54</v>
      </c>
      <c r="C28" s="34" t="s">
        <v>68</v>
      </c>
      <c r="D28" s="30">
        <v>520924</v>
      </c>
      <c r="E28" s="14">
        <v>1718</v>
      </c>
      <c r="F28" s="14">
        <v>1193</v>
      </c>
      <c r="G28" s="14">
        <v>8187</v>
      </c>
      <c r="H28" s="14">
        <v>48541</v>
      </c>
      <c r="I28" s="14">
        <v>62648</v>
      </c>
      <c r="J28" s="14">
        <v>83837</v>
      </c>
      <c r="K28" s="14">
        <v>114403</v>
      </c>
      <c r="L28" s="14">
        <v>123348</v>
      </c>
      <c r="M28" s="14">
        <v>81084</v>
      </c>
      <c r="N28" s="14">
        <v>57140</v>
      </c>
      <c r="O28" s="14">
        <v>5352</v>
      </c>
      <c r="P28" s="14">
        <v>2225</v>
      </c>
      <c r="Q28" s="30">
        <f t="shared" si="0"/>
        <v>589676</v>
      </c>
      <c r="R28" s="12">
        <f t="shared" si="7"/>
        <v>0.13198086477106075</v>
      </c>
    </row>
    <row r="29" spans="1:18" x14ac:dyDescent="0.2">
      <c r="A29" s="5" t="s">
        <v>50</v>
      </c>
      <c r="B29" s="6" t="s">
        <v>55</v>
      </c>
      <c r="C29" s="34" t="s">
        <v>69</v>
      </c>
      <c r="D29" s="30">
        <v>2766087</v>
      </c>
      <c r="E29" s="14">
        <v>168788</v>
      </c>
      <c r="F29" s="14">
        <v>154679</v>
      </c>
      <c r="G29" s="14">
        <v>192533</v>
      </c>
      <c r="H29" s="14">
        <v>240168</v>
      </c>
      <c r="I29" s="14">
        <v>268847</v>
      </c>
      <c r="J29" s="14">
        <v>310927</v>
      </c>
      <c r="K29" s="14">
        <v>351532</v>
      </c>
      <c r="L29" s="14">
        <v>347663</v>
      </c>
      <c r="M29" s="14">
        <v>330855</v>
      </c>
      <c r="N29" s="14">
        <v>296649</v>
      </c>
      <c r="O29" s="14">
        <v>222370</v>
      </c>
      <c r="P29" s="14">
        <v>205296</v>
      </c>
      <c r="Q29" s="30">
        <f t="shared" si="0"/>
        <v>3090307</v>
      </c>
      <c r="R29" s="12">
        <f t="shared" si="7"/>
        <v>0.11721250994636101</v>
      </c>
    </row>
    <row r="30" spans="1:18" x14ac:dyDescent="0.2">
      <c r="A30" s="5" t="s">
        <v>70</v>
      </c>
      <c r="B30" s="6" t="s">
        <v>71</v>
      </c>
      <c r="C30" s="34" t="s">
        <v>83</v>
      </c>
      <c r="D30" s="30">
        <v>6713929</v>
      </c>
      <c r="E30" s="14">
        <v>294086</v>
      </c>
      <c r="F30" s="14">
        <v>273479</v>
      </c>
      <c r="G30" s="14">
        <v>343825</v>
      </c>
      <c r="H30" s="14">
        <v>558605</v>
      </c>
      <c r="I30" s="14">
        <v>745954</v>
      </c>
      <c r="J30" s="14">
        <v>878069</v>
      </c>
      <c r="K30" s="14">
        <v>1045608</v>
      </c>
      <c r="L30" s="14">
        <v>1076319</v>
      </c>
      <c r="M30" s="14">
        <v>942096</v>
      </c>
      <c r="N30" s="14">
        <v>852263</v>
      </c>
      <c r="O30" s="14">
        <v>400039</v>
      </c>
      <c r="P30" s="14">
        <v>339433</v>
      </c>
      <c r="Q30" s="30">
        <f t="shared" si="0"/>
        <v>7749776</v>
      </c>
      <c r="R30" s="12">
        <f t="shared" si="7"/>
        <v>0.15428328181605733</v>
      </c>
    </row>
    <row r="31" spans="1:18" x14ac:dyDescent="0.2">
      <c r="A31" s="5" t="s">
        <v>70</v>
      </c>
      <c r="B31" s="6" t="s">
        <v>72</v>
      </c>
      <c r="C31" s="34" t="s">
        <v>84</v>
      </c>
      <c r="D31" s="30">
        <v>2338832</v>
      </c>
      <c r="E31" s="14">
        <v>71175</v>
      </c>
      <c r="F31" s="14">
        <v>74578</v>
      </c>
      <c r="G31" s="14">
        <v>125145</v>
      </c>
      <c r="H31" s="14">
        <v>222576</v>
      </c>
      <c r="I31" s="14">
        <v>267028</v>
      </c>
      <c r="J31" s="14">
        <v>282679</v>
      </c>
      <c r="K31" s="14">
        <v>317557</v>
      </c>
      <c r="L31" s="14">
        <v>328927</v>
      </c>
      <c r="M31" s="14">
        <v>301396</v>
      </c>
      <c r="N31" s="14">
        <v>285731</v>
      </c>
      <c r="O31" s="14">
        <v>148689</v>
      </c>
      <c r="P31" s="14">
        <v>91873</v>
      </c>
      <c r="Q31" s="30">
        <f t="shared" si="0"/>
        <v>2517354</v>
      </c>
      <c r="R31" s="12">
        <f t="shared" si="7"/>
        <v>7.6329552528783706E-2</v>
      </c>
    </row>
    <row r="32" spans="1:18" x14ac:dyDescent="0.2">
      <c r="A32" s="5" t="s">
        <v>73</v>
      </c>
      <c r="B32" s="6" t="s">
        <v>74</v>
      </c>
      <c r="C32" s="34" t="s">
        <v>85</v>
      </c>
      <c r="D32" s="30">
        <v>417725</v>
      </c>
      <c r="E32" s="14">
        <v>15306</v>
      </c>
      <c r="F32" s="14">
        <v>13452</v>
      </c>
      <c r="G32" s="14">
        <v>16206</v>
      </c>
      <c r="H32" s="14">
        <v>21879</v>
      </c>
      <c r="I32" s="14">
        <v>23179</v>
      </c>
      <c r="J32" s="14">
        <v>65357</v>
      </c>
      <c r="K32" s="14">
        <v>95183</v>
      </c>
      <c r="L32" s="14">
        <v>91233</v>
      </c>
      <c r="M32" s="14">
        <v>72599</v>
      </c>
      <c r="N32" s="14">
        <v>26924</v>
      </c>
      <c r="O32" s="14">
        <v>16379</v>
      </c>
      <c r="P32" s="14">
        <v>12771</v>
      </c>
      <c r="Q32" s="30">
        <f t="shared" si="0"/>
        <v>470468</v>
      </c>
      <c r="R32" s="12">
        <f t="shared" si="7"/>
        <v>0.12626249326710148</v>
      </c>
    </row>
    <row r="33" spans="1:20" x14ac:dyDescent="0.2">
      <c r="A33" s="5" t="s">
        <v>73</v>
      </c>
      <c r="B33" s="6" t="s">
        <v>991</v>
      </c>
      <c r="C33" s="34" t="s">
        <v>992</v>
      </c>
      <c r="D33" s="30"/>
      <c r="E33" s="14">
        <v>11825</v>
      </c>
      <c r="F33" s="14">
        <v>11168</v>
      </c>
      <c r="G33" s="14">
        <v>13384</v>
      </c>
      <c r="H33" s="14">
        <v>12043</v>
      </c>
      <c r="I33" s="14">
        <v>14053</v>
      </c>
      <c r="J33" s="14">
        <v>44860</v>
      </c>
      <c r="K33" s="14">
        <v>64393</v>
      </c>
      <c r="L33" s="14">
        <v>63684</v>
      </c>
      <c r="M33" s="14">
        <v>46309</v>
      </c>
      <c r="N33" s="14">
        <v>16771</v>
      </c>
      <c r="O33" s="14">
        <v>13105</v>
      </c>
      <c r="P33" s="14">
        <v>10599</v>
      </c>
      <c r="Q33" s="30">
        <f t="shared" si="0"/>
        <v>322194</v>
      </c>
      <c r="R33" s="12"/>
    </row>
    <row r="34" spans="1:20" x14ac:dyDescent="0.2">
      <c r="A34" s="5" t="s">
        <v>73</v>
      </c>
      <c r="B34" s="6" t="s">
        <v>75</v>
      </c>
      <c r="C34" s="34" t="s">
        <v>86</v>
      </c>
      <c r="D34" s="30">
        <v>13074517</v>
      </c>
      <c r="E34" s="14">
        <v>844353</v>
      </c>
      <c r="F34" s="14">
        <v>828850</v>
      </c>
      <c r="G34" s="14">
        <v>1045686</v>
      </c>
      <c r="H34" s="14">
        <v>1235986</v>
      </c>
      <c r="I34" s="14">
        <v>1303994</v>
      </c>
      <c r="J34" s="14">
        <v>1505883</v>
      </c>
      <c r="K34" s="14">
        <v>1703193</v>
      </c>
      <c r="L34" s="14">
        <v>1703011</v>
      </c>
      <c r="M34" s="14">
        <v>1612825</v>
      </c>
      <c r="N34" s="14">
        <v>1370143</v>
      </c>
      <c r="O34" s="14">
        <v>1116920</v>
      </c>
      <c r="P34" s="14">
        <v>1144157</v>
      </c>
      <c r="Q34" s="30">
        <f t="shared" si="0"/>
        <v>15415001</v>
      </c>
      <c r="R34" s="12">
        <f t="shared" ref="R34:R57" si="8">Q34/D34-1</f>
        <v>0.1790111252293296</v>
      </c>
      <c r="T34" s="87"/>
    </row>
    <row r="35" spans="1:20" x14ac:dyDescent="0.2">
      <c r="A35" s="5" t="s">
        <v>76</v>
      </c>
      <c r="B35" s="6" t="s">
        <v>901</v>
      </c>
      <c r="C35" s="35"/>
      <c r="D35" s="30">
        <v>34039441</v>
      </c>
      <c r="E35" s="42">
        <f t="shared" ref="E35:P35" si="9">SUM(E36:E39)</f>
        <v>2311558</v>
      </c>
      <c r="F35" s="42">
        <f t="shared" si="9"/>
        <v>2302264</v>
      </c>
      <c r="G35" s="42">
        <f t="shared" si="9"/>
        <v>2659288</v>
      </c>
      <c r="H35" s="42">
        <f t="shared" si="9"/>
        <v>2823505</v>
      </c>
      <c r="I35" s="42">
        <f t="shared" si="9"/>
        <v>3058472</v>
      </c>
      <c r="J35" s="42">
        <f t="shared" si="9"/>
        <v>3291878</v>
      </c>
      <c r="K35" s="42">
        <f t="shared" si="9"/>
        <v>3598703</v>
      </c>
      <c r="L35" s="42">
        <f t="shared" si="9"/>
        <v>3278087</v>
      </c>
      <c r="M35" s="42">
        <f t="shared" si="9"/>
        <v>3205563</v>
      </c>
      <c r="N35" s="42">
        <f t="shared" si="9"/>
        <v>3137369</v>
      </c>
      <c r="O35" s="42">
        <f t="shared" si="9"/>
        <v>2471817</v>
      </c>
      <c r="P35" s="42">
        <f t="shared" si="9"/>
        <v>2308575</v>
      </c>
      <c r="Q35" s="30">
        <f t="shared" si="0"/>
        <v>34447079</v>
      </c>
      <c r="R35" s="12"/>
    </row>
    <row r="36" spans="1:20" x14ac:dyDescent="0.2">
      <c r="A36" s="5" t="s">
        <v>76</v>
      </c>
      <c r="B36" s="6" t="s">
        <v>77</v>
      </c>
      <c r="C36" s="34" t="s">
        <v>87</v>
      </c>
      <c r="D36" s="30">
        <v>1520987</v>
      </c>
      <c r="E36" s="14">
        <v>115295</v>
      </c>
      <c r="F36" s="14">
        <v>106408</v>
      </c>
      <c r="G36" s="14">
        <v>124465</v>
      </c>
      <c r="H36" s="14">
        <v>111816</v>
      </c>
      <c r="I36" s="14">
        <v>132234</v>
      </c>
      <c r="J36" s="14">
        <v>139125</v>
      </c>
      <c r="K36" s="14">
        <v>135423</v>
      </c>
      <c r="L36" s="14">
        <v>128299</v>
      </c>
      <c r="M36" s="14">
        <v>155547</v>
      </c>
      <c r="N36" s="14">
        <v>146624</v>
      </c>
      <c r="O36" s="14">
        <v>119210</v>
      </c>
      <c r="P36" s="14">
        <v>107212</v>
      </c>
      <c r="Q36" s="30">
        <f t="shared" si="0"/>
        <v>1521658</v>
      </c>
      <c r="R36" s="12">
        <f t="shared" si="8"/>
        <v>4.4116090407086972E-4</v>
      </c>
    </row>
    <row r="37" spans="1:20" x14ac:dyDescent="0.2">
      <c r="A37" s="5" t="s">
        <v>76</v>
      </c>
      <c r="B37" s="6" t="s">
        <v>78</v>
      </c>
      <c r="C37" s="34" t="s">
        <v>88</v>
      </c>
      <c r="D37" s="30">
        <v>383154</v>
      </c>
      <c r="E37" s="14">
        <v>26032</v>
      </c>
      <c r="F37" s="14">
        <v>24106</v>
      </c>
      <c r="G37" s="14">
        <v>31697</v>
      </c>
      <c r="H37" s="14">
        <v>29676</v>
      </c>
      <c r="I37" s="14">
        <v>35787</v>
      </c>
      <c r="J37" s="14">
        <v>35726</v>
      </c>
      <c r="K37" s="14">
        <v>26731</v>
      </c>
      <c r="L37" s="14">
        <v>26292</v>
      </c>
      <c r="M37" s="14">
        <v>38812</v>
      </c>
      <c r="N37" s="14">
        <v>36253</v>
      </c>
      <c r="O37" s="14">
        <v>34742</v>
      </c>
      <c r="P37" s="14">
        <v>26371</v>
      </c>
      <c r="Q37" s="30">
        <f t="shared" si="0"/>
        <v>372225</v>
      </c>
      <c r="R37" s="12">
        <f t="shared" si="8"/>
        <v>-2.8523778950500289E-2</v>
      </c>
    </row>
    <row r="38" spans="1:20" x14ac:dyDescent="0.2">
      <c r="A38" s="5" t="s">
        <v>76</v>
      </c>
      <c r="B38" s="6" t="s">
        <v>79</v>
      </c>
      <c r="C38" s="34" t="s">
        <v>89</v>
      </c>
      <c r="D38" s="30">
        <v>3092013</v>
      </c>
      <c r="E38" s="14">
        <v>188979</v>
      </c>
      <c r="F38" s="14">
        <v>188464</v>
      </c>
      <c r="G38" s="14">
        <v>223882</v>
      </c>
      <c r="H38" s="14">
        <v>262561</v>
      </c>
      <c r="I38" s="14">
        <v>306368</v>
      </c>
      <c r="J38" s="14">
        <v>343519</v>
      </c>
      <c r="K38" s="14">
        <v>424050</v>
      </c>
      <c r="L38" s="14">
        <v>347129</v>
      </c>
      <c r="M38" s="14">
        <v>338494</v>
      </c>
      <c r="N38" s="14">
        <v>339820</v>
      </c>
      <c r="O38" s="14">
        <v>216588</v>
      </c>
      <c r="P38" s="14">
        <v>195509</v>
      </c>
      <c r="Q38" s="30">
        <f t="shared" si="0"/>
        <v>3375363</v>
      </c>
      <c r="R38" s="12">
        <f t="shared" si="8"/>
        <v>9.1639330106309425E-2</v>
      </c>
    </row>
    <row r="39" spans="1:20" x14ac:dyDescent="0.2">
      <c r="A39" s="5" t="s">
        <v>76</v>
      </c>
      <c r="B39" s="6" t="s">
        <v>80</v>
      </c>
      <c r="C39" s="34" t="s">
        <v>90</v>
      </c>
      <c r="D39" s="30">
        <v>29043287</v>
      </c>
      <c r="E39" s="14">
        <v>1981252</v>
      </c>
      <c r="F39" s="14">
        <v>1983286</v>
      </c>
      <c r="G39" s="14">
        <v>2279244</v>
      </c>
      <c r="H39" s="14">
        <v>2419452</v>
      </c>
      <c r="I39" s="14">
        <v>2584083</v>
      </c>
      <c r="J39" s="14">
        <v>2773508</v>
      </c>
      <c r="K39" s="14">
        <v>3012499</v>
      </c>
      <c r="L39" s="14">
        <v>2776367</v>
      </c>
      <c r="M39" s="14">
        <v>2672710</v>
      </c>
      <c r="N39" s="14">
        <v>2614672</v>
      </c>
      <c r="O39" s="14">
        <v>2101277</v>
      </c>
      <c r="P39" s="14">
        <v>1979483</v>
      </c>
      <c r="Q39" s="30">
        <f t="shared" si="0"/>
        <v>29177833</v>
      </c>
      <c r="R39" s="12">
        <f t="shared" si="8"/>
        <v>4.632602363499716E-3</v>
      </c>
    </row>
    <row r="40" spans="1:20" x14ac:dyDescent="0.2">
      <c r="A40" s="5" t="s">
        <v>81</v>
      </c>
      <c r="B40" s="6" t="s">
        <v>82</v>
      </c>
      <c r="C40" s="34" t="s">
        <v>91</v>
      </c>
      <c r="D40" s="30">
        <v>2221615</v>
      </c>
      <c r="E40" s="14">
        <v>154783</v>
      </c>
      <c r="F40" s="14">
        <v>149564</v>
      </c>
      <c r="G40" s="14">
        <v>184431</v>
      </c>
      <c r="H40" s="14">
        <v>203958</v>
      </c>
      <c r="I40" s="14">
        <v>234008</v>
      </c>
      <c r="J40" s="14">
        <v>259775</v>
      </c>
      <c r="K40" s="14">
        <v>272688</v>
      </c>
      <c r="L40" s="14">
        <v>274075</v>
      </c>
      <c r="M40" s="14">
        <v>266751</v>
      </c>
      <c r="N40" s="14">
        <v>257027</v>
      </c>
      <c r="O40" s="14">
        <v>202701</v>
      </c>
      <c r="P40" s="14">
        <v>188600</v>
      </c>
      <c r="Q40" s="30">
        <f t="shared" si="0"/>
        <v>2648361</v>
      </c>
      <c r="R40" s="12">
        <f t="shared" si="8"/>
        <v>0.19208818809739769</v>
      </c>
    </row>
    <row r="41" spans="1:20" x14ac:dyDescent="0.2">
      <c r="A41" s="5" t="s">
        <v>969</v>
      </c>
      <c r="B41" s="6" t="s">
        <v>970</v>
      </c>
      <c r="C41" s="34" t="s">
        <v>971</v>
      </c>
      <c r="D41" s="30">
        <v>292393</v>
      </c>
      <c r="E41" s="14">
        <v>17757</v>
      </c>
      <c r="F41" s="14">
        <v>14735</v>
      </c>
      <c r="G41" s="14">
        <v>18094</v>
      </c>
      <c r="H41" s="14">
        <v>29433</v>
      </c>
      <c r="I41" s="14">
        <v>32594</v>
      </c>
      <c r="J41" s="14">
        <v>36657</v>
      </c>
      <c r="K41" s="14">
        <v>51765</v>
      </c>
      <c r="L41" s="14">
        <v>41162</v>
      </c>
      <c r="M41" s="14">
        <v>28867</v>
      </c>
      <c r="N41" s="14">
        <v>29405</v>
      </c>
      <c r="O41" s="14">
        <v>20390</v>
      </c>
      <c r="P41" s="14">
        <v>20529</v>
      </c>
      <c r="Q41" s="30">
        <f t="shared" si="0"/>
        <v>341388</v>
      </c>
      <c r="R41" s="12">
        <f t="shared" si="8"/>
        <v>0.16756557099520175</v>
      </c>
    </row>
    <row r="42" spans="1:20" x14ac:dyDescent="0.2">
      <c r="A42" s="5" t="s">
        <v>92</v>
      </c>
      <c r="B42" s="6" t="s">
        <v>93</v>
      </c>
      <c r="C42" s="35"/>
      <c r="D42" s="30">
        <v>20786846</v>
      </c>
      <c r="E42" s="42">
        <v>1693415</v>
      </c>
      <c r="F42" s="42">
        <v>1681580</v>
      </c>
      <c r="G42" s="42">
        <v>1880910</v>
      </c>
      <c r="H42" s="42">
        <v>1807794</v>
      </c>
      <c r="I42" s="42">
        <v>1897626</v>
      </c>
      <c r="J42" s="42">
        <v>1995861</v>
      </c>
      <c r="K42" s="42">
        <v>1995861</v>
      </c>
      <c r="L42" s="42">
        <v>1995861</v>
      </c>
      <c r="M42" s="42">
        <v>1995861</v>
      </c>
      <c r="N42" s="42">
        <v>1995861</v>
      </c>
      <c r="O42" s="42">
        <v>1821374</v>
      </c>
      <c r="P42" s="42">
        <v>2036980</v>
      </c>
      <c r="Q42" s="30">
        <f t="shared" si="0"/>
        <v>22798984</v>
      </c>
      <c r="R42" s="12">
        <f t="shared" si="8"/>
        <v>9.6798619665532604E-2</v>
      </c>
    </row>
    <row r="43" spans="1:20" x14ac:dyDescent="0.2">
      <c r="A43" s="5" t="s">
        <v>92</v>
      </c>
      <c r="B43" s="6" t="s">
        <v>94</v>
      </c>
      <c r="C43" s="34" t="s">
        <v>105</v>
      </c>
      <c r="D43" s="30">
        <v>17184681</v>
      </c>
      <c r="E43" s="14">
        <v>1345501</v>
      </c>
      <c r="F43" s="14">
        <v>1320139</v>
      </c>
      <c r="G43" s="14">
        <v>1495668</v>
      </c>
      <c r="H43" s="14">
        <v>1502409</v>
      </c>
      <c r="I43" s="14">
        <v>1620529</v>
      </c>
      <c r="J43" s="14">
        <v>1749105</v>
      </c>
      <c r="K43" s="14">
        <v>1788664</v>
      </c>
      <c r="L43" s="14">
        <v>1724947</v>
      </c>
      <c r="M43" s="14">
        <v>1666578</v>
      </c>
      <c r="N43" s="14">
        <v>1680367</v>
      </c>
      <c r="O43" s="14">
        <v>1485383</v>
      </c>
      <c r="P43" s="14">
        <v>1513096</v>
      </c>
      <c r="Q43" s="30">
        <f t="shared" si="0"/>
        <v>18892386</v>
      </c>
      <c r="R43" s="12">
        <f t="shared" si="8"/>
        <v>9.937368054722695E-2</v>
      </c>
      <c r="S43" s="32"/>
    </row>
    <row r="44" spans="1:20" x14ac:dyDescent="0.2">
      <c r="A44" s="5" t="s">
        <v>92</v>
      </c>
      <c r="B44" s="6" t="s">
        <v>95</v>
      </c>
      <c r="C44" s="34" t="s">
        <v>106</v>
      </c>
      <c r="D44" s="30">
        <v>179627</v>
      </c>
      <c r="E44" s="14">
        <v>27294</v>
      </c>
      <c r="F44" s="14">
        <v>28867</v>
      </c>
      <c r="G44" s="14">
        <v>29911</v>
      </c>
      <c r="H44" s="14">
        <v>13515</v>
      </c>
      <c r="I44" s="14">
        <v>2710</v>
      </c>
      <c r="J44" s="14">
        <v>4933</v>
      </c>
      <c r="K44" s="14">
        <v>6540</v>
      </c>
      <c r="L44" s="14">
        <v>5588</v>
      </c>
      <c r="M44" s="14">
        <v>8132</v>
      </c>
      <c r="N44" s="14">
        <v>6643</v>
      </c>
      <c r="O44" s="14">
        <v>15054</v>
      </c>
      <c r="P44" s="14">
        <v>61379</v>
      </c>
      <c r="Q44" s="30">
        <f t="shared" si="0"/>
        <v>210566</v>
      </c>
      <c r="R44" s="12">
        <f t="shared" si="8"/>
        <v>0.17224025341401905</v>
      </c>
      <c r="S44" s="32"/>
    </row>
    <row r="45" spans="1:20" x14ac:dyDescent="0.2">
      <c r="A45" s="5" t="s">
        <v>92</v>
      </c>
      <c r="B45" s="6" t="s">
        <v>96</v>
      </c>
      <c r="C45" s="34" t="s">
        <v>107</v>
      </c>
      <c r="D45" s="30">
        <v>122543</v>
      </c>
      <c r="E45" s="14">
        <v>7803</v>
      </c>
      <c r="F45" s="14">
        <v>9419</v>
      </c>
      <c r="G45" s="14">
        <v>11862</v>
      </c>
      <c r="H45" s="14">
        <v>11799</v>
      </c>
      <c r="I45" s="14">
        <v>11836</v>
      </c>
      <c r="J45" s="14">
        <v>9229</v>
      </c>
      <c r="K45" s="14">
        <v>5573</v>
      </c>
      <c r="L45" s="14">
        <v>8220</v>
      </c>
      <c r="M45" s="14">
        <v>11556</v>
      </c>
      <c r="N45" s="14">
        <v>12803</v>
      </c>
      <c r="O45" s="14">
        <v>10925</v>
      </c>
      <c r="P45" s="14">
        <v>8689</v>
      </c>
      <c r="Q45" s="30">
        <f t="shared" si="0"/>
        <v>119714</v>
      </c>
      <c r="R45" s="12">
        <f t="shared" si="8"/>
        <v>-2.3085773973217538E-2</v>
      </c>
      <c r="S45" s="32"/>
    </row>
    <row r="46" spans="1:20" x14ac:dyDescent="0.2">
      <c r="A46" s="5" t="s">
        <v>92</v>
      </c>
      <c r="B46" s="6" t="s">
        <v>97</v>
      </c>
      <c r="C46" s="34" t="s">
        <v>108</v>
      </c>
      <c r="D46" s="30">
        <v>257545</v>
      </c>
      <c r="E46" s="14">
        <v>51825</v>
      </c>
      <c r="F46" s="14">
        <v>58364</v>
      </c>
      <c r="G46" s="14">
        <v>56267</v>
      </c>
      <c r="H46" s="14">
        <v>28305</v>
      </c>
      <c r="I46" s="14">
        <v>2692</v>
      </c>
      <c r="J46" s="14">
        <v>2763</v>
      </c>
      <c r="K46" s="14">
        <v>4559</v>
      </c>
      <c r="L46" s="14">
        <v>4117</v>
      </c>
      <c r="M46" s="14">
        <v>5933</v>
      </c>
      <c r="N46" s="14">
        <v>3606</v>
      </c>
      <c r="O46" s="14">
        <v>15542</v>
      </c>
      <c r="P46" s="14">
        <v>91187</v>
      </c>
      <c r="Q46" s="30">
        <f t="shared" si="0"/>
        <v>325160</v>
      </c>
      <c r="R46" s="12">
        <f t="shared" si="8"/>
        <v>0.26253664408161681</v>
      </c>
      <c r="S46" s="32"/>
    </row>
    <row r="47" spans="1:20" x14ac:dyDescent="0.2">
      <c r="A47" s="5" t="s">
        <v>92</v>
      </c>
      <c r="B47" s="6" t="s">
        <v>98</v>
      </c>
      <c r="C47" s="34" t="s">
        <v>109</v>
      </c>
      <c r="D47" s="30">
        <v>227194</v>
      </c>
      <c r="E47" s="14">
        <v>18481</v>
      </c>
      <c r="F47" s="14">
        <v>18707</v>
      </c>
      <c r="G47" s="14">
        <v>21596</v>
      </c>
      <c r="H47" s="14">
        <v>22798</v>
      </c>
      <c r="I47" s="14">
        <v>21108</v>
      </c>
      <c r="J47" s="14">
        <v>17662</v>
      </c>
      <c r="K47" s="14">
        <v>10019</v>
      </c>
      <c r="L47" s="14">
        <v>15394</v>
      </c>
      <c r="M47" s="14">
        <v>23311</v>
      </c>
      <c r="N47" s="14">
        <v>23352</v>
      </c>
      <c r="O47" s="14">
        <v>24205</v>
      </c>
      <c r="P47" s="14">
        <v>18778</v>
      </c>
      <c r="Q47" s="30">
        <f t="shared" si="0"/>
        <v>235411</v>
      </c>
      <c r="R47" s="12">
        <f t="shared" si="8"/>
        <v>3.6167328362544771E-2</v>
      </c>
      <c r="S47" s="32"/>
    </row>
    <row r="48" spans="1:20" x14ac:dyDescent="0.2">
      <c r="A48" s="5" t="s">
        <v>92</v>
      </c>
      <c r="B48" s="6" t="s">
        <v>100</v>
      </c>
      <c r="C48" s="34" t="s">
        <v>111</v>
      </c>
      <c r="D48" s="30">
        <v>1027495</v>
      </c>
      <c r="E48" s="14">
        <v>79191</v>
      </c>
      <c r="F48" s="14">
        <v>80562</v>
      </c>
      <c r="G48" s="14">
        <v>89301</v>
      </c>
      <c r="H48" s="14">
        <v>81938</v>
      </c>
      <c r="I48" s="14">
        <v>86324</v>
      </c>
      <c r="J48" s="14">
        <v>63160</v>
      </c>
      <c r="K48" s="14">
        <v>0</v>
      </c>
      <c r="L48" s="14">
        <v>68374</v>
      </c>
      <c r="M48" s="14">
        <v>92867</v>
      </c>
      <c r="N48" s="14">
        <v>102273</v>
      </c>
      <c r="O48" s="14">
        <v>99478</v>
      </c>
      <c r="P48" s="14">
        <v>79778</v>
      </c>
      <c r="Q48" s="30">
        <f t="shared" si="0"/>
        <v>923246</v>
      </c>
      <c r="R48" s="12">
        <f t="shared" si="8"/>
        <v>-0.10145937449817277</v>
      </c>
      <c r="S48" s="32"/>
    </row>
    <row r="49" spans="1:19" x14ac:dyDescent="0.2">
      <c r="A49" s="5" t="s">
        <v>92</v>
      </c>
      <c r="B49" s="6" t="s">
        <v>101</v>
      </c>
      <c r="C49" s="34" t="s">
        <v>112</v>
      </c>
      <c r="D49" s="30">
        <v>487857</v>
      </c>
      <c r="E49" s="14">
        <v>63229</v>
      </c>
      <c r="F49" s="14">
        <v>60655</v>
      </c>
      <c r="G49" s="14">
        <v>58893</v>
      </c>
      <c r="H49" s="14">
        <v>30206</v>
      </c>
      <c r="I49" s="14">
        <v>28841</v>
      </c>
      <c r="J49" s="14">
        <v>29741</v>
      </c>
      <c r="K49" s="14">
        <v>27758</v>
      </c>
      <c r="L49" s="14">
        <v>30787</v>
      </c>
      <c r="M49" s="14">
        <v>32252</v>
      </c>
      <c r="N49" s="14">
        <v>35114</v>
      </c>
      <c r="O49" s="14">
        <v>50194</v>
      </c>
      <c r="P49" s="14">
        <v>131800</v>
      </c>
      <c r="Q49" s="30">
        <f t="shared" si="0"/>
        <v>579470</v>
      </c>
      <c r="R49" s="12">
        <f t="shared" si="8"/>
        <v>0.1877865850033924</v>
      </c>
      <c r="S49" s="32"/>
    </row>
    <row r="50" spans="1:19" x14ac:dyDescent="0.2">
      <c r="A50" s="5" t="s">
        <v>92</v>
      </c>
      <c r="B50" s="6" t="s">
        <v>102</v>
      </c>
      <c r="C50" s="34" t="s">
        <v>113</v>
      </c>
      <c r="D50" s="30">
        <v>208930</v>
      </c>
      <c r="E50" s="14">
        <v>12483</v>
      </c>
      <c r="F50" s="14">
        <v>13802</v>
      </c>
      <c r="G50" s="14">
        <v>17080</v>
      </c>
      <c r="H50" s="14">
        <v>22247</v>
      </c>
      <c r="I50" s="14">
        <v>22802</v>
      </c>
      <c r="J50" s="14">
        <v>21798</v>
      </c>
      <c r="K50" s="14">
        <v>18042</v>
      </c>
      <c r="L50" s="14">
        <v>22427</v>
      </c>
      <c r="M50" s="14">
        <v>23131</v>
      </c>
      <c r="N50" s="14">
        <v>24992</v>
      </c>
      <c r="O50" s="14">
        <v>17942</v>
      </c>
      <c r="P50" s="14">
        <v>13278</v>
      </c>
      <c r="Q50" s="30">
        <f t="shared" si="0"/>
        <v>230024</v>
      </c>
      <c r="R50" s="12">
        <f t="shared" si="8"/>
        <v>0.10096204470396786</v>
      </c>
      <c r="S50" s="32"/>
    </row>
    <row r="51" spans="1:19" x14ac:dyDescent="0.2">
      <c r="A51" s="5" t="s">
        <v>92</v>
      </c>
      <c r="B51" s="6" t="s">
        <v>103</v>
      </c>
      <c r="C51" s="34" t="s">
        <v>114</v>
      </c>
      <c r="D51" s="30">
        <v>324077</v>
      </c>
      <c r="E51" s="14">
        <v>24166</v>
      </c>
      <c r="F51" s="14">
        <v>23675</v>
      </c>
      <c r="G51" s="14">
        <v>28908</v>
      </c>
      <c r="H51" s="14">
        <v>27924</v>
      </c>
      <c r="I51" s="14">
        <v>29139</v>
      </c>
      <c r="J51" s="14">
        <v>29274</v>
      </c>
      <c r="K51" s="14">
        <v>24202</v>
      </c>
      <c r="L51" s="14">
        <v>27411</v>
      </c>
      <c r="M51" s="14">
        <v>29514</v>
      </c>
      <c r="N51" s="14">
        <v>32662</v>
      </c>
      <c r="O51" s="14">
        <v>31109</v>
      </c>
      <c r="P51" s="14">
        <v>25620</v>
      </c>
      <c r="Q51" s="30">
        <f t="shared" si="0"/>
        <v>333604</v>
      </c>
      <c r="R51" s="12">
        <f t="shared" si="8"/>
        <v>2.9397334584064794E-2</v>
      </c>
      <c r="S51" s="32"/>
    </row>
    <row r="52" spans="1:19" x14ac:dyDescent="0.2">
      <c r="A52" s="5" t="s">
        <v>92</v>
      </c>
      <c r="B52" s="6" t="s">
        <v>104</v>
      </c>
      <c r="C52" s="34" t="s">
        <v>115</v>
      </c>
      <c r="D52" s="30">
        <v>288520</v>
      </c>
      <c r="E52" s="14">
        <v>21635</v>
      </c>
      <c r="F52" s="14">
        <v>22140</v>
      </c>
      <c r="G52" s="14">
        <v>25707</v>
      </c>
      <c r="H52" s="14">
        <v>26663</v>
      </c>
      <c r="I52" s="14">
        <v>29731</v>
      </c>
      <c r="J52" s="14">
        <v>25686</v>
      </c>
      <c r="K52" s="14">
        <v>16325</v>
      </c>
      <c r="L52" s="14">
        <v>19825</v>
      </c>
      <c r="M52" s="14">
        <v>29411</v>
      </c>
      <c r="N52" s="14">
        <v>31628</v>
      </c>
      <c r="O52" s="14">
        <v>28604</v>
      </c>
      <c r="P52" s="14">
        <v>22763</v>
      </c>
      <c r="Q52" s="30">
        <f t="shared" si="0"/>
        <v>300118</v>
      </c>
      <c r="R52" s="12">
        <f t="shared" si="8"/>
        <v>4.0198253154027475E-2</v>
      </c>
      <c r="S52" s="32"/>
    </row>
    <row r="53" spans="1:19" x14ac:dyDescent="0.2">
      <c r="A53" s="5" t="s">
        <v>116</v>
      </c>
      <c r="B53" s="6" t="s">
        <v>902</v>
      </c>
      <c r="C53" s="35"/>
      <c r="D53" s="30">
        <v>158211712</v>
      </c>
      <c r="E53" s="77">
        <f t="shared" ref="E53:P53" si="10">E55+E58+E59+E60+E72+E75+E76+E78+E79+E80+E82+E83+E84+E91+E94</f>
        <v>11200810</v>
      </c>
      <c r="F53" s="77">
        <f t="shared" si="10"/>
        <v>10858482</v>
      </c>
      <c r="G53" s="77">
        <f t="shared" si="10"/>
        <v>12424704</v>
      </c>
      <c r="H53" s="77">
        <f t="shared" si="10"/>
        <v>14552189</v>
      </c>
      <c r="I53" s="77">
        <f t="shared" si="10"/>
        <v>14817227</v>
      </c>
      <c r="J53" s="77">
        <f t="shared" si="10"/>
        <v>15191053</v>
      </c>
      <c r="K53" s="77">
        <f t="shared" si="10"/>
        <v>17096796</v>
      </c>
      <c r="L53" s="77">
        <f t="shared" si="10"/>
        <v>16672952</v>
      </c>
      <c r="M53" s="77">
        <f t="shared" si="10"/>
        <v>15256167</v>
      </c>
      <c r="N53" s="77">
        <f t="shared" si="10"/>
        <v>14811328</v>
      </c>
      <c r="O53" s="77">
        <f t="shared" si="10"/>
        <v>11133273</v>
      </c>
      <c r="P53" s="77">
        <f t="shared" si="10"/>
        <v>12480898</v>
      </c>
      <c r="Q53" s="30">
        <f t="shared" si="0"/>
        <v>166495879</v>
      </c>
      <c r="R53" s="12">
        <f t="shared" si="8"/>
        <v>5.2361275251227912E-2</v>
      </c>
    </row>
    <row r="54" spans="1:19" x14ac:dyDescent="0.2">
      <c r="A54" s="5" t="s">
        <v>116</v>
      </c>
      <c r="B54" s="6" t="s">
        <v>117</v>
      </c>
      <c r="C54" s="34" t="s">
        <v>140</v>
      </c>
      <c r="D54" s="30">
        <v>1422259</v>
      </c>
      <c r="E54" s="71">
        <v>55105</v>
      </c>
      <c r="F54" s="71">
        <v>51159</v>
      </c>
      <c r="G54" s="71">
        <v>58657</v>
      </c>
      <c r="H54" s="71">
        <v>132885</v>
      </c>
      <c r="I54" s="71">
        <v>152689</v>
      </c>
      <c r="J54" s="71">
        <v>177614</v>
      </c>
      <c r="K54" s="71">
        <v>240587</v>
      </c>
      <c r="L54" s="71">
        <v>241238</v>
      </c>
      <c r="M54" s="71">
        <v>198911</v>
      </c>
      <c r="N54" s="71">
        <v>129591</v>
      </c>
      <c r="O54" s="14">
        <v>63255</v>
      </c>
      <c r="P54" s="14">
        <v>67948</v>
      </c>
      <c r="Q54" s="30">
        <f t="shared" si="0"/>
        <v>1569639</v>
      </c>
      <c r="R54" s="12">
        <f t="shared" si="8"/>
        <v>0.10362388285115443</v>
      </c>
    </row>
    <row r="55" spans="1:19" x14ac:dyDescent="0.2">
      <c r="A55" s="5" t="s">
        <v>116</v>
      </c>
      <c r="B55" s="6" t="s">
        <v>118</v>
      </c>
      <c r="C55" s="34" t="s">
        <v>755</v>
      </c>
      <c r="D55" s="30">
        <v>1287028</v>
      </c>
      <c r="E55" s="14">
        <v>55078</v>
      </c>
      <c r="F55" s="14">
        <v>52097</v>
      </c>
      <c r="G55" s="14">
        <v>59297</v>
      </c>
      <c r="H55" s="14">
        <v>113707</v>
      </c>
      <c r="I55" s="14">
        <v>127320</v>
      </c>
      <c r="J55" s="14">
        <v>149441</v>
      </c>
      <c r="K55" s="14">
        <v>216716</v>
      </c>
      <c r="L55" s="14">
        <v>213262</v>
      </c>
      <c r="M55" s="14">
        <v>169574</v>
      </c>
      <c r="N55" s="14">
        <v>111856</v>
      </c>
      <c r="O55" s="14">
        <v>62891</v>
      </c>
      <c r="P55" s="14">
        <v>68701</v>
      </c>
      <c r="Q55" s="30">
        <f t="shared" si="0"/>
        <v>1399940</v>
      </c>
      <c r="R55" s="12">
        <f t="shared" si="8"/>
        <v>8.773080305945169E-2</v>
      </c>
    </row>
    <row r="56" spans="1:19" x14ac:dyDescent="0.2">
      <c r="A56" s="5" t="s">
        <v>116</v>
      </c>
      <c r="B56" s="6" t="s">
        <v>885</v>
      </c>
      <c r="C56" s="34" t="s">
        <v>886</v>
      </c>
      <c r="D56" s="30">
        <v>305323</v>
      </c>
      <c r="E56" s="64">
        <v>8869</v>
      </c>
      <c r="F56" s="64">
        <v>9043</v>
      </c>
      <c r="G56" s="64">
        <v>11938</v>
      </c>
      <c r="H56" s="64">
        <v>26919</v>
      </c>
      <c r="I56" s="64">
        <v>30283</v>
      </c>
      <c r="J56" s="64">
        <v>36382</v>
      </c>
      <c r="K56" s="64">
        <v>51337</v>
      </c>
      <c r="L56" s="64">
        <v>59789</v>
      </c>
      <c r="M56" s="64">
        <v>39120</v>
      </c>
      <c r="N56" s="64">
        <v>25629</v>
      </c>
      <c r="O56" s="14">
        <v>7683</v>
      </c>
      <c r="P56" s="14">
        <v>8418</v>
      </c>
      <c r="Q56" s="30">
        <f t="shared" si="0"/>
        <v>315410</v>
      </c>
      <c r="R56" s="12">
        <f t="shared" si="8"/>
        <v>3.3037144270166241E-2</v>
      </c>
    </row>
    <row r="57" spans="1:19" x14ac:dyDescent="0.2">
      <c r="A57" s="5" t="s">
        <v>116</v>
      </c>
      <c r="B57" s="6" t="s">
        <v>932</v>
      </c>
      <c r="C57" s="34" t="s">
        <v>933</v>
      </c>
      <c r="D57" s="30">
        <v>243430</v>
      </c>
      <c r="E57" s="64">
        <v>4425</v>
      </c>
      <c r="F57" s="64">
        <v>4632</v>
      </c>
      <c r="G57" s="64">
        <v>7843</v>
      </c>
      <c r="H57" s="64">
        <v>24657</v>
      </c>
      <c r="I57" s="64">
        <v>26139</v>
      </c>
      <c r="J57" s="64">
        <v>26722</v>
      </c>
      <c r="K57" s="64">
        <v>34096</v>
      </c>
      <c r="L57" s="64">
        <v>35182</v>
      </c>
      <c r="M57" s="64">
        <v>29447</v>
      </c>
      <c r="N57" s="64">
        <v>25028</v>
      </c>
      <c r="O57" s="14">
        <v>7461</v>
      </c>
      <c r="P57" s="14">
        <v>7608</v>
      </c>
      <c r="Q57" s="30">
        <f t="shared" si="0"/>
        <v>233240</v>
      </c>
      <c r="R57" s="12">
        <f t="shared" si="8"/>
        <v>-4.1860082980733626E-2</v>
      </c>
    </row>
    <row r="58" spans="1:19" x14ac:dyDescent="0.2">
      <c r="A58" s="5" t="s">
        <v>116</v>
      </c>
      <c r="B58" s="6" t="s">
        <v>119</v>
      </c>
      <c r="C58" s="34" t="s">
        <v>141</v>
      </c>
      <c r="D58" s="30">
        <v>1135482</v>
      </c>
      <c r="E58" s="14">
        <v>64176</v>
      </c>
      <c r="F58" s="14">
        <v>64635</v>
      </c>
      <c r="G58" s="14">
        <v>75612</v>
      </c>
      <c r="H58" s="14">
        <v>95992</v>
      </c>
      <c r="I58" s="14">
        <v>100883</v>
      </c>
      <c r="J58" s="14">
        <v>122725</v>
      </c>
      <c r="K58" s="14">
        <v>153529</v>
      </c>
      <c r="L58" s="14">
        <v>147162</v>
      </c>
      <c r="M58" s="14">
        <v>116541</v>
      </c>
      <c r="N58" s="14">
        <v>104888</v>
      </c>
      <c r="O58" s="14">
        <v>70638</v>
      </c>
      <c r="P58" s="14">
        <v>74091</v>
      </c>
      <c r="Q58" s="30">
        <f t="shared" si="0"/>
        <v>1190872</v>
      </c>
      <c r="R58" s="12">
        <f>Q58/D58-1</f>
        <v>4.8781046286951346E-2</v>
      </c>
    </row>
    <row r="59" spans="1:19" x14ac:dyDescent="0.2">
      <c r="A59" s="5" t="s">
        <v>116</v>
      </c>
      <c r="B59" s="5" t="s">
        <v>120</v>
      </c>
      <c r="C59" s="34" t="s">
        <v>142</v>
      </c>
      <c r="D59" s="30">
        <v>5790359</v>
      </c>
      <c r="E59" s="14">
        <v>377122</v>
      </c>
      <c r="F59" s="14">
        <v>372098</v>
      </c>
      <c r="G59" s="14">
        <v>435962</v>
      </c>
      <c r="H59" s="14">
        <v>532824</v>
      </c>
      <c r="I59" s="14">
        <v>577411</v>
      </c>
      <c r="J59" s="14">
        <v>628397</v>
      </c>
      <c r="K59" s="14">
        <v>670000</v>
      </c>
      <c r="L59" s="14">
        <v>641778</v>
      </c>
      <c r="M59" s="14">
        <v>592646</v>
      </c>
      <c r="N59" s="14">
        <v>550792</v>
      </c>
      <c r="O59" s="14">
        <v>404023</v>
      </c>
      <c r="P59" s="14">
        <v>431669</v>
      </c>
      <c r="Q59" s="30">
        <f t="shared" si="0"/>
        <v>6214722</v>
      </c>
      <c r="R59" s="12">
        <f>Q59/D59-1</f>
        <v>7.3287856590584344E-2</v>
      </c>
    </row>
    <row r="60" spans="1:19" x14ac:dyDescent="0.2">
      <c r="A60" s="5" t="s">
        <v>116</v>
      </c>
      <c r="B60" s="6" t="s">
        <v>121</v>
      </c>
      <c r="C60" s="34" t="s">
        <v>143</v>
      </c>
      <c r="D60" s="30">
        <v>1011651</v>
      </c>
      <c r="E60" s="20">
        <v>69973</v>
      </c>
      <c r="F60" s="20">
        <v>69577</v>
      </c>
      <c r="G60" s="20">
        <v>75744</v>
      </c>
      <c r="H60" s="20">
        <v>89069</v>
      </c>
      <c r="I60" s="20">
        <v>96558</v>
      </c>
      <c r="J60" s="20">
        <v>102783</v>
      </c>
      <c r="K60" s="20">
        <v>104754</v>
      </c>
      <c r="L60" s="20">
        <v>95815</v>
      </c>
      <c r="M60" s="20">
        <v>95933</v>
      </c>
      <c r="N60" s="20">
        <v>92527</v>
      </c>
      <c r="O60" s="14">
        <v>74571</v>
      </c>
      <c r="P60" s="14">
        <v>78441</v>
      </c>
      <c r="Q60" s="30">
        <f t="shared" si="0"/>
        <v>1045745</v>
      </c>
      <c r="R60" s="12">
        <f>Q60/D60-1</f>
        <v>3.3701345622156209E-2</v>
      </c>
    </row>
    <row r="61" spans="1:19" x14ac:dyDescent="0.2">
      <c r="A61" s="5" t="s">
        <v>116</v>
      </c>
      <c r="B61" s="6" t="s">
        <v>949</v>
      </c>
      <c r="C61" s="34" t="s">
        <v>950</v>
      </c>
      <c r="D61" s="30">
        <v>139023</v>
      </c>
      <c r="E61" s="20">
        <v>7577</v>
      </c>
      <c r="F61" s="20">
        <v>8371</v>
      </c>
      <c r="G61" s="20">
        <v>9389</v>
      </c>
      <c r="H61" s="20">
        <v>16522</v>
      </c>
      <c r="I61" s="20">
        <v>17736</v>
      </c>
      <c r="J61" s="20">
        <v>20716</v>
      </c>
      <c r="K61" s="20">
        <v>22057</v>
      </c>
      <c r="L61" s="88">
        <v>18109</v>
      </c>
      <c r="M61" s="88">
        <v>20929</v>
      </c>
      <c r="N61" s="20">
        <v>16869</v>
      </c>
      <c r="O61" s="14">
        <v>11807</v>
      </c>
      <c r="P61" s="14">
        <v>10830</v>
      </c>
      <c r="Q61" s="30">
        <f t="shared" si="0"/>
        <v>180912</v>
      </c>
      <c r="R61" s="12">
        <f>Q61/D61-1</f>
        <v>0.30130985520381515</v>
      </c>
    </row>
    <row r="62" spans="1:19" x14ac:dyDescent="0.2">
      <c r="A62" s="5" t="s">
        <v>116</v>
      </c>
      <c r="B62" s="6" t="s">
        <v>924</v>
      </c>
      <c r="C62" s="34" t="s">
        <v>925</v>
      </c>
      <c r="D62" s="30">
        <v>321562</v>
      </c>
      <c r="E62" s="20">
        <v>7560</v>
      </c>
      <c r="F62" s="20">
        <v>7149</v>
      </c>
      <c r="G62" s="20">
        <v>7668</v>
      </c>
      <c r="H62" s="20">
        <v>21811</v>
      </c>
      <c r="I62" s="20">
        <v>29170</v>
      </c>
      <c r="J62" s="20">
        <v>38487</v>
      </c>
      <c r="K62" s="20">
        <v>65974</v>
      </c>
      <c r="L62" s="20">
        <v>67693</v>
      </c>
      <c r="M62" s="20">
        <v>41135</v>
      </c>
      <c r="N62" s="20">
        <v>20702</v>
      </c>
      <c r="O62" s="14">
        <v>8639</v>
      </c>
      <c r="P62" s="14">
        <v>9468</v>
      </c>
      <c r="Q62" s="30">
        <f t="shared" si="0"/>
        <v>325456</v>
      </c>
      <c r="R62" s="12">
        <f t="shared" ref="R62:R88" si="11">Q62/D62-1</f>
        <v>1.2109639820625517E-2</v>
      </c>
    </row>
    <row r="63" spans="1:19" x14ac:dyDescent="0.2">
      <c r="A63" s="5" t="s">
        <v>116</v>
      </c>
      <c r="B63" s="6" t="s">
        <v>919</v>
      </c>
      <c r="C63" s="34" t="s">
        <v>920</v>
      </c>
      <c r="D63" s="30">
        <v>392036</v>
      </c>
      <c r="E63" s="20">
        <v>17682</v>
      </c>
      <c r="F63" s="20">
        <v>18427</v>
      </c>
      <c r="G63" s="20">
        <v>18992</v>
      </c>
      <c r="H63" s="20">
        <v>38200</v>
      </c>
      <c r="I63" s="20">
        <v>38767</v>
      </c>
      <c r="J63" s="20">
        <v>42845</v>
      </c>
      <c r="K63" s="20">
        <v>52719</v>
      </c>
      <c r="L63" s="20">
        <v>54788</v>
      </c>
      <c r="M63" s="20">
        <v>39279</v>
      </c>
      <c r="N63" s="20">
        <v>36783</v>
      </c>
      <c r="O63" s="14">
        <v>20707</v>
      </c>
      <c r="P63" s="14">
        <v>19527</v>
      </c>
      <c r="Q63" s="30">
        <f t="shared" si="0"/>
        <v>398716</v>
      </c>
      <c r="R63" s="12">
        <f t="shared" si="11"/>
        <v>1.7039251497311447E-2</v>
      </c>
    </row>
    <row r="64" spans="1:19" x14ac:dyDescent="0.2">
      <c r="A64" s="5" t="s">
        <v>116</v>
      </c>
      <c r="B64" s="6" t="s">
        <v>803</v>
      </c>
      <c r="C64" s="34" t="s">
        <v>936</v>
      </c>
      <c r="D64" s="30">
        <v>209468</v>
      </c>
      <c r="E64" s="20">
        <v>45642</v>
      </c>
      <c r="F64" s="20">
        <v>45379</v>
      </c>
      <c r="G64" s="20">
        <v>45541</v>
      </c>
      <c r="H64" s="20">
        <v>24535</v>
      </c>
      <c r="I64" s="20">
        <v>107</v>
      </c>
      <c r="J64" s="20">
        <v>112</v>
      </c>
      <c r="K64" s="20">
        <v>721</v>
      </c>
      <c r="L64" s="20">
        <v>119</v>
      </c>
      <c r="M64" s="20">
        <v>58</v>
      </c>
      <c r="N64" s="20">
        <v>92</v>
      </c>
      <c r="O64" s="14">
        <v>39</v>
      </c>
      <c r="P64" s="14">
        <v>21739</v>
      </c>
      <c r="Q64" s="30">
        <f t="shared" si="0"/>
        <v>184084</v>
      </c>
      <c r="R64" s="12">
        <f t="shared" si="11"/>
        <v>-0.12118318788550042</v>
      </c>
    </row>
    <row r="65" spans="1:18" x14ac:dyDescent="0.2">
      <c r="A65" s="5" t="s">
        <v>116</v>
      </c>
      <c r="B65" s="6" t="s">
        <v>122</v>
      </c>
      <c r="C65" s="34" t="s">
        <v>144</v>
      </c>
      <c r="D65" s="30">
        <v>401690</v>
      </c>
      <c r="E65" s="20">
        <v>26046</v>
      </c>
      <c r="F65" s="20">
        <v>26305</v>
      </c>
      <c r="G65" s="20">
        <v>31522</v>
      </c>
      <c r="H65" s="20">
        <v>32433</v>
      </c>
      <c r="I65" s="20">
        <v>40768</v>
      </c>
      <c r="J65" s="20">
        <v>40001</v>
      </c>
      <c r="K65" s="20">
        <v>34675</v>
      </c>
      <c r="L65" s="20">
        <v>29844</v>
      </c>
      <c r="M65" s="20">
        <v>37812</v>
      </c>
      <c r="N65" s="20">
        <v>36581</v>
      </c>
      <c r="O65" s="14">
        <v>31086</v>
      </c>
      <c r="P65" s="14">
        <v>29879</v>
      </c>
      <c r="Q65" s="30">
        <f t="shared" si="0"/>
        <v>396952</v>
      </c>
      <c r="R65" s="12">
        <f t="shared" si="11"/>
        <v>-1.1795165426074838E-2</v>
      </c>
    </row>
    <row r="66" spans="1:18" x14ac:dyDescent="0.2">
      <c r="A66" s="5" t="s">
        <v>116</v>
      </c>
      <c r="B66" s="6" t="s">
        <v>941</v>
      </c>
      <c r="C66" s="34" t="s">
        <v>942</v>
      </c>
      <c r="D66" s="30">
        <v>139900</v>
      </c>
      <c r="E66" s="20">
        <v>2927</v>
      </c>
      <c r="F66" s="20">
        <v>2470</v>
      </c>
      <c r="G66" s="20">
        <v>2988</v>
      </c>
      <c r="H66" s="20">
        <v>14529</v>
      </c>
      <c r="I66" s="20">
        <v>24930</v>
      </c>
      <c r="J66" s="20">
        <v>23961</v>
      </c>
      <c r="K66" s="20">
        <v>23923</v>
      </c>
      <c r="L66" s="20">
        <v>23251</v>
      </c>
      <c r="M66" s="20">
        <v>23861</v>
      </c>
      <c r="N66" s="20">
        <v>15930</v>
      </c>
      <c r="O66" s="14">
        <v>2110</v>
      </c>
      <c r="P66" s="14">
        <v>2746</v>
      </c>
      <c r="Q66" s="30">
        <f t="shared" si="0"/>
        <v>163626</v>
      </c>
      <c r="R66" s="12">
        <f t="shared" si="11"/>
        <v>0.16959256611865614</v>
      </c>
    </row>
    <row r="67" spans="1:18" x14ac:dyDescent="0.2">
      <c r="A67" s="5" t="s">
        <v>116</v>
      </c>
      <c r="B67" s="6" t="s">
        <v>123</v>
      </c>
      <c r="C67" s="34" t="s">
        <v>145</v>
      </c>
      <c r="D67" s="30">
        <v>110455</v>
      </c>
      <c r="E67" s="20">
        <v>3208</v>
      </c>
      <c r="F67" s="20">
        <v>4063</v>
      </c>
      <c r="G67" s="20">
        <v>5590</v>
      </c>
      <c r="H67" s="20">
        <v>12998</v>
      </c>
      <c r="I67" s="20">
        <v>12706</v>
      </c>
      <c r="J67" s="20">
        <v>13407</v>
      </c>
      <c r="K67" s="20">
        <v>16955</v>
      </c>
      <c r="L67" s="20">
        <v>17539</v>
      </c>
      <c r="M67" s="20">
        <v>13339</v>
      </c>
      <c r="N67" s="20">
        <v>12154</v>
      </c>
      <c r="O67" s="14">
        <v>4351</v>
      </c>
      <c r="P67" s="14">
        <v>5239</v>
      </c>
      <c r="Q67" s="30">
        <f t="shared" si="0"/>
        <v>121549</v>
      </c>
      <c r="R67" s="12">
        <f t="shared" si="11"/>
        <v>0.10043909284323926</v>
      </c>
    </row>
    <row r="68" spans="1:18" x14ac:dyDescent="0.2">
      <c r="A68" s="5" t="s">
        <v>116</v>
      </c>
      <c r="B68" s="6" t="s">
        <v>947</v>
      </c>
      <c r="C68" s="34" t="s">
        <v>948</v>
      </c>
      <c r="D68" s="30">
        <v>104732</v>
      </c>
      <c r="E68" s="20">
        <v>7818</v>
      </c>
      <c r="F68" s="20">
        <v>6971</v>
      </c>
      <c r="G68" s="20">
        <v>7533</v>
      </c>
      <c r="H68" s="20">
        <v>10078</v>
      </c>
      <c r="I68" s="20">
        <v>10635</v>
      </c>
      <c r="J68" s="20">
        <v>8870</v>
      </c>
      <c r="K68" s="20">
        <v>9232</v>
      </c>
      <c r="L68" s="20">
        <v>10957</v>
      </c>
      <c r="M68" s="20">
        <v>9896</v>
      </c>
      <c r="N68" s="20">
        <v>9973</v>
      </c>
      <c r="O68" s="14">
        <v>7615</v>
      </c>
      <c r="P68" s="14">
        <v>7447</v>
      </c>
      <c r="Q68" s="30">
        <f t="shared" si="0"/>
        <v>107025</v>
      </c>
      <c r="R68" s="12">
        <f t="shared" si="11"/>
        <v>2.1893977007982235E-2</v>
      </c>
    </row>
    <row r="69" spans="1:18" x14ac:dyDescent="0.2">
      <c r="A69" s="5" t="s">
        <v>116</v>
      </c>
      <c r="B69" s="6" t="s">
        <v>124</v>
      </c>
      <c r="C69" s="34" t="s">
        <v>146</v>
      </c>
      <c r="D69" s="30">
        <v>639916</v>
      </c>
      <c r="E69" s="20">
        <v>11360</v>
      </c>
      <c r="F69" s="20">
        <v>10986</v>
      </c>
      <c r="G69" s="20">
        <v>13361</v>
      </c>
      <c r="H69" s="20">
        <v>51960</v>
      </c>
      <c r="I69" s="20">
        <v>66025</v>
      </c>
      <c r="J69" s="20">
        <v>92153</v>
      </c>
      <c r="K69" s="20">
        <v>148187</v>
      </c>
      <c r="L69" s="20">
        <v>155032</v>
      </c>
      <c r="M69" s="20">
        <v>97412</v>
      </c>
      <c r="N69" s="20">
        <v>53452</v>
      </c>
      <c r="O69" s="14">
        <v>16583</v>
      </c>
      <c r="P69" s="14">
        <v>14196</v>
      </c>
      <c r="Q69" s="30">
        <f t="shared" si="0"/>
        <v>730707</v>
      </c>
      <c r="R69" s="12">
        <f t="shared" si="11"/>
        <v>0.14187955919214401</v>
      </c>
    </row>
    <row r="70" spans="1:18" x14ac:dyDescent="0.2">
      <c r="A70" s="5" t="s">
        <v>116</v>
      </c>
      <c r="B70" s="6" t="s">
        <v>926</v>
      </c>
      <c r="C70" s="34" t="s">
        <v>927</v>
      </c>
      <c r="D70" s="30">
        <v>304130</v>
      </c>
      <c r="E70" s="20">
        <v>81467</v>
      </c>
      <c r="F70" s="20">
        <v>80442</v>
      </c>
      <c r="G70" s="20">
        <v>81034</v>
      </c>
      <c r="H70" s="20">
        <v>46644</v>
      </c>
      <c r="I70" s="20">
        <v>22</v>
      </c>
      <c r="J70" s="20">
        <v>73</v>
      </c>
      <c r="K70" s="20">
        <v>3983</v>
      </c>
      <c r="L70" s="20">
        <v>4593</v>
      </c>
      <c r="M70" s="20">
        <v>3194</v>
      </c>
      <c r="N70" s="20">
        <v>3208</v>
      </c>
      <c r="O70" s="14">
        <v>553</v>
      </c>
      <c r="P70" s="14">
        <v>38622</v>
      </c>
      <c r="Q70" s="30">
        <f t="shared" si="0"/>
        <v>343835</v>
      </c>
      <c r="R70" s="12">
        <f t="shared" si="11"/>
        <v>0.13055272416400876</v>
      </c>
    </row>
    <row r="71" spans="1:18" x14ac:dyDescent="0.2">
      <c r="A71" s="5" t="s">
        <v>116</v>
      </c>
      <c r="B71" s="6" t="s">
        <v>934</v>
      </c>
      <c r="C71" s="34" t="s">
        <v>935</v>
      </c>
      <c r="D71" s="30">
        <v>221129</v>
      </c>
      <c r="E71" s="20">
        <v>4184</v>
      </c>
      <c r="F71" s="20">
        <v>4210</v>
      </c>
      <c r="G71" s="20">
        <v>6583</v>
      </c>
      <c r="H71" s="20">
        <v>17623</v>
      </c>
      <c r="I71" s="20">
        <v>21224</v>
      </c>
      <c r="J71" s="20">
        <v>29953</v>
      </c>
      <c r="K71" s="20">
        <v>42400</v>
      </c>
      <c r="L71" s="20">
        <v>44040</v>
      </c>
      <c r="M71" s="20">
        <v>25771</v>
      </c>
      <c r="N71" s="20">
        <v>16230</v>
      </c>
      <c r="O71" s="14">
        <v>4657</v>
      </c>
      <c r="P71" s="14">
        <v>4578</v>
      </c>
      <c r="Q71" s="30">
        <f t="shared" si="0"/>
        <v>221453</v>
      </c>
      <c r="R71" s="12">
        <f t="shared" si="11"/>
        <v>1.4652080912047616E-3</v>
      </c>
    </row>
    <row r="72" spans="1:18" x14ac:dyDescent="0.2">
      <c r="A72" s="5" t="s">
        <v>116</v>
      </c>
      <c r="B72" s="6" t="s">
        <v>125</v>
      </c>
      <c r="C72" s="34" t="s">
        <v>147</v>
      </c>
      <c r="D72" s="30">
        <v>1776455</v>
      </c>
      <c r="E72" s="20">
        <v>93518</v>
      </c>
      <c r="F72" s="20">
        <v>99911</v>
      </c>
      <c r="G72" s="20">
        <v>117573</v>
      </c>
      <c r="H72" s="20">
        <v>155020</v>
      </c>
      <c r="I72" s="20">
        <v>179991</v>
      </c>
      <c r="J72" s="20">
        <v>200075</v>
      </c>
      <c r="K72" s="20">
        <v>219686</v>
      </c>
      <c r="L72" s="20">
        <v>207073</v>
      </c>
      <c r="M72" s="20">
        <v>213469</v>
      </c>
      <c r="N72" s="20">
        <v>183030</v>
      </c>
      <c r="O72" s="14">
        <v>117608</v>
      </c>
      <c r="P72" s="14">
        <v>118870</v>
      </c>
      <c r="Q72" s="30">
        <f t="shared" ref="Q72:Q135" si="12">SUM(E72:P72)</f>
        <v>1905824</v>
      </c>
      <c r="R72" s="12">
        <f t="shared" si="11"/>
        <v>7.2824248292244986E-2</v>
      </c>
    </row>
    <row r="73" spans="1:18" x14ac:dyDescent="0.2">
      <c r="A73" s="5" t="s">
        <v>116</v>
      </c>
      <c r="B73" s="6" t="s">
        <v>928</v>
      </c>
      <c r="C73" s="34" t="s">
        <v>929</v>
      </c>
      <c r="D73" s="30">
        <v>291553</v>
      </c>
      <c r="E73" s="20">
        <v>15270</v>
      </c>
      <c r="F73" s="20">
        <v>13851</v>
      </c>
      <c r="G73" s="20">
        <v>16466</v>
      </c>
      <c r="H73" s="20">
        <v>27832</v>
      </c>
      <c r="I73" s="20">
        <v>28134</v>
      </c>
      <c r="J73" s="20">
        <v>34726</v>
      </c>
      <c r="K73" s="20">
        <v>38957</v>
      </c>
      <c r="L73" s="20">
        <v>43923</v>
      </c>
      <c r="M73" s="20">
        <v>32449</v>
      </c>
      <c r="N73" s="20">
        <v>28589</v>
      </c>
      <c r="O73" s="14">
        <v>14687</v>
      </c>
      <c r="P73" s="14">
        <v>14692</v>
      </c>
      <c r="Q73" s="30">
        <f t="shared" si="12"/>
        <v>309576</v>
      </c>
      <c r="R73" s="12">
        <f t="shared" si="11"/>
        <v>6.1817233916303449E-2</v>
      </c>
    </row>
    <row r="74" spans="1:18" x14ac:dyDescent="0.2">
      <c r="A74" s="5" t="s">
        <v>116</v>
      </c>
      <c r="B74" s="6" t="s">
        <v>945</v>
      </c>
      <c r="C74" s="34" t="s">
        <v>946</v>
      </c>
      <c r="D74" s="30">
        <v>127923</v>
      </c>
      <c r="E74" s="20">
        <v>7508</v>
      </c>
      <c r="F74" s="20">
        <v>7684</v>
      </c>
      <c r="G74" s="20">
        <v>9046</v>
      </c>
      <c r="H74" s="20">
        <v>11254</v>
      </c>
      <c r="I74" s="20">
        <v>11901</v>
      </c>
      <c r="J74" s="20">
        <v>12045</v>
      </c>
      <c r="K74" s="20">
        <v>14793</v>
      </c>
      <c r="L74" s="20">
        <v>13259</v>
      </c>
      <c r="M74" s="20">
        <v>12057</v>
      </c>
      <c r="N74" s="20">
        <v>13084</v>
      </c>
      <c r="O74" s="14">
        <v>8870</v>
      </c>
      <c r="P74" s="14">
        <v>8243</v>
      </c>
      <c r="Q74" s="30">
        <f t="shared" si="12"/>
        <v>129744</v>
      </c>
      <c r="R74" s="12">
        <f t="shared" si="11"/>
        <v>1.4235125817874783E-2</v>
      </c>
    </row>
    <row r="75" spans="1:18" x14ac:dyDescent="0.2">
      <c r="A75" s="5" t="s">
        <v>116</v>
      </c>
      <c r="B75" s="5" t="s">
        <v>126</v>
      </c>
      <c r="C75" s="34" t="s">
        <v>148</v>
      </c>
      <c r="D75" s="30">
        <v>9553250</v>
      </c>
      <c r="E75" s="14">
        <v>682750</v>
      </c>
      <c r="F75" s="14">
        <v>681677</v>
      </c>
      <c r="G75" s="14">
        <v>791785</v>
      </c>
      <c r="H75" s="14">
        <v>908436</v>
      </c>
      <c r="I75" s="14">
        <v>915266</v>
      </c>
      <c r="J75" s="14">
        <v>896318</v>
      </c>
      <c r="K75" s="20">
        <v>1045740</v>
      </c>
      <c r="L75" s="20">
        <v>997983</v>
      </c>
      <c r="M75" s="14">
        <v>941920</v>
      </c>
      <c r="N75" s="14">
        <v>922912</v>
      </c>
      <c r="O75" s="14">
        <v>738328</v>
      </c>
      <c r="P75" s="14">
        <v>755484</v>
      </c>
      <c r="Q75" s="30">
        <f t="shared" si="12"/>
        <v>10278599</v>
      </c>
      <c r="R75" s="12">
        <f t="shared" si="11"/>
        <v>7.5926935859524258E-2</v>
      </c>
    </row>
    <row r="76" spans="1:18" x14ac:dyDescent="0.2">
      <c r="A76" s="5" t="s">
        <v>116</v>
      </c>
      <c r="B76" s="5" t="s">
        <v>127</v>
      </c>
      <c r="C76" s="34" t="s">
        <v>149</v>
      </c>
      <c r="D76" s="30">
        <v>8475809</v>
      </c>
      <c r="E76" s="14">
        <v>575470</v>
      </c>
      <c r="F76" s="14">
        <v>566386</v>
      </c>
      <c r="G76" s="14">
        <v>639304</v>
      </c>
      <c r="H76" s="14">
        <v>789098</v>
      </c>
      <c r="I76" s="14">
        <v>805800</v>
      </c>
      <c r="J76" s="14">
        <v>804664</v>
      </c>
      <c r="K76" s="20">
        <v>950998</v>
      </c>
      <c r="L76" s="20">
        <v>949310</v>
      </c>
      <c r="M76" s="14">
        <v>832029</v>
      </c>
      <c r="N76" s="14">
        <v>809299</v>
      </c>
      <c r="O76" s="14">
        <v>635504</v>
      </c>
      <c r="P76" s="14">
        <v>644177</v>
      </c>
      <c r="Q76" s="30">
        <f t="shared" si="12"/>
        <v>9002039</v>
      </c>
      <c r="R76" s="12">
        <f t="shared" si="11"/>
        <v>6.2086108830437414E-2</v>
      </c>
    </row>
    <row r="77" spans="1:18" x14ac:dyDescent="0.2">
      <c r="A77" s="5" t="s">
        <v>116</v>
      </c>
      <c r="B77" s="5" t="s">
        <v>930</v>
      </c>
      <c r="C77" s="34" t="s">
        <v>931</v>
      </c>
      <c r="D77" s="30">
        <v>229268</v>
      </c>
      <c r="E77" s="14">
        <v>13547</v>
      </c>
      <c r="F77" s="14">
        <v>12432</v>
      </c>
      <c r="G77" s="14">
        <v>15400</v>
      </c>
      <c r="H77" s="14">
        <v>17672</v>
      </c>
      <c r="I77" s="14">
        <v>21925</v>
      </c>
      <c r="J77" s="14">
        <v>27269</v>
      </c>
      <c r="K77" s="20">
        <v>32723</v>
      </c>
      <c r="L77" s="20">
        <v>31896</v>
      </c>
      <c r="M77" s="14">
        <v>28825</v>
      </c>
      <c r="N77" s="14">
        <v>19323</v>
      </c>
      <c r="O77" s="14">
        <v>12444</v>
      </c>
      <c r="P77" s="14">
        <v>11448</v>
      </c>
      <c r="Q77" s="30">
        <f t="shared" si="12"/>
        <v>244904</v>
      </c>
      <c r="R77" s="12">
        <f t="shared" si="11"/>
        <v>6.8199661531482825E-2</v>
      </c>
    </row>
    <row r="78" spans="1:18" x14ac:dyDescent="0.2">
      <c r="A78" s="5" t="s">
        <v>116</v>
      </c>
      <c r="B78" s="6" t="s">
        <v>128</v>
      </c>
      <c r="C78" s="34" t="s">
        <v>150</v>
      </c>
      <c r="D78" s="30">
        <v>1671254</v>
      </c>
      <c r="E78" s="14">
        <v>108875</v>
      </c>
      <c r="F78" s="14">
        <v>111064</v>
      </c>
      <c r="G78" s="14">
        <v>126536</v>
      </c>
      <c r="H78" s="14">
        <v>155108</v>
      </c>
      <c r="I78" s="14">
        <v>163541</v>
      </c>
      <c r="J78" s="14">
        <v>173227</v>
      </c>
      <c r="K78" s="14">
        <v>206492</v>
      </c>
      <c r="L78" s="14">
        <v>192413</v>
      </c>
      <c r="M78" s="14">
        <v>170978</v>
      </c>
      <c r="N78" s="14">
        <v>159936</v>
      </c>
      <c r="O78" s="14">
        <v>133719</v>
      </c>
      <c r="P78" s="14">
        <v>147661</v>
      </c>
      <c r="Q78" s="30">
        <f t="shared" si="12"/>
        <v>1849550</v>
      </c>
      <c r="R78" s="12">
        <f t="shared" si="11"/>
        <v>0.10668396306007355</v>
      </c>
    </row>
    <row r="79" spans="1:18" x14ac:dyDescent="0.2">
      <c r="A79" s="5" t="s">
        <v>116</v>
      </c>
      <c r="B79" s="5" t="s">
        <v>129</v>
      </c>
      <c r="C79" s="34" t="s">
        <v>151</v>
      </c>
      <c r="D79" s="30">
        <v>4778967</v>
      </c>
      <c r="E79" s="14">
        <v>291838</v>
      </c>
      <c r="F79" s="14">
        <v>298280</v>
      </c>
      <c r="G79" s="14">
        <v>333382</v>
      </c>
      <c r="H79" s="14">
        <v>487623</v>
      </c>
      <c r="I79" s="14">
        <v>530141</v>
      </c>
      <c r="J79" s="14">
        <v>554479</v>
      </c>
      <c r="K79" s="14">
        <v>590165</v>
      </c>
      <c r="L79" s="14">
        <v>600486</v>
      </c>
      <c r="M79" s="14">
        <v>547939</v>
      </c>
      <c r="N79" s="14">
        <v>517141</v>
      </c>
      <c r="O79" s="14">
        <v>358511</v>
      </c>
      <c r="P79" s="14">
        <v>379914</v>
      </c>
      <c r="Q79" s="30">
        <f t="shared" si="12"/>
        <v>5489899</v>
      </c>
      <c r="R79" s="12">
        <f t="shared" si="11"/>
        <v>0.14876269285810095</v>
      </c>
    </row>
    <row r="80" spans="1:18" x14ac:dyDescent="0.2">
      <c r="A80" s="5" t="s">
        <v>116</v>
      </c>
      <c r="B80" s="5" t="s">
        <v>130</v>
      </c>
      <c r="C80" s="34" t="s">
        <v>152</v>
      </c>
      <c r="D80" s="30">
        <v>12427427</v>
      </c>
      <c r="E80" s="14">
        <v>648916</v>
      </c>
      <c r="F80" s="14">
        <v>694766</v>
      </c>
      <c r="G80" s="14">
        <v>855606</v>
      </c>
      <c r="H80" s="14">
        <v>1173524</v>
      </c>
      <c r="I80" s="14">
        <v>1255559</v>
      </c>
      <c r="J80" s="14">
        <v>1349790</v>
      </c>
      <c r="K80" s="20">
        <v>1606550</v>
      </c>
      <c r="L80" s="20">
        <v>1542998</v>
      </c>
      <c r="M80" s="14">
        <v>1336353</v>
      </c>
      <c r="N80" s="14">
        <v>1231094</v>
      </c>
      <c r="O80" s="14"/>
      <c r="P80" s="14">
        <v>790297</v>
      </c>
      <c r="Q80" s="30">
        <f t="shared" si="12"/>
        <v>12485453</v>
      </c>
      <c r="R80" s="12">
        <f t="shared" si="11"/>
        <v>4.669188561719162E-3</v>
      </c>
    </row>
    <row r="81" spans="1:18" x14ac:dyDescent="0.2">
      <c r="A81" s="5" t="s">
        <v>116</v>
      </c>
      <c r="B81" s="5" t="s">
        <v>937</v>
      </c>
      <c r="C81" s="34" t="s">
        <v>938</v>
      </c>
      <c r="D81" s="30">
        <v>213005</v>
      </c>
      <c r="E81" s="14">
        <v>11361</v>
      </c>
      <c r="F81" s="14">
        <v>10844</v>
      </c>
      <c r="G81" s="14">
        <v>12441</v>
      </c>
      <c r="H81" s="14">
        <v>19747</v>
      </c>
      <c r="I81" s="14">
        <v>18765</v>
      </c>
      <c r="J81" s="14">
        <v>21106</v>
      </c>
      <c r="K81" s="20">
        <v>26271</v>
      </c>
      <c r="L81" s="20">
        <v>26050</v>
      </c>
      <c r="M81" s="14">
        <v>21124</v>
      </c>
      <c r="N81" s="14">
        <v>18907</v>
      </c>
      <c r="O81" s="14">
        <v>14487</v>
      </c>
      <c r="P81" s="14">
        <v>15238</v>
      </c>
      <c r="Q81" s="30">
        <f t="shared" si="12"/>
        <v>216341</v>
      </c>
      <c r="R81" s="12">
        <f t="shared" si="11"/>
        <v>1.5661604187695133E-2</v>
      </c>
    </row>
    <row r="82" spans="1:18" x14ac:dyDescent="0.2">
      <c r="A82" s="5" t="s">
        <v>116</v>
      </c>
      <c r="B82" s="5" t="s">
        <v>131</v>
      </c>
      <c r="C82" s="34" t="s">
        <v>153</v>
      </c>
      <c r="D82" s="30">
        <v>3997856</v>
      </c>
      <c r="E82" s="14">
        <v>272334</v>
      </c>
      <c r="F82" s="14">
        <v>257488</v>
      </c>
      <c r="G82" s="14">
        <v>281531</v>
      </c>
      <c r="H82" s="14">
        <v>326931</v>
      </c>
      <c r="I82" s="14">
        <v>342162</v>
      </c>
      <c r="J82" s="14">
        <v>332058</v>
      </c>
      <c r="K82" s="14">
        <v>335313</v>
      </c>
      <c r="L82" s="14">
        <v>345207</v>
      </c>
      <c r="M82" s="14">
        <v>314257</v>
      </c>
      <c r="N82" s="14">
        <v>316589</v>
      </c>
      <c r="O82" s="14">
        <v>262630</v>
      </c>
      <c r="P82" s="14">
        <v>261022</v>
      </c>
      <c r="Q82" s="30">
        <f t="shared" si="12"/>
        <v>3647522</v>
      </c>
      <c r="R82" s="12">
        <f t="shared" si="11"/>
        <v>-8.7630469931883503E-2</v>
      </c>
    </row>
    <row r="83" spans="1:18" x14ac:dyDescent="0.2">
      <c r="A83" s="5" t="s">
        <v>116</v>
      </c>
      <c r="B83" s="5" t="s">
        <v>132</v>
      </c>
      <c r="C83" s="34" t="s">
        <v>154</v>
      </c>
      <c r="D83" s="30">
        <v>65933145</v>
      </c>
      <c r="E83" s="14">
        <v>4973843</v>
      </c>
      <c r="F83" s="14">
        <v>4624896</v>
      </c>
      <c r="G83" s="14">
        <v>5301769</v>
      </c>
      <c r="H83" s="14">
        <v>5963306</v>
      </c>
      <c r="I83" s="14">
        <v>5956534</v>
      </c>
      <c r="J83" s="14">
        <v>6112657</v>
      </c>
      <c r="K83" s="14">
        <v>6863038</v>
      </c>
      <c r="L83" s="14">
        <v>6857489</v>
      </c>
      <c r="M83" s="14">
        <v>6204566</v>
      </c>
      <c r="N83" s="14">
        <v>6039070</v>
      </c>
      <c r="O83" s="14">
        <v>5153227</v>
      </c>
      <c r="P83" s="14">
        <v>5422527</v>
      </c>
      <c r="Q83" s="30">
        <f t="shared" si="12"/>
        <v>69472922</v>
      </c>
      <c r="R83" s="12">
        <f t="shared" si="11"/>
        <v>5.3687367711641842E-2</v>
      </c>
    </row>
    <row r="84" spans="1:18" x14ac:dyDescent="0.2">
      <c r="A84" s="5" t="s">
        <v>116</v>
      </c>
      <c r="B84" s="5" t="s">
        <v>133</v>
      </c>
      <c r="C84" s="34" t="s">
        <v>155</v>
      </c>
      <c r="D84" s="30">
        <v>31237865</v>
      </c>
      <c r="E84" s="14">
        <v>2296077</v>
      </c>
      <c r="F84" s="14">
        <v>2250358</v>
      </c>
      <c r="G84" s="14">
        <v>2536176</v>
      </c>
      <c r="H84" s="14">
        <v>2856406</v>
      </c>
      <c r="I84" s="14">
        <v>2833275</v>
      </c>
      <c r="J84" s="14">
        <v>2788553</v>
      </c>
      <c r="K84" s="14">
        <v>3162222</v>
      </c>
      <c r="L84" s="14">
        <v>2977831</v>
      </c>
      <c r="M84" s="14">
        <v>2764501</v>
      </c>
      <c r="N84" s="14">
        <v>2812359</v>
      </c>
      <c r="O84" s="14">
        <v>2309176</v>
      </c>
      <c r="P84" s="14">
        <v>2453956</v>
      </c>
      <c r="Q84" s="30">
        <f t="shared" si="12"/>
        <v>32040890</v>
      </c>
      <c r="R84" s="12">
        <f t="shared" si="11"/>
        <v>2.5706782457763921E-2</v>
      </c>
    </row>
    <row r="85" spans="1:18" x14ac:dyDescent="0.2">
      <c r="A85" s="5" t="s">
        <v>116</v>
      </c>
      <c r="B85" s="5" t="s">
        <v>134</v>
      </c>
      <c r="C85" s="34" t="s">
        <v>156</v>
      </c>
      <c r="D85" s="30">
        <v>608222</v>
      </c>
      <c r="E85" s="14">
        <v>46065</v>
      </c>
      <c r="F85" s="14">
        <v>46596</v>
      </c>
      <c r="G85" s="14">
        <v>52494</v>
      </c>
      <c r="H85" s="14">
        <v>49899</v>
      </c>
      <c r="I85" s="14">
        <v>54265</v>
      </c>
      <c r="J85" s="14">
        <v>57510</v>
      </c>
      <c r="K85" s="14">
        <v>48127</v>
      </c>
      <c r="L85" s="14">
        <v>35249</v>
      </c>
      <c r="M85" s="14">
        <v>48600</v>
      </c>
      <c r="N85" s="14">
        <v>56991</v>
      </c>
      <c r="O85" s="14">
        <v>51565</v>
      </c>
      <c r="P85" s="14">
        <v>52546</v>
      </c>
      <c r="Q85" s="30">
        <f t="shared" si="12"/>
        <v>599907</v>
      </c>
      <c r="R85" s="12">
        <f t="shared" si="11"/>
        <v>-1.3670995130067642E-2</v>
      </c>
    </row>
    <row r="86" spans="1:18" x14ac:dyDescent="0.2">
      <c r="A86" s="5" t="s">
        <v>116</v>
      </c>
      <c r="B86" s="5" t="s">
        <v>922</v>
      </c>
      <c r="C86" s="34" t="s">
        <v>923</v>
      </c>
      <c r="D86" s="30">
        <v>376330</v>
      </c>
      <c r="E86" s="14">
        <v>19492</v>
      </c>
      <c r="F86" s="14">
        <v>18831</v>
      </c>
      <c r="G86" s="14">
        <v>24233</v>
      </c>
      <c r="H86" s="14">
        <v>32766</v>
      </c>
      <c r="I86" s="14">
        <v>37003</v>
      </c>
      <c r="J86" s="14">
        <v>42323</v>
      </c>
      <c r="K86" s="14">
        <v>48952</v>
      </c>
      <c r="L86" s="14">
        <v>55730</v>
      </c>
      <c r="M86" s="14">
        <v>41417</v>
      </c>
      <c r="N86" s="14">
        <v>33763</v>
      </c>
      <c r="O86" s="14">
        <v>25341</v>
      </c>
      <c r="P86" s="14">
        <v>30426</v>
      </c>
      <c r="Q86" s="30">
        <f t="shared" si="12"/>
        <v>410277</v>
      </c>
      <c r="R86" s="12">
        <f t="shared" si="11"/>
        <v>9.0205404830866476E-2</v>
      </c>
    </row>
    <row r="87" spans="1:18" x14ac:dyDescent="0.2">
      <c r="A87" s="5" t="s">
        <v>116</v>
      </c>
      <c r="B87" s="5" t="s">
        <v>951</v>
      </c>
      <c r="C87" s="34" t="s">
        <v>952</v>
      </c>
      <c r="D87" s="30">
        <v>108845</v>
      </c>
      <c r="E87" s="14">
        <v>6550</v>
      </c>
      <c r="F87" s="14">
        <v>5994</v>
      </c>
      <c r="G87" s="14">
        <v>6957</v>
      </c>
      <c r="H87" s="14">
        <v>9031</v>
      </c>
      <c r="I87" s="14">
        <v>10124</v>
      </c>
      <c r="J87" s="14">
        <v>16916</v>
      </c>
      <c r="K87" s="14">
        <v>13735</v>
      </c>
      <c r="L87" s="14">
        <v>11543</v>
      </c>
      <c r="M87" s="14">
        <v>13221</v>
      </c>
      <c r="N87" s="14">
        <v>11047</v>
      </c>
      <c r="O87" s="14">
        <v>6728</v>
      </c>
      <c r="P87" s="14">
        <v>5471</v>
      </c>
      <c r="Q87" s="30">
        <f t="shared" si="12"/>
        <v>117317</v>
      </c>
      <c r="R87" s="12">
        <f t="shared" si="11"/>
        <v>7.783545408608572E-2</v>
      </c>
    </row>
    <row r="88" spans="1:18" x14ac:dyDescent="0.2">
      <c r="A88" s="5" t="s">
        <v>116</v>
      </c>
      <c r="B88" s="5" t="s">
        <v>135</v>
      </c>
      <c r="C88" s="34" t="s">
        <v>157</v>
      </c>
      <c r="D88" s="30">
        <v>640768</v>
      </c>
      <c r="E88" s="14">
        <v>43713</v>
      </c>
      <c r="F88" s="14">
        <v>45376</v>
      </c>
      <c r="G88" s="14">
        <v>52744</v>
      </c>
      <c r="H88" s="14">
        <v>59494</v>
      </c>
      <c r="I88" s="14">
        <v>63725</v>
      </c>
      <c r="J88" s="14">
        <v>70819</v>
      </c>
      <c r="K88" s="14">
        <v>77347</v>
      </c>
      <c r="L88" s="14">
        <v>81080</v>
      </c>
      <c r="M88" s="14">
        <v>67358</v>
      </c>
      <c r="N88" s="14">
        <v>61632</v>
      </c>
      <c r="O88" s="14">
        <v>47848</v>
      </c>
      <c r="P88" s="14">
        <v>53210</v>
      </c>
      <c r="Q88" s="30">
        <f t="shared" si="12"/>
        <v>724346</v>
      </c>
      <c r="R88" s="12">
        <f t="shared" si="11"/>
        <v>0.1304341040751098</v>
      </c>
    </row>
    <row r="89" spans="1:18" x14ac:dyDescent="0.2">
      <c r="A89" s="80"/>
      <c r="B89" s="80"/>
      <c r="C89" s="82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30"/>
      <c r="R89" s="12"/>
    </row>
    <row r="90" spans="1:18" x14ac:dyDescent="0.2">
      <c r="A90" s="5" t="s">
        <v>116</v>
      </c>
      <c r="B90" s="5" t="s">
        <v>943</v>
      </c>
      <c r="C90" s="34" t="s">
        <v>944</v>
      </c>
      <c r="D90" s="30">
        <v>164519</v>
      </c>
      <c r="E90" s="14">
        <v>12521</v>
      </c>
      <c r="F90" s="14">
        <v>14227</v>
      </c>
      <c r="G90" s="14">
        <v>10563</v>
      </c>
      <c r="H90" s="14">
        <v>12958</v>
      </c>
      <c r="I90" s="14">
        <v>13954</v>
      </c>
      <c r="J90" s="14">
        <v>9067</v>
      </c>
      <c r="K90" s="14">
        <v>12665</v>
      </c>
      <c r="L90" s="14">
        <v>10505</v>
      </c>
      <c r="M90" s="14">
        <v>12188</v>
      </c>
      <c r="N90" s="14">
        <v>11108</v>
      </c>
      <c r="O90" s="14">
        <v>1896</v>
      </c>
      <c r="P90" s="14">
        <v>1443</v>
      </c>
      <c r="Q90" s="30">
        <f t="shared" si="12"/>
        <v>123095</v>
      </c>
      <c r="R90" s="12">
        <f>Q90/D90-1</f>
        <v>-0.25178854721947008</v>
      </c>
    </row>
    <row r="91" spans="1:18" x14ac:dyDescent="0.2">
      <c r="A91" s="5" t="s">
        <v>116</v>
      </c>
      <c r="B91" s="5" t="s">
        <v>136</v>
      </c>
      <c r="C91" s="34" t="s">
        <v>158</v>
      </c>
      <c r="D91" s="30">
        <v>1071440</v>
      </c>
      <c r="E91" s="14">
        <v>65398</v>
      </c>
      <c r="F91" s="14">
        <v>63453</v>
      </c>
      <c r="G91" s="14">
        <v>74531</v>
      </c>
      <c r="H91" s="14">
        <v>97156</v>
      </c>
      <c r="I91" s="14">
        <v>110102</v>
      </c>
      <c r="J91" s="14">
        <v>122977</v>
      </c>
      <c r="K91" s="14">
        <v>115911</v>
      </c>
      <c r="L91" s="14">
        <v>111364</v>
      </c>
      <c r="M91" s="14">
        <v>124134</v>
      </c>
      <c r="N91" s="14">
        <v>115357</v>
      </c>
      <c r="O91" s="14">
        <v>87808</v>
      </c>
      <c r="P91" s="14">
        <v>119100</v>
      </c>
      <c r="Q91" s="30">
        <f t="shared" si="12"/>
        <v>1207291</v>
      </c>
      <c r="R91" s="12">
        <f>Q91/D91-1</f>
        <v>0.12679291420891503</v>
      </c>
    </row>
    <row r="92" spans="1:18" x14ac:dyDescent="0.2">
      <c r="A92" s="5" t="s">
        <v>116</v>
      </c>
      <c r="B92" s="5" t="s">
        <v>921</v>
      </c>
      <c r="C92" s="34" t="s">
        <v>159</v>
      </c>
      <c r="D92" s="30">
        <v>381549</v>
      </c>
      <c r="E92" s="14">
        <v>11648</v>
      </c>
      <c r="F92" s="14">
        <v>17875</v>
      </c>
      <c r="G92" s="14">
        <v>15333</v>
      </c>
      <c r="H92" s="14">
        <v>39386</v>
      </c>
      <c r="I92" s="14">
        <v>63920</v>
      </c>
      <c r="J92" s="14">
        <v>44364</v>
      </c>
      <c r="K92" s="14">
        <v>60054</v>
      </c>
      <c r="L92" s="14">
        <v>54150</v>
      </c>
      <c r="M92" s="14">
        <v>62053</v>
      </c>
      <c r="N92" s="14">
        <v>37299</v>
      </c>
      <c r="O92" s="14">
        <v>13003</v>
      </c>
      <c r="P92" s="14">
        <v>15532</v>
      </c>
      <c r="Q92" s="30">
        <f t="shared" si="12"/>
        <v>434617</v>
      </c>
      <c r="R92" s="12">
        <f t="shared" ref="R92:R98" si="13">Q92/D92-1</f>
        <v>0.13908567444810505</v>
      </c>
    </row>
    <row r="93" spans="1:18" x14ac:dyDescent="0.2">
      <c r="A93" s="5" t="s">
        <v>116</v>
      </c>
      <c r="B93" s="6" t="s">
        <v>138</v>
      </c>
      <c r="C93" s="34" t="s">
        <v>160</v>
      </c>
      <c r="D93" s="30">
        <v>500046</v>
      </c>
      <c r="E93" s="14">
        <v>27390</v>
      </c>
      <c r="F93" s="14">
        <v>25674</v>
      </c>
      <c r="G93" s="14">
        <v>30467</v>
      </c>
      <c r="H93" s="14">
        <v>42494</v>
      </c>
      <c r="I93" s="14">
        <v>45251</v>
      </c>
      <c r="J93" s="14">
        <v>53255</v>
      </c>
      <c r="K93" s="14">
        <v>63436</v>
      </c>
      <c r="L93" s="14">
        <v>63093</v>
      </c>
      <c r="M93" s="14">
        <v>48104</v>
      </c>
      <c r="N93" s="14">
        <v>43129</v>
      </c>
      <c r="O93" s="14">
        <v>30237</v>
      </c>
      <c r="P93" s="14">
        <v>31640</v>
      </c>
      <c r="Q93" s="30">
        <f t="shared" si="12"/>
        <v>504170</v>
      </c>
      <c r="R93" s="12">
        <f t="shared" si="13"/>
        <v>8.2472412538046047E-3</v>
      </c>
    </row>
    <row r="94" spans="1:18" x14ac:dyDescent="0.2">
      <c r="A94" s="5" t="s">
        <v>116</v>
      </c>
      <c r="B94" s="5" t="s">
        <v>139</v>
      </c>
      <c r="C94" s="34" t="s">
        <v>161</v>
      </c>
      <c r="D94" s="30">
        <v>8081179</v>
      </c>
      <c r="E94" s="14">
        <v>625442</v>
      </c>
      <c r="F94" s="14">
        <v>651796</v>
      </c>
      <c r="G94" s="14">
        <v>719896</v>
      </c>
      <c r="H94" s="14">
        <v>807989</v>
      </c>
      <c r="I94" s="14">
        <v>822684</v>
      </c>
      <c r="J94" s="14">
        <v>852909</v>
      </c>
      <c r="K94" s="14">
        <v>855682</v>
      </c>
      <c r="L94" s="14">
        <v>792781</v>
      </c>
      <c r="M94" s="14">
        <v>831327</v>
      </c>
      <c r="N94" s="14">
        <v>844478</v>
      </c>
      <c r="O94" s="14">
        <v>724639</v>
      </c>
      <c r="P94" s="14">
        <v>734988</v>
      </c>
      <c r="Q94" s="30">
        <f t="shared" si="12"/>
        <v>9264611</v>
      </c>
      <c r="R94" s="12">
        <f t="shared" si="13"/>
        <v>0.14644298808379319</v>
      </c>
    </row>
    <row r="95" spans="1:18" x14ac:dyDescent="0.2">
      <c r="A95" s="5" t="s">
        <v>116</v>
      </c>
      <c r="B95" s="5" t="s">
        <v>939</v>
      </c>
      <c r="C95" s="34" t="s">
        <v>940</v>
      </c>
      <c r="D95" s="30">
        <v>198892</v>
      </c>
      <c r="E95" s="14">
        <v>10457</v>
      </c>
      <c r="F95" s="14">
        <v>10171</v>
      </c>
      <c r="G95" s="14">
        <v>10482</v>
      </c>
      <c r="H95" s="14">
        <v>21071</v>
      </c>
      <c r="I95" s="14">
        <v>21058</v>
      </c>
      <c r="J95" s="14">
        <v>14236</v>
      </c>
      <c r="K95" s="14">
        <v>22997</v>
      </c>
      <c r="L95" s="14">
        <v>23094</v>
      </c>
      <c r="M95" s="14">
        <v>18585</v>
      </c>
      <c r="N95" s="14">
        <v>16545</v>
      </c>
      <c r="O95" s="14">
        <v>10351</v>
      </c>
      <c r="P95" s="14">
        <v>10784</v>
      </c>
      <c r="Q95" s="30">
        <f t="shared" si="12"/>
        <v>189831</v>
      </c>
      <c r="R95" s="12">
        <f t="shared" si="13"/>
        <v>-4.5557387929127335E-2</v>
      </c>
    </row>
    <row r="96" spans="1:18" x14ac:dyDescent="0.2">
      <c r="A96" s="5" t="s">
        <v>162</v>
      </c>
      <c r="B96" s="5" t="s">
        <v>163</v>
      </c>
      <c r="C96" s="34" t="s">
        <v>191</v>
      </c>
      <c r="D96" s="30">
        <v>312327</v>
      </c>
      <c r="E96" s="14">
        <v>5002</v>
      </c>
      <c r="F96" s="14">
        <v>5850</v>
      </c>
      <c r="G96" s="14">
        <v>12844</v>
      </c>
      <c r="H96" s="14">
        <v>19287</v>
      </c>
      <c r="I96" s="14">
        <v>29529</v>
      </c>
      <c r="J96" s="14">
        <v>60912</v>
      </c>
      <c r="K96" s="14">
        <v>100613</v>
      </c>
      <c r="L96" s="14">
        <v>108262</v>
      </c>
      <c r="M96" s="14">
        <v>86051</v>
      </c>
      <c r="N96" s="14">
        <v>37660</v>
      </c>
      <c r="O96" s="14">
        <v>18553</v>
      </c>
      <c r="P96" s="14">
        <v>11141</v>
      </c>
      <c r="Q96" s="30">
        <f t="shared" si="12"/>
        <v>495704</v>
      </c>
      <c r="R96" s="12">
        <f t="shared" si="13"/>
        <v>0.58713143596294914</v>
      </c>
    </row>
    <row r="97" spans="1:18" x14ac:dyDescent="0.2">
      <c r="A97" s="5" t="s">
        <v>162</v>
      </c>
      <c r="B97" s="5" t="s">
        <v>955</v>
      </c>
      <c r="C97" s="34" t="s">
        <v>956</v>
      </c>
      <c r="D97" s="30">
        <v>271413</v>
      </c>
      <c r="E97" s="14">
        <v>25815</v>
      </c>
      <c r="F97" s="14">
        <v>19665</v>
      </c>
      <c r="G97" s="14">
        <v>22364</v>
      </c>
      <c r="H97" s="14">
        <v>36207</v>
      </c>
      <c r="I97" s="14">
        <v>38649</v>
      </c>
      <c r="J97" s="14">
        <v>40675</v>
      </c>
      <c r="K97" s="14">
        <v>49092</v>
      </c>
      <c r="L97" s="14">
        <v>49092</v>
      </c>
      <c r="M97" s="14">
        <v>41732</v>
      </c>
      <c r="N97" s="14">
        <v>34784</v>
      </c>
      <c r="O97" s="14">
        <v>20522</v>
      </c>
      <c r="P97" s="14">
        <v>25146</v>
      </c>
      <c r="Q97" s="30">
        <f t="shared" si="12"/>
        <v>403743</v>
      </c>
      <c r="R97" s="12">
        <f t="shared" si="13"/>
        <v>0.48755954946889069</v>
      </c>
    </row>
    <row r="98" spans="1:18" x14ac:dyDescent="0.2">
      <c r="A98" s="5" t="s">
        <v>162</v>
      </c>
      <c r="B98" s="5" t="s">
        <v>164</v>
      </c>
      <c r="C98" s="34" t="s">
        <v>192</v>
      </c>
      <c r="D98" s="30">
        <v>2252638</v>
      </c>
      <c r="E98" s="14">
        <v>163287</v>
      </c>
      <c r="F98" s="14">
        <v>151684</v>
      </c>
      <c r="G98" s="14">
        <v>213174</v>
      </c>
      <c r="H98" s="14">
        <v>226638</v>
      </c>
      <c r="I98" s="14">
        <v>250801</v>
      </c>
      <c r="J98" s="14">
        <v>281691</v>
      </c>
      <c r="K98" s="14">
        <v>371188</v>
      </c>
      <c r="L98" s="14">
        <v>413347</v>
      </c>
      <c r="M98" s="14">
        <v>368577</v>
      </c>
      <c r="N98" s="14">
        <v>284239</v>
      </c>
      <c r="O98" s="14">
        <v>218784</v>
      </c>
      <c r="P98" s="14">
        <v>220722</v>
      </c>
      <c r="Q98" s="30">
        <f t="shared" si="12"/>
        <v>3164132</v>
      </c>
      <c r="R98" s="12">
        <f t="shared" si="13"/>
        <v>0.40463403351981109</v>
      </c>
    </row>
    <row r="99" spans="1:18" x14ac:dyDescent="0.2">
      <c r="A99" s="5" t="s">
        <v>165</v>
      </c>
      <c r="B99" s="5" t="s">
        <v>166</v>
      </c>
      <c r="C99" s="35"/>
      <c r="D99" s="30">
        <v>223721492</v>
      </c>
      <c r="E99" s="42">
        <f>SUM(E101:E119)+SUM(E121:E123)-SUM(E100+E120)</f>
        <v>14721882</v>
      </c>
      <c r="F99" s="42">
        <f t="shared" ref="F99:P99" si="14">SUM(F101:F119)+SUM(F121:F123)-SUM(F100+F120)</f>
        <v>14479141</v>
      </c>
      <c r="G99" s="42">
        <f t="shared" si="14"/>
        <v>17549439</v>
      </c>
      <c r="H99" s="42">
        <f t="shared" si="14"/>
        <v>19705828</v>
      </c>
      <c r="I99" s="42">
        <f t="shared" si="14"/>
        <v>21172762</v>
      </c>
      <c r="J99" s="42">
        <f t="shared" si="14"/>
        <v>21795574</v>
      </c>
      <c r="K99" s="42">
        <f t="shared" si="14"/>
        <v>23601775</v>
      </c>
      <c r="L99" s="42">
        <f t="shared" si="14"/>
        <v>23138906</v>
      </c>
      <c r="M99" s="42">
        <f t="shared" si="14"/>
        <v>23202218</v>
      </c>
      <c r="N99" s="42">
        <f t="shared" si="14"/>
        <v>22049696</v>
      </c>
      <c r="O99" s="42">
        <f t="shared" si="14"/>
        <v>16728306</v>
      </c>
      <c r="P99" s="42">
        <f t="shared" si="14"/>
        <v>15475257</v>
      </c>
      <c r="Q99" s="30">
        <f t="shared" si="12"/>
        <v>233620784</v>
      </c>
      <c r="R99" s="12">
        <f>Q99/D99-1</f>
        <v>4.4248283486326923E-2</v>
      </c>
    </row>
    <row r="100" spans="1:18" x14ac:dyDescent="0.2">
      <c r="A100" s="5" t="s">
        <v>165</v>
      </c>
      <c r="B100" s="5" t="s">
        <v>972</v>
      </c>
      <c r="C100" s="34" t="s">
        <v>193</v>
      </c>
      <c r="D100" s="30">
        <v>996714</v>
      </c>
      <c r="E100" s="14">
        <v>75319</v>
      </c>
      <c r="F100" s="14">
        <v>65951</v>
      </c>
      <c r="G100" s="14">
        <v>77419</v>
      </c>
      <c r="H100" s="14">
        <v>100357</v>
      </c>
      <c r="I100" s="14">
        <v>100231</v>
      </c>
      <c r="J100" s="14">
        <v>98861</v>
      </c>
      <c r="K100" s="14">
        <v>104538</v>
      </c>
      <c r="L100" s="14">
        <v>115402</v>
      </c>
      <c r="M100" s="14">
        <v>124481</v>
      </c>
      <c r="N100" s="14">
        <v>124126</v>
      </c>
      <c r="O100" s="14">
        <v>91000</v>
      </c>
      <c r="P100" s="14">
        <v>102190</v>
      </c>
      <c r="Q100" s="30">
        <f t="shared" si="12"/>
        <v>1179875</v>
      </c>
      <c r="R100" s="12">
        <f>Q100/D100-1</f>
        <v>0.18376485130137632</v>
      </c>
    </row>
    <row r="101" spans="1:18" x14ac:dyDescent="0.2">
      <c r="A101" s="5" t="s">
        <v>165</v>
      </c>
      <c r="B101" s="5" t="s">
        <v>168</v>
      </c>
      <c r="C101" s="34" t="s">
        <v>194</v>
      </c>
      <c r="D101" s="30">
        <v>11652922</v>
      </c>
      <c r="E101" s="14">
        <v>891822</v>
      </c>
      <c r="F101" s="17">
        <v>919252</v>
      </c>
      <c r="G101" s="14">
        <v>964854</v>
      </c>
      <c r="H101" s="14">
        <v>1112372</v>
      </c>
      <c r="I101" s="14">
        <v>1144072</v>
      </c>
      <c r="J101" s="14">
        <v>1145430</v>
      </c>
      <c r="K101" s="14">
        <v>1174922</v>
      </c>
      <c r="L101" s="14">
        <v>1205193</v>
      </c>
      <c r="M101" s="14">
        <v>1168042</v>
      </c>
      <c r="N101" s="14">
        <v>1209714</v>
      </c>
      <c r="O101" s="17">
        <v>950756</v>
      </c>
      <c r="P101" s="14">
        <v>978366</v>
      </c>
      <c r="Q101" s="30">
        <f t="shared" si="12"/>
        <v>12864795</v>
      </c>
      <c r="R101" s="12">
        <f t="shared" ref="R101:R150" si="15">Q101/D101-1</f>
        <v>0.10399734933435578</v>
      </c>
    </row>
    <row r="102" spans="1:18" x14ac:dyDescent="0.2">
      <c r="A102" s="5" t="s">
        <v>165</v>
      </c>
      <c r="B102" s="5" t="s">
        <v>169</v>
      </c>
      <c r="C102" s="34" t="s">
        <v>195</v>
      </c>
      <c r="D102" s="30">
        <v>21253959</v>
      </c>
      <c r="E102" s="14">
        <v>1377393</v>
      </c>
      <c r="F102" s="17">
        <v>1392819</v>
      </c>
      <c r="G102" s="14">
        <v>1537611</v>
      </c>
      <c r="H102" s="14">
        <v>1809939</v>
      </c>
      <c r="I102" s="14">
        <v>1965912</v>
      </c>
      <c r="J102" s="14">
        <v>2019224</v>
      </c>
      <c r="K102" s="14">
        <v>2125355</v>
      </c>
      <c r="L102" s="14">
        <v>1967273</v>
      </c>
      <c r="M102" s="14">
        <v>2031359</v>
      </c>
      <c r="N102" s="14">
        <v>1739223</v>
      </c>
      <c r="O102" s="17">
        <v>1313663</v>
      </c>
      <c r="P102" s="14">
        <v>1180224</v>
      </c>
      <c r="Q102" s="30">
        <f t="shared" si="12"/>
        <v>20459995</v>
      </c>
      <c r="R102" s="12">
        <f t="shared" si="15"/>
        <v>-3.7356052112455851E-2</v>
      </c>
    </row>
    <row r="103" spans="1:18" x14ac:dyDescent="0.2">
      <c r="A103" s="5" t="s">
        <v>165</v>
      </c>
      <c r="B103" s="5" t="s">
        <v>170</v>
      </c>
      <c r="C103" s="34" t="s">
        <v>196</v>
      </c>
      <c r="D103" s="30">
        <v>2573502</v>
      </c>
      <c r="E103" s="14">
        <v>137484</v>
      </c>
      <c r="F103" s="17">
        <v>139622</v>
      </c>
      <c r="G103" s="14">
        <v>171459</v>
      </c>
      <c r="H103" s="14">
        <v>215089</v>
      </c>
      <c r="I103" s="14">
        <v>242153</v>
      </c>
      <c r="J103" s="14">
        <v>244897</v>
      </c>
      <c r="K103" s="14">
        <v>265708</v>
      </c>
      <c r="L103" s="14">
        <v>245784</v>
      </c>
      <c r="M103" s="14">
        <v>268047</v>
      </c>
      <c r="N103" s="14">
        <v>288089</v>
      </c>
      <c r="O103" s="14">
        <v>170066</v>
      </c>
      <c r="P103" s="14">
        <v>151337</v>
      </c>
      <c r="Q103" s="30">
        <f t="shared" si="12"/>
        <v>2539735</v>
      </c>
      <c r="R103" s="12">
        <f t="shared" si="15"/>
        <v>-1.3121031186297927E-2</v>
      </c>
    </row>
    <row r="104" spans="1:18" x14ac:dyDescent="0.2">
      <c r="A104" s="5" t="s">
        <v>165</v>
      </c>
      <c r="B104" s="5" t="s">
        <v>898</v>
      </c>
      <c r="C104" s="34" t="s">
        <v>197</v>
      </c>
      <c r="D104" s="30">
        <v>11910138</v>
      </c>
      <c r="E104" s="14">
        <v>745071</v>
      </c>
      <c r="F104" s="17">
        <v>704694</v>
      </c>
      <c r="G104" s="14">
        <v>884591</v>
      </c>
      <c r="H104" s="14">
        <v>1008214</v>
      </c>
      <c r="I104" s="14">
        <v>1133522</v>
      </c>
      <c r="J104" s="14">
        <v>1151277</v>
      </c>
      <c r="K104" s="14">
        <v>1288076</v>
      </c>
      <c r="L104" s="14">
        <v>1299046</v>
      </c>
      <c r="M104" s="14">
        <v>1254062</v>
      </c>
      <c r="N104" s="14">
        <v>1220051</v>
      </c>
      <c r="O104" s="14">
        <v>867887</v>
      </c>
      <c r="P104" s="14">
        <v>824847</v>
      </c>
      <c r="Q104" s="30">
        <f t="shared" si="12"/>
        <v>12381338</v>
      </c>
      <c r="R104" s="12">
        <f t="shared" si="15"/>
        <v>3.9562933695646452E-2</v>
      </c>
    </row>
    <row r="105" spans="1:18" x14ac:dyDescent="0.2">
      <c r="A105" s="5" t="s">
        <v>165</v>
      </c>
      <c r="B105" s="5" t="s">
        <v>172</v>
      </c>
      <c r="C105" s="34" t="s">
        <v>198</v>
      </c>
      <c r="D105" s="30">
        <v>1918845</v>
      </c>
      <c r="E105" s="14">
        <v>131491</v>
      </c>
      <c r="F105" s="17">
        <v>125338</v>
      </c>
      <c r="G105" s="14">
        <v>147044</v>
      </c>
      <c r="H105" s="14">
        <v>168932</v>
      </c>
      <c r="I105" s="14">
        <v>178766</v>
      </c>
      <c r="J105" s="14">
        <v>178528</v>
      </c>
      <c r="K105" s="14">
        <v>189822</v>
      </c>
      <c r="L105" s="14">
        <v>189316</v>
      </c>
      <c r="M105" s="14">
        <v>186424</v>
      </c>
      <c r="N105" s="14">
        <v>191828</v>
      </c>
      <c r="O105" s="14">
        <v>154646</v>
      </c>
      <c r="P105" s="14">
        <v>158560</v>
      </c>
      <c r="Q105" s="30">
        <f t="shared" si="12"/>
        <v>2000695</v>
      </c>
      <c r="R105" s="12">
        <f t="shared" si="15"/>
        <v>4.2655868504230421E-2</v>
      </c>
    </row>
    <row r="106" spans="1:18" x14ac:dyDescent="0.2">
      <c r="A106" s="5" t="s">
        <v>165</v>
      </c>
      <c r="B106" s="5" t="s">
        <v>173</v>
      </c>
      <c r="C106" s="34" t="s">
        <v>199</v>
      </c>
      <c r="D106" s="30">
        <v>1663866</v>
      </c>
      <c r="E106" s="14">
        <v>99685</v>
      </c>
      <c r="F106" s="17">
        <v>106682</v>
      </c>
      <c r="G106" s="14">
        <v>145011</v>
      </c>
      <c r="H106" s="14">
        <v>138202</v>
      </c>
      <c r="I106" s="14">
        <v>161094</v>
      </c>
      <c r="J106" s="14">
        <v>158192</v>
      </c>
      <c r="K106" s="14">
        <v>160671</v>
      </c>
      <c r="L106" s="14">
        <v>146637</v>
      </c>
      <c r="M106" s="14">
        <v>177874</v>
      </c>
      <c r="N106" s="14">
        <v>169201</v>
      </c>
      <c r="O106" s="14">
        <v>126812</v>
      </c>
      <c r="P106" s="14">
        <v>114967</v>
      </c>
      <c r="Q106" s="30">
        <f t="shared" si="12"/>
        <v>1705028</v>
      </c>
      <c r="R106" s="12">
        <f t="shared" si="15"/>
        <v>2.4738771030840212E-2</v>
      </c>
    </row>
    <row r="107" spans="1:18" x14ac:dyDescent="0.2">
      <c r="A107" s="5" t="s">
        <v>165</v>
      </c>
      <c r="B107" s="5" t="s">
        <v>174</v>
      </c>
      <c r="C107" s="34" t="s">
        <v>200</v>
      </c>
      <c r="D107" s="30">
        <v>23521919</v>
      </c>
      <c r="E107" s="14">
        <v>1567164</v>
      </c>
      <c r="F107" s="17">
        <v>1500918</v>
      </c>
      <c r="G107" s="14">
        <v>1920518</v>
      </c>
      <c r="H107" s="14">
        <v>2130138</v>
      </c>
      <c r="I107" s="14">
        <v>2335321</v>
      </c>
      <c r="J107" s="14">
        <v>2329229</v>
      </c>
      <c r="K107" s="14">
        <v>2557317</v>
      </c>
      <c r="L107" s="14">
        <v>2549869</v>
      </c>
      <c r="M107" s="14">
        <v>2478975</v>
      </c>
      <c r="N107" s="14">
        <v>2262562</v>
      </c>
      <c r="O107" s="14">
        <v>1573922</v>
      </c>
      <c r="P107" s="14">
        <v>1429092</v>
      </c>
      <c r="Q107" s="30">
        <f t="shared" si="12"/>
        <v>24635025</v>
      </c>
      <c r="R107" s="12">
        <f t="shared" si="15"/>
        <v>4.732207435966429E-2</v>
      </c>
    </row>
    <row r="108" spans="1:18" x14ac:dyDescent="0.2">
      <c r="A108" s="5" t="s">
        <v>165</v>
      </c>
      <c r="B108" s="5" t="s">
        <v>175</v>
      </c>
      <c r="C108" s="34" t="s">
        <v>201</v>
      </c>
      <c r="D108" s="30">
        <v>235331</v>
      </c>
      <c r="E108" s="14">
        <v>6861</v>
      </c>
      <c r="F108" s="17">
        <v>8955</v>
      </c>
      <c r="G108" s="14">
        <v>12745</v>
      </c>
      <c r="H108" s="14">
        <v>27576</v>
      </c>
      <c r="I108" s="14">
        <v>27265</v>
      </c>
      <c r="J108" s="14">
        <v>34523</v>
      </c>
      <c r="K108" s="14">
        <v>36117</v>
      </c>
      <c r="L108" s="14">
        <v>32803</v>
      </c>
      <c r="M108" s="14">
        <v>35102</v>
      </c>
      <c r="N108" s="14">
        <v>41188</v>
      </c>
      <c r="O108" s="14">
        <v>11916</v>
      </c>
      <c r="P108" s="14">
        <v>6666</v>
      </c>
      <c r="Q108" s="30">
        <f t="shared" si="12"/>
        <v>281717</v>
      </c>
      <c r="R108" s="12">
        <f t="shared" si="15"/>
        <v>0.19710960306971881</v>
      </c>
    </row>
    <row r="109" spans="1:18" x14ac:dyDescent="0.2">
      <c r="A109" s="5" t="s">
        <v>165</v>
      </c>
      <c r="B109" s="5" t="s">
        <v>176</v>
      </c>
      <c r="C109" s="34" t="s">
        <v>202</v>
      </c>
      <c r="D109" s="30">
        <v>60786937</v>
      </c>
      <c r="E109" s="14">
        <v>4227110</v>
      </c>
      <c r="F109" s="17">
        <v>4024742</v>
      </c>
      <c r="G109" s="14">
        <v>4872599</v>
      </c>
      <c r="H109" s="14">
        <v>5428203</v>
      </c>
      <c r="I109" s="14">
        <v>5604362</v>
      </c>
      <c r="J109" s="14">
        <v>5797653</v>
      </c>
      <c r="K109" s="14">
        <v>6390321</v>
      </c>
      <c r="L109" s="14">
        <v>6291323</v>
      </c>
      <c r="M109" s="14">
        <v>6229335</v>
      </c>
      <c r="N109" s="14">
        <v>6057504</v>
      </c>
      <c r="O109" s="14">
        <v>5007817</v>
      </c>
      <c r="P109" s="14">
        <v>4569417</v>
      </c>
      <c r="Q109" s="30">
        <f t="shared" si="12"/>
        <v>64500386</v>
      </c>
      <c r="R109" s="12">
        <f t="shared" si="15"/>
        <v>6.1089589034565073E-2</v>
      </c>
    </row>
    <row r="110" spans="1:18" x14ac:dyDescent="0.2">
      <c r="A110" s="5" t="s">
        <v>165</v>
      </c>
      <c r="B110" s="5" t="s">
        <v>177</v>
      </c>
      <c r="C110" s="34" t="s">
        <v>203</v>
      </c>
      <c r="D110" s="30">
        <v>523888</v>
      </c>
      <c r="E110" s="14">
        <v>25314</v>
      </c>
      <c r="F110" s="17">
        <v>27780</v>
      </c>
      <c r="G110" s="14">
        <v>34498</v>
      </c>
      <c r="H110" s="14">
        <v>49080</v>
      </c>
      <c r="I110" s="14">
        <v>46006</v>
      </c>
      <c r="J110" s="14">
        <v>48982</v>
      </c>
      <c r="K110" s="14">
        <v>58903</v>
      </c>
      <c r="L110" s="14">
        <v>62152</v>
      </c>
      <c r="M110" s="14">
        <v>55337</v>
      </c>
      <c r="N110" s="14">
        <v>53204</v>
      </c>
      <c r="O110" s="14">
        <v>28312</v>
      </c>
      <c r="P110" s="14">
        <v>27733</v>
      </c>
      <c r="Q110" s="30">
        <f t="shared" si="12"/>
        <v>517301</v>
      </c>
      <c r="R110" s="12">
        <f t="shared" si="15"/>
        <v>-1.2573298109519571E-2</v>
      </c>
    </row>
    <row r="111" spans="1:18" x14ac:dyDescent="0.2">
      <c r="A111" s="5" t="s">
        <v>165</v>
      </c>
      <c r="B111" s="5" t="s">
        <v>178</v>
      </c>
      <c r="C111" s="34" t="s">
        <v>204</v>
      </c>
      <c r="D111" s="30">
        <v>2618984</v>
      </c>
      <c r="E111" s="14">
        <v>160865</v>
      </c>
      <c r="F111" s="17">
        <v>144604</v>
      </c>
      <c r="G111" s="14">
        <v>174544</v>
      </c>
      <c r="H111" s="14">
        <v>237794</v>
      </c>
      <c r="I111" s="14">
        <v>235163</v>
      </c>
      <c r="J111" s="14">
        <v>229628</v>
      </c>
      <c r="K111" s="14">
        <v>250702</v>
      </c>
      <c r="L111" s="14">
        <v>241524</v>
      </c>
      <c r="M111" s="14">
        <v>228017</v>
      </c>
      <c r="N111" s="14">
        <v>235813</v>
      </c>
      <c r="O111" s="14">
        <v>149570</v>
      </c>
      <c r="P111" s="14">
        <v>154868</v>
      </c>
      <c r="Q111" s="30">
        <f t="shared" si="12"/>
        <v>2443092</v>
      </c>
      <c r="R111" s="12">
        <f t="shared" si="15"/>
        <v>-6.7160395023413644E-2</v>
      </c>
    </row>
    <row r="112" spans="1:18" x14ac:dyDescent="0.2">
      <c r="A112" s="5" t="s">
        <v>165</v>
      </c>
      <c r="B112" s="5" t="s">
        <v>179</v>
      </c>
      <c r="C112" s="34" t="s">
        <v>205</v>
      </c>
      <c r="D112" s="30">
        <v>16224154</v>
      </c>
      <c r="E112" s="14">
        <v>1086647</v>
      </c>
      <c r="F112" s="17">
        <v>1090384</v>
      </c>
      <c r="G112" s="14">
        <v>1379317</v>
      </c>
      <c r="H112" s="14">
        <v>1456399</v>
      </c>
      <c r="I112" s="14">
        <v>1606425</v>
      </c>
      <c r="J112" s="14">
        <v>1615422</v>
      </c>
      <c r="K112" s="14">
        <v>1760354</v>
      </c>
      <c r="L112" s="14">
        <v>1707510</v>
      </c>
      <c r="M112" s="14">
        <v>1724649</v>
      </c>
      <c r="N112" s="14">
        <v>1720302</v>
      </c>
      <c r="O112" s="14">
        <v>1268397</v>
      </c>
      <c r="P112" s="14">
        <v>1200649</v>
      </c>
      <c r="Q112" s="30">
        <f t="shared" si="12"/>
        <v>17616455</v>
      </c>
      <c r="R112" s="12">
        <f t="shared" si="15"/>
        <v>8.5816554749172047E-2</v>
      </c>
    </row>
    <row r="113" spans="1:18" x14ac:dyDescent="0.2">
      <c r="A113" s="5" t="s">
        <v>165</v>
      </c>
      <c r="B113" s="5" t="s">
        <v>180</v>
      </c>
      <c r="C113" s="34" t="s">
        <v>206</v>
      </c>
      <c r="D113" s="30">
        <v>5408814</v>
      </c>
      <c r="E113" s="14">
        <v>300722</v>
      </c>
      <c r="F113" s="17">
        <v>285906</v>
      </c>
      <c r="G113" s="14">
        <v>393030</v>
      </c>
      <c r="H113" s="14">
        <v>464474</v>
      </c>
      <c r="I113" s="14">
        <v>543639</v>
      </c>
      <c r="J113" s="14">
        <v>573827</v>
      </c>
      <c r="K113" s="14">
        <v>660332</v>
      </c>
      <c r="L113" s="14">
        <v>617320</v>
      </c>
      <c r="M113" s="14">
        <v>659300</v>
      </c>
      <c r="N113" s="14">
        <v>636924</v>
      </c>
      <c r="O113" s="14">
        <v>398850</v>
      </c>
      <c r="P113" s="14">
        <v>335780</v>
      </c>
      <c r="Q113" s="30">
        <f t="shared" si="12"/>
        <v>5870104</v>
      </c>
      <c r="R113" s="12">
        <f t="shared" si="15"/>
        <v>8.528487021369191E-2</v>
      </c>
    </row>
    <row r="114" spans="1:18" x14ac:dyDescent="0.2">
      <c r="A114" s="5" t="s">
        <v>165</v>
      </c>
      <c r="B114" s="5" t="s">
        <v>181</v>
      </c>
      <c r="C114" s="34" t="s">
        <v>207</v>
      </c>
      <c r="D114" s="30">
        <v>1105103</v>
      </c>
      <c r="E114" s="14">
        <v>53213</v>
      </c>
      <c r="F114" s="17">
        <v>49866</v>
      </c>
      <c r="G114" s="14">
        <v>67361</v>
      </c>
      <c r="H114" s="14">
        <v>109914</v>
      </c>
      <c r="I114" s="14">
        <v>126452</v>
      </c>
      <c r="J114" s="14">
        <v>131453</v>
      </c>
      <c r="K114" s="14">
        <v>138406</v>
      </c>
      <c r="L114" s="14">
        <v>144674</v>
      </c>
      <c r="M114" s="14">
        <v>135630</v>
      </c>
      <c r="N114" s="14">
        <v>121410</v>
      </c>
      <c r="O114" s="14">
        <v>80071</v>
      </c>
      <c r="P114" s="14">
        <v>80782</v>
      </c>
      <c r="Q114" s="30">
        <f t="shared" si="12"/>
        <v>1239232</v>
      </c>
      <c r="R114" s="12">
        <f t="shared" si="15"/>
        <v>0.12137239696209323</v>
      </c>
    </row>
    <row r="115" spans="1:18" x14ac:dyDescent="0.2">
      <c r="A115" s="5" t="s">
        <v>165</v>
      </c>
      <c r="B115" s="5" t="s">
        <v>182</v>
      </c>
      <c r="C115" s="34" t="s">
        <v>208</v>
      </c>
      <c r="D115" s="30">
        <v>2189804</v>
      </c>
      <c r="E115" s="14">
        <v>111032</v>
      </c>
      <c r="F115" s="17">
        <v>115521</v>
      </c>
      <c r="G115" s="14">
        <v>162969</v>
      </c>
      <c r="H115" s="14">
        <v>172535</v>
      </c>
      <c r="I115" s="14">
        <v>214031</v>
      </c>
      <c r="J115" s="14">
        <v>251651</v>
      </c>
      <c r="K115" s="14">
        <v>263174</v>
      </c>
      <c r="L115" s="14">
        <v>249101</v>
      </c>
      <c r="M115" s="14">
        <v>274941</v>
      </c>
      <c r="N115" s="14">
        <v>261974</v>
      </c>
      <c r="O115" s="14">
        <v>154803</v>
      </c>
      <c r="P115" s="14">
        <v>123503</v>
      </c>
      <c r="Q115" s="30">
        <f t="shared" si="12"/>
        <v>2355235</v>
      </c>
      <c r="R115" s="12">
        <f t="shared" si="15"/>
        <v>7.554603060365217E-2</v>
      </c>
    </row>
    <row r="116" spans="1:18" x14ac:dyDescent="0.2">
      <c r="A116" s="5" t="s">
        <v>165</v>
      </c>
      <c r="B116" s="5" t="s">
        <v>184</v>
      </c>
      <c r="C116" s="34" t="s">
        <v>210</v>
      </c>
      <c r="D116" s="30">
        <v>42261309</v>
      </c>
      <c r="E116" s="14">
        <v>2920604</v>
      </c>
      <c r="F116" s="17">
        <v>2950566</v>
      </c>
      <c r="G116" s="14">
        <v>3528341</v>
      </c>
      <c r="H116" s="14">
        <v>3721774</v>
      </c>
      <c r="I116" s="14">
        <v>3937564</v>
      </c>
      <c r="J116" s="14">
        <v>4078651</v>
      </c>
      <c r="K116" s="14">
        <v>4369026</v>
      </c>
      <c r="L116" s="14">
        <v>4208208</v>
      </c>
      <c r="M116" s="14">
        <v>4367324</v>
      </c>
      <c r="N116" s="14">
        <v>4052956</v>
      </c>
      <c r="O116" s="14">
        <v>3332349</v>
      </c>
      <c r="P116" s="14">
        <v>3105813</v>
      </c>
      <c r="Q116" s="30">
        <f t="shared" si="12"/>
        <v>44573176</v>
      </c>
      <c r="R116" s="12">
        <f t="shared" si="15"/>
        <v>5.4704102989332481E-2</v>
      </c>
    </row>
    <row r="117" spans="1:18" x14ac:dyDescent="0.2">
      <c r="A117" s="5" t="s">
        <v>165</v>
      </c>
      <c r="B117" s="5" t="s">
        <v>185</v>
      </c>
      <c r="C117" s="34" t="s">
        <v>211</v>
      </c>
      <c r="D117" s="30">
        <v>781753</v>
      </c>
      <c r="E117" s="14">
        <v>33506</v>
      </c>
      <c r="F117" s="17">
        <v>35911</v>
      </c>
      <c r="G117" s="14">
        <v>45545</v>
      </c>
      <c r="H117" s="14">
        <v>70331</v>
      </c>
      <c r="I117" s="14">
        <v>93218</v>
      </c>
      <c r="J117" s="14">
        <v>102383</v>
      </c>
      <c r="K117" s="14">
        <v>127101</v>
      </c>
      <c r="L117" s="14">
        <v>120301</v>
      </c>
      <c r="M117" s="14">
        <v>115428</v>
      </c>
      <c r="N117" s="14">
        <v>120461</v>
      </c>
      <c r="O117" s="14">
        <v>55592</v>
      </c>
      <c r="P117" s="14">
        <v>43721</v>
      </c>
      <c r="Q117" s="30">
        <f t="shared" si="12"/>
        <v>963498</v>
      </c>
      <c r="R117" s="12">
        <f t="shared" si="15"/>
        <v>0.23248391755452169</v>
      </c>
    </row>
    <row r="118" spans="1:18" x14ac:dyDescent="0.2">
      <c r="A118" s="5" t="s">
        <v>165</v>
      </c>
      <c r="B118" s="5" t="s">
        <v>911</v>
      </c>
      <c r="C118" s="34" t="s">
        <v>212</v>
      </c>
      <c r="D118" s="30">
        <v>3485372</v>
      </c>
      <c r="E118" s="14">
        <v>214949</v>
      </c>
      <c r="F118" s="17">
        <v>236004</v>
      </c>
      <c r="G118" s="14">
        <v>282171</v>
      </c>
      <c r="H118" s="14">
        <v>332395</v>
      </c>
      <c r="I118" s="14">
        <v>360285</v>
      </c>
      <c r="J118" s="14">
        <v>417739</v>
      </c>
      <c r="K118" s="14">
        <v>438137</v>
      </c>
      <c r="L118" s="14">
        <v>472058</v>
      </c>
      <c r="M118" s="14">
        <v>449669</v>
      </c>
      <c r="N118" s="14">
        <v>409720</v>
      </c>
      <c r="O118" s="14">
        <v>294494</v>
      </c>
      <c r="P118" s="14">
        <v>273608</v>
      </c>
      <c r="Q118" s="30">
        <f t="shared" si="12"/>
        <v>4181229</v>
      </c>
      <c r="R118" s="12">
        <f t="shared" si="15"/>
        <v>0.19965071160266401</v>
      </c>
    </row>
    <row r="119" spans="1:18" x14ac:dyDescent="0.2">
      <c r="A119" s="5" t="s">
        <v>165</v>
      </c>
      <c r="B119" s="5" t="s">
        <v>187</v>
      </c>
      <c r="C119" s="34" t="s">
        <v>213</v>
      </c>
      <c r="D119" s="30">
        <v>706268</v>
      </c>
      <c r="E119" s="14">
        <v>25156</v>
      </c>
      <c r="F119" s="17">
        <v>21781</v>
      </c>
      <c r="G119" s="14">
        <v>30666</v>
      </c>
      <c r="H119" s="14">
        <v>56887</v>
      </c>
      <c r="I119" s="14">
        <v>66532</v>
      </c>
      <c r="J119" s="14">
        <v>84558</v>
      </c>
      <c r="K119" s="14">
        <v>103525</v>
      </c>
      <c r="L119" s="14">
        <v>92048</v>
      </c>
      <c r="M119" s="14">
        <v>94458</v>
      </c>
      <c r="N119" s="14">
        <v>94596</v>
      </c>
      <c r="O119" s="14">
        <v>39122</v>
      </c>
      <c r="P119" s="14">
        <v>25037</v>
      </c>
      <c r="Q119" s="30">
        <f t="shared" si="12"/>
        <v>734366</v>
      </c>
      <c r="R119" s="12">
        <f t="shared" si="15"/>
        <v>3.978376480316248E-2</v>
      </c>
    </row>
    <row r="120" spans="1:18" x14ac:dyDescent="0.2">
      <c r="A120" s="5" t="s">
        <v>165</v>
      </c>
      <c r="B120" s="5" t="s">
        <v>963</v>
      </c>
      <c r="C120" s="34" t="s">
        <v>960</v>
      </c>
      <c r="D120" s="30">
        <v>250221</v>
      </c>
      <c r="E120" s="14">
        <v>10351</v>
      </c>
      <c r="F120" s="17">
        <v>11222</v>
      </c>
      <c r="G120" s="14">
        <v>12710</v>
      </c>
      <c r="H120" s="14">
        <v>9245</v>
      </c>
      <c r="I120" s="14">
        <v>13377</v>
      </c>
      <c r="J120" s="14">
        <v>46094</v>
      </c>
      <c r="K120" s="14">
        <v>54533</v>
      </c>
      <c r="L120" s="14">
        <v>47842</v>
      </c>
      <c r="M120" s="14">
        <v>34507</v>
      </c>
      <c r="N120" s="14">
        <v>26837</v>
      </c>
      <c r="O120" s="14">
        <v>14455</v>
      </c>
      <c r="P120" s="14">
        <v>9434</v>
      </c>
      <c r="Q120" s="30">
        <f t="shared" si="12"/>
        <v>290607</v>
      </c>
      <c r="R120" s="12">
        <f t="shared" si="15"/>
        <v>0.16140132123203088</v>
      </c>
    </row>
    <row r="121" spans="1:18" x14ac:dyDescent="0.2">
      <c r="A121" s="5" t="s">
        <v>165</v>
      </c>
      <c r="B121" s="5" t="s">
        <v>188</v>
      </c>
      <c r="C121" s="34" t="s">
        <v>214</v>
      </c>
      <c r="D121" s="30">
        <v>427566</v>
      </c>
      <c r="E121" s="14">
        <v>13289</v>
      </c>
      <c r="F121" s="17">
        <v>14177</v>
      </c>
      <c r="G121" s="14">
        <v>19190</v>
      </c>
      <c r="H121" s="14">
        <v>28465</v>
      </c>
      <c r="I121" s="14">
        <v>44592</v>
      </c>
      <c r="J121" s="14">
        <v>52778</v>
      </c>
      <c r="K121" s="14">
        <v>53854</v>
      </c>
      <c r="L121" s="14">
        <v>52961</v>
      </c>
      <c r="M121" s="14">
        <v>53576</v>
      </c>
      <c r="N121" s="14">
        <v>39409</v>
      </c>
      <c r="O121" s="14">
        <v>8336</v>
      </c>
      <c r="P121" s="14">
        <v>5280</v>
      </c>
      <c r="Q121" s="30">
        <f t="shared" si="12"/>
        <v>385907</v>
      </c>
      <c r="R121" s="12">
        <f t="shared" si="15"/>
        <v>-9.7432910942404249E-2</v>
      </c>
    </row>
    <row r="122" spans="1:18" x14ac:dyDescent="0.2">
      <c r="A122" s="5" t="s">
        <v>165</v>
      </c>
      <c r="B122" s="5" t="s">
        <v>189</v>
      </c>
      <c r="C122" s="34" t="s">
        <v>215</v>
      </c>
      <c r="D122" s="30">
        <v>10626430</v>
      </c>
      <c r="E122" s="14">
        <v>594444</v>
      </c>
      <c r="F122" s="17">
        <v>585321</v>
      </c>
      <c r="G122" s="14">
        <v>764573</v>
      </c>
      <c r="H122" s="14">
        <v>884999</v>
      </c>
      <c r="I122" s="14">
        <v>1023882</v>
      </c>
      <c r="J122" s="14">
        <v>1101492</v>
      </c>
      <c r="K122" s="14">
        <v>1139170</v>
      </c>
      <c r="L122" s="14">
        <v>1194666</v>
      </c>
      <c r="M122" s="14">
        <v>1169133</v>
      </c>
      <c r="N122" s="14">
        <v>1056610</v>
      </c>
      <c r="O122" s="14">
        <v>743814</v>
      </c>
      <c r="P122" s="14">
        <v>699678</v>
      </c>
      <c r="Q122" s="30">
        <f t="shared" si="12"/>
        <v>10957782</v>
      </c>
      <c r="R122" s="12">
        <f t="shared" si="15"/>
        <v>3.1181873874857269E-2</v>
      </c>
    </row>
    <row r="123" spans="1:18" x14ac:dyDescent="0.2">
      <c r="A123" s="5" t="s">
        <v>165</v>
      </c>
      <c r="B123" s="5" t="s">
        <v>190</v>
      </c>
      <c r="C123" s="34" t="s">
        <v>216</v>
      </c>
      <c r="D123" s="30">
        <v>1853818</v>
      </c>
      <c r="E123" s="14">
        <v>83730</v>
      </c>
      <c r="F123" s="17">
        <v>75471</v>
      </c>
      <c r="G123" s="14">
        <v>100931</v>
      </c>
      <c r="H123" s="14">
        <v>191718</v>
      </c>
      <c r="I123" s="14">
        <v>196114</v>
      </c>
      <c r="J123" s="14">
        <v>193012</v>
      </c>
      <c r="K123" s="14">
        <v>209853</v>
      </c>
      <c r="L123" s="14">
        <v>212383</v>
      </c>
      <c r="M123" s="14">
        <v>204524</v>
      </c>
      <c r="N123" s="14">
        <v>217920</v>
      </c>
      <c r="O123" s="14">
        <v>102566</v>
      </c>
      <c r="P123" s="14">
        <v>96953</v>
      </c>
      <c r="Q123" s="30">
        <f t="shared" si="12"/>
        <v>1885175</v>
      </c>
      <c r="R123" s="12">
        <f t="shared" si="15"/>
        <v>1.6914821196039709E-2</v>
      </c>
    </row>
    <row r="124" spans="1:18" x14ac:dyDescent="0.2">
      <c r="A124" s="5" t="s">
        <v>881</v>
      </c>
      <c r="B124" s="5" t="s">
        <v>881</v>
      </c>
      <c r="C124" s="34" t="s">
        <v>882</v>
      </c>
      <c r="D124" s="30">
        <v>548230</v>
      </c>
      <c r="E124" s="14">
        <v>32541</v>
      </c>
      <c r="F124" s="14">
        <v>36208</v>
      </c>
      <c r="G124" s="14">
        <v>45124</v>
      </c>
      <c r="H124" s="14">
        <v>57040</v>
      </c>
      <c r="I124" s="14">
        <v>57881</v>
      </c>
      <c r="J124" s="14">
        <v>57695</v>
      </c>
      <c r="K124" s="14">
        <v>63858</v>
      </c>
      <c r="L124" s="14">
        <v>65411</v>
      </c>
      <c r="M124" s="14">
        <v>62554</v>
      </c>
      <c r="N124" s="14">
        <v>41689</v>
      </c>
      <c r="O124" s="14">
        <v>26190</v>
      </c>
      <c r="P124" s="14">
        <v>24993</v>
      </c>
      <c r="Q124" s="30">
        <f t="shared" si="12"/>
        <v>571184</v>
      </c>
      <c r="R124" s="12">
        <f t="shared" si="15"/>
        <v>4.1869288437334617E-2</v>
      </c>
    </row>
    <row r="125" spans="1:18" x14ac:dyDescent="0.2">
      <c r="A125" s="5" t="s">
        <v>217</v>
      </c>
      <c r="B125" s="5" t="s">
        <v>93</v>
      </c>
      <c r="C125" s="35"/>
      <c r="D125" s="30">
        <v>53677070</v>
      </c>
      <c r="E125" s="42">
        <v>1921636</v>
      </c>
      <c r="F125" s="42">
        <v>1830633</v>
      </c>
      <c r="G125" s="42">
        <v>2227839</v>
      </c>
      <c r="H125" s="42">
        <v>3296027</v>
      </c>
      <c r="I125" s="42">
        <v>5322815</v>
      </c>
      <c r="J125" s="42">
        <v>7359966</v>
      </c>
      <c r="K125" s="42">
        <v>9136554</v>
      </c>
      <c r="L125" s="42">
        <v>9136554</v>
      </c>
      <c r="M125" s="42">
        <v>9136554</v>
      </c>
      <c r="N125" s="42">
        <v>5327925</v>
      </c>
      <c r="O125" s="42">
        <v>2288126</v>
      </c>
      <c r="P125" s="42">
        <v>2188534</v>
      </c>
      <c r="Q125" s="30">
        <f t="shared" si="12"/>
        <v>59173163</v>
      </c>
      <c r="R125" s="12">
        <f t="shared" si="15"/>
        <v>0.10239182205735142</v>
      </c>
    </row>
    <row r="126" spans="1:18" x14ac:dyDescent="0.2">
      <c r="A126" s="5" t="s">
        <v>217</v>
      </c>
      <c r="B126" s="5" t="s">
        <v>233</v>
      </c>
      <c r="C126" s="34" t="s">
        <v>240</v>
      </c>
      <c r="D126" s="30">
        <v>161636</v>
      </c>
      <c r="E126" s="14">
        <v>10942</v>
      </c>
      <c r="F126" s="14">
        <v>11957</v>
      </c>
      <c r="G126" s="17">
        <v>13632</v>
      </c>
      <c r="H126" s="14">
        <v>13789</v>
      </c>
      <c r="I126" s="14">
        <v>13676</v>
      </c>
      <c r="J126" s="14">
        <v>15038</v>
      </c>
      <c r="K126" s="14">
        <v>16452</v>
      </c>
      <c r="L126" s="14">
        <v>17447</v>
      </c>
      <c r="M126" s="14">
        <v>15824</v>
      </c>
      <c r="N126" s="14">
        <v>14608</v>
      </c>
      <c r="O126" s="14">
        <v>13248</v>
      </c>
      <c r="P126" s="14">
        <v>13353</v>
      </c>
      <c r="Q126" s="30">
        <f t="shared" si="12"/>
        <v>169966</v>
      </c>
      <c r="R126" s="12">
        <f t="shared" si="15"/>
        <v>5.1535549011358928E-2</v>
      </c>
    </row>
    <row r="127" spans="1:18" x14ac:dyDescent="0.2">
      <c r="A127" s="5" t="s">
        <v>217</v>
      </c>
      <c r="B127" s="5" t="s">
        <v>877</v>
      </c>
      <c r="C127" s="34" t="s">
        <v>878</v>
      </c>
      <c r="D127" s="30">
        <v>129738</v>
      </c>
      <c r="E127" s="14">
        <v>0</v>
      </c>
      <c r="F127" s="14">
        <v>0</v>
      </c>
      <c r="G127" s="17">
        <v>0</v>
      </c>
      <c r="H127" s="14">
        <v>640</v>
      </c>
      <c r="I127" s="14">
        <v>11861</v>
      </c>
      <c r="J127" s="14">
        <v>28191</v>
      </c>
      <c r="K127" s="14">
        <v>34761</v>
      </c>
      <c r="L127" s="14">
        <v>34221</v>
      </c>
      <c r="M127" s="14">
        <v>32218</v>
      </c>
      <c r="N127" s="14">
        <v>11599</v>
      </c>
      <c r="O127" s="14">
        <v>0</v>
      </c>
      <c r="P127" s="14">
        <v>0</v>
      </c>
      <c r="Q127" s="30">
        <f t="shared" si="12"/>
        <v>153491</v>
      </c>
      <c r="R127" s="12">
        <f t="shared" si="15"/>
        <v>0.18308437003807665</v>
      </c>
    </row>
    <row r="128" spans="1:18" x14ac:dyDescent="0.2">
      <c r="A128" s="5" t="s">
        <v>217</v>
      </c>
      <c r="B128" s="6" t="s">
        <v>218</v>
      </c>
      <c r="C128" s="34" t="s">
        <v>239</v>
      </c>
      <c r="D128" s="30">
        <v>19960942</v>
      </c>
      <c r="E128" s="14">
        <v>1202958</v>
      </c>
      <c r="F128" s="14">
        <v>1122856</v>
      </c>
      <c r="G128" s="17">
        <v>1374600</v>
      </c>
      <c r="H128" s="14">
        <v>1639331</v>
      </c>
      <c r="I128" s="14">
        <v>1866240</v>
      </c>
      <c r="J128" s="14">
        <v>2166580</v>
      </c>
      <c r="K128" s="14">
        <v>2554461</v>
      </c>
      <c r="L128" s="14">
        <v>2544801</v>
      </c>
      <c r="M128" s="14">
        <v>2293549</v>
      </c>
      <c r="N128" s="14">
        <v>2045951</v>
      </c>
      <c r="O128" s="14">
        <v>1443671</v>
      </c>
      <c r="P128" s="14">
        <v>1415394</v>
      </c>
      <c r="Q128" s="30">
        <f t="shared" si="12"/>
        <v>21670392</v>
      </c>
      <c r="R128" s="12">
        <f t="shared" si="15"/>
        <v>8.5639745859689365E-2</v>
      </c>
    </row>
    <row r="129" spans="1:18" x14ac:dyDescent="0.2">
      <c r="A129" s="5" t="s">
        <v>217</v>
      </c>
      <c r="B129" s="5" t="s">
        <v>223</v>
      </c>
      <c r="C129" s="34" t="s">
        <v>241</v>
      </c>
      <c r="D129" s="30">
        <v>3011201</v>
      </c>
      <c r="E129" s="14">
        <v>67570</v>
      </c>
      <c r="F129" s="14">
        <v>65411</v>
      </c>
      <c r="G129" s="17">
        <v>82167</v>
      </c>
      <c r="H129" s="14">
        <v>183830</v>
      </c>
      <c r="I129" s="14">
        <v>327114</v>
      </c>
      <c r="J129" s="14">
        <v>432741</v>
      </c>
      <c r="K129" s="14">
        <v>535413</v>
      </c>
      <c r="L129" s="14">
        <v>502362</v>
      </c>
      <c r="M129" s="14">
        <v>447841</v>
      </c>
      <c r="N129" s="14">
        <v>289481</v>
      </c>
      <c r="O129" s="14">
        <v>51548</v>
      </c>
      <c r="P129" s="14">
        <v>46929</v>
      </c>
      <c r="Q129" s="30">
        <f t="shared" si="12"/>
        <v>3032407</v>
      </c>
      <c r="R129" s="12">
        <f t="shared" si="15"/>
        <v>7.0423727941111292E-3</v>
      </c>
    </row>
    <row r="130" spans="1:18" x14ac:dyDescent="0.2">
      <c r="A130" s="5" t="s">
        <v>217</v>
      </c>
      <c r="B130" s="5" t="s">
        <v>234</v>
      </c>
      <c r="C130" s="34" t="s">
        <v>242</v>
      </c>
      <c r="D130" s="30">
        <v>193427</v>
      </c>
      <c r="E130" s="14">
        <v>13980</v>
      </c>
      <c r="F130" s="14">
        <v>12999</v>
      </c>
      <c r="G130" s="17">
        <v>14897</v>
      </c>
      <c r="H130" s="14">
        <v>17249</v>
      </c>
      <c r="I130" s="14">
        <v>17690</v>
      </c>
      <c r="J130" s="14">
        <v>20136</v>
      </c>
      <c r="K130" s="14">
        <v>26311</v>
      </c>
      <c r="L130" s="14">
        <v>27271</v>
      </c>
      <c r="M130" s="14">
        <v>21131</v>
      </c>
      <c r="N130" s="14">
        <v>16909</v>
      </c>
      <c r="O130" s="14">
        <v>14060</v>
      </c>
      <c r="P130" s="14">
        <v>14358</v>
      </c>
      <c r="Q130" s="30">
        <f t="shared" si="12"/>
        <v>216991</v>
      </c>
      <c r="R130" s="12">
        <f t="shared" si="15"/>
        <v>0.12182373712046402</v>
      </c>
    </row>
    <row r="131" spans="1:18" x14ac:dyDescent="0.2">
      <c r="A131" s="5" t="s">
        <v>217</v>
      </c>
      <c r="B131" s="5" t="s">
        <v>222</v>
      </c>
      <c r="C131" s="34" t="s">
        <v>243</v>
      </c>
      <c r="D131" s="30">
        <v>2788923</v>
      </c>
      <c r="E131" s="14">
        <v>15706</v>
      </c>
      <c r="F131" s="14">
        <v>13859</v>
      </c>
      <c r="G131" s="17">
        <v>22375</v>
      </c>
      <c r="H131" s="14">
        <v>81377</v>
      </c>
      <c r="I131" s="14">
        <v>284102</v>
      </c>
      <c r="J131" s="14">
        <v>471668</v>
      </c>
      <c r="K131" s="14">
        <v>614901</v>
      </c>
      <c r="L131" s="14">
        <v>628681</v>
      </c>
      <c r="M131" s="14">
        <v>506168</v>
      </c>
      <c r="N131" s="14">
        <v>222512</v>
      </c>
      <c r="O131" s="14">
        <v>25508</v>
      </c>
      <c r="P131" s="14">
        <v>21149</v>
      </c>
      <c r="Q131" s="30">
        <f t="shared" si="12"/>
        <v>2908006</v>
      </c>
      <c r="R131" s="12">
        <f t="shared" si="15"/>
        <v>4.2698561416001812E-2</v>
      </c>
    </row>
    <row r="132" spans="1:18" x14ac:dyDescent="0.2">
      <c r="A132" s="5" t="s">
        <v>217</v>
      </c>
      <c r="B132" s="5" t="s">
        <v>219</v>
      </c>
      <c r="C132" s="34" t="s">
        <v>244</v>
      </c>
      <c r="D132" s="30">
        <v>6867957</v>
      </c>
      <c r="E132" s="14">
        <v>77387</v>
      </c>
      <c r="F132" s="14">
        <v>74901</v>
      </c>
      <c r="G132" s="17">
        <v>93507</v>
      </c>
      <c r="H132" s="14">
        <v>353669</v>
      </c>
      <c r="I132" s="14">
        <v>775054</v>
      </c>
      <c r="J132" s="14">
        <v>1083256</v>
      </c>
      <c r="K132" s="14">
        <v>1363471</v>
      </c>
      <c r="L132" s="14">
        <v>1405455</v>
      </c>
      <c r="M132" s="14">
        <v>1176777</v>
      </c>
      <c r="N132" s="14">
        <v>825761</v>
      </c>
      <c r="O132" s="14">
        <v>147008</v>
      </c>
      <c r="P132" s="14">
        <v>104670</v>
      </c>
      <c r="Q132" s="30">
        <f t="shared" si="12"/>
        <v>7480916</v>
      </c>
      <c r="R132" s="12">
        <f t="shared" si="15"/>
        <v>8.9249102753555354E-2</v>
      </c>
    </row>
    <row r="133" spans="1:18" x14ac:dyDescent="0.2">
      <c r="A133" s="5" t="s">
        <v>217</v>
      </c>
      <c r="B133" s="5" t="s">
        <v>879</v>
      </c>
      <c r="C133" s="34" t="s">
        <v>880</v>
      </c>
      <c r="D133" s="30">
        <v>230100</v>
      </c>
      <c r="E133" s="14">
        <v>1193</v>
      </c>
      <c r="F133" s="14">
        <v>1862</v>
      </c>
      <c r="G133" s="17">
        <v>4010</v>
      </c>
      <c r="H133" s="14">
        <v>9786</v>
      </c>
      <c r="I133" s="14">
        <v>23537</v>
      </c>
      <c r="J133" s="14">
        <v>45590</v>
      </c>
      <c r="K133" s="14">
        <v>55396</v>
      </c>
      <c r="L133" s="14">
        <v>55026</v>
      </c>
      <c r="M133" s="14">
        <v>53347</v>
      </c>
      <c r="N133" s="14">
        <v>23324</v>
      </c>
      <c r="O133" s="14">
        <v>3864</v>
      </c>
      <c r="P133" s="14">
        <v>1245</v>
      </c>
      <c r="Q133" s="30">
        <f t="shared" si="12"/>
        <v>278180</v>
      </c>
      <c r="R133" s="12">
        <f t="shared" si="15"/>
        <v>0.2089526292916124</v>
      </c>
    </row>
    <row r="134" spans="1:18" x14ac:dyDescent="0.2">
      <c r="A134" s="5" t="s">
        <v>217</v>
      </c>
      <c r="B134" s="5" t="s">
        <v>236</v>
      </c>
      <c r="C134" s="34" t="s">
        <v>246</v>
      </c>
      <c r="D134" s="30">
        <v>220930</v>
      </c>
      <c r="E134" s="14">
        <v>2776</v>
      </c>
      <c r="F134" s="14">
        <v>2218</v>
      </c>
      <c r="G134" s="17">
        <v>2921</v>
      </c>
      <c r="H134" s="14">
        <v>3951</v>
      </c>
      <c r="I134" s="14">
        <v>13279</v>
      </c>
      <c r="J134" s="14">
        <v>37995</v>
      </c>
      <c r="K134" s="14">
        <v>48467</v>
      </c>
      <c r="L134" s="14">
        <v>53230</v>
      </c>
      <c r="M134" s="14">
        <v>42451</v>
      </c>
      <c r="N134" s="14">
        <v>11283</v>
      </c>
      <c r="O134" s="14">
        <v>2870</v>
      </c>
      <c r="P134" s="14">
        <v>2918</v>
      </c>
      <c r="Q134" s="30">
        <f t="shared" si="12"/>
        <v>224359</v>
      </c>
      <c r="R134" s="12">
        <f t="shared" si="15"/>
        <v>1.552075317974011E-2</v>
      </c>
    </row>
    <row r="135" spans="1:18" x14ac:dyDescent="0.2">
      <c r="A135" s="5" t="s">
        <v>217</v>
      </c>
      <c r="B135" s="5" t="s">
        <v>231</v>
      </c>
      <c r="C135" s="34" t="s">
        <v>247</v>
      </c>
      <c r="D135" s="30">
        <v>261100</v>
      </c>
      <c r="E135" s="14">
        <v>4809</v>
      </c>
      <c r="F135" s="14">
        <v>5174</v>
      </c>
      <c r="G135" s="17">
        <v>5903</v>
      </c>
      <c r="H135" s="14">
        <v>11613</v>
      </c>
      <c r="I135" s="14">
        <v>26837</v>
      </c>
      <c r="J135" s="14">
        <v>47828</v>
      </c>
      <c r="K135" s="14">
        <v>59878</v>
      </c>
      <c r="L135" s="14">
        <v>62247</v>
      </c>
      <c r="M135" s="14">
        <v>51241</v>
      </c>
      <c r="N135" s="14">
        <v>20134</v>
      </c>
      <c r="O135" s="14">
        <v>7922</v>
      </c>
      <c r="P135" s="14">
        <v>30301</v>
      </c>
      <c r="Q135" s="30">
        <f t="shared" si="12"/>
        <v>333887</v>
      </c>
      <c r="R135" s="12">
        <f t="shared" si="15"/>
        <v>0.27877058598238214</v>
      </c>
    </row>
    <row r="136" spans="1:18" x14ac:dyDescent="0.2">
      <c r="A136" s="5" t="s">
        <v>217</v>
      </c>
      <c r="B136" s="5" t="s">
        <v>230</v>
      </c>
      <c r="C136" s="34" t="s">
        <v>248</v>
      </c>
      <c r="D136" s="30">
        <v>542359</v>
      </c>
      <c r="E136" s="14">
        <v>1794</v>
      </c>
      <c r="F136" s="14">
        <v>1693</v>
      </c>
      <c r="G136" s="17">
        <v>2291</v>
      </c>
      <c r="H136" s="14">
        <v>9411</v>
      </c>
      <c r="I136" s="14">
        <v>58428</v>
      </c>
      <c r="J136" s="14">
        <v>104401</v>
      </c>
      <c r="K136" s="14">
        <v>138082</v>
      </c>
      <c r="L136" s="14">
        <v>157024</v>
      </c>
      <c r="M136" s="14">
        <v>113747</v>
      </c>
      <c r="N136" s="14">
        <v>29942</v>
      </c>
      <c r="O136" s="14">
        <v>2598</v>
      </c>
      <c r="P136" s="14">
        <v>2242</v>
      </c>
      <c r="Q136" s="30">
        <f t="shared" ref="Q136:Q203" si="16">SUM(E136:P136)</f>
        <v>621653</v>
      </c>
      <c r="R136" s="12">
        <f t="shared" si="15"/>
        <v>0.14620205435882871</v>
      </c>
    </row>
    <row r="137" spans="1:18" x14ac:dyDescent="0.2">
      <c r="A137" s="5" t="s">
        <v>217</v>
      </c>
      <c r="B137" s="5" t="s">
        <v>224</v>
      </c>
      <c r="C137" s="34" t="s">
        <v>249</v>
      </c>
      <c r="D137" s="30">
        <v>1930235</v>
      </c>
      <c r="E137" s="14">
        <v>10708</v>
      </c>
      <c r="F137" s="14">
        <v>10192</v>
      </c>
      <c r="G137" s="17">
        <v>12934</v>
      </c>
      <c r="H137" s="14">
        <v>42357</v>
      </c>
      <c r="I137" s="14">
        <v>226127</v>
      </c>
      <c r="J137" s="14">
        <v>365267</v>
      </c>
      <c r="K137" s="14">
        <v>463830</v>
      </c>
      <c r="L137" s="14">
        <v>480695</v>
      </c>
      <c r="M137" s="14">
        <v>400203</v>
      </c>
      <c r="N137" s="14">
        <v>248873</v>
      </c>
      <c r="O137" s="14">
        <v>21985</v>
      </c>
      <c r="P137" s="14">
        <v>19146</v>
      </c>
      <c r="Q137" s="30">
        <f t="shared" si="16"/>
        <v>2302317</v>
      </c>
      <c r="R137" s="12">
        <f t="shared" si="15"/>
        <v>0.19276512963447456</v>
      </c>
    </row>
    <row r="138" spans="1:18" x14ac:dyDescent="0.2">
      <c r="A138" s="5" t="s">
        <v>217</v>
      </c>
      <c r="B138" s="5" t="s">
        <v>228</v>
      </c>
      <c r="C138" s="34" t="s">
        <v>251</v>
      </c>
      <c r="D138" s="30">
        <v>997822</v>
      </c>
      <c r="E138" s="14">
        <v>9428</v>
      </c>
      <c r="F138" s="14">
        <v>12747</v>
      </c>
      <c r="G138" s="17">
        <v>17340</v>
      </c>
      <c r="H138" s="14">
        <v>35306</v>
      </c>
      <c r="I138" s="14">
        <v>93347</v>
      </c>
      <c r="J138" s="14">
        <v>180276</v>
      </c>
      <c r="K138" s="14">
        <v>270336</v>
      </c>
      <c r="L138" s="14">
        <v>297964</v>
      </c>
      <c r="M138" s="14">
        <v>194244</v>
      </c>
      <c r="N138" s="14">
        <v>65745</v>
      </c>
      <c r="O138" s="14">
        <v>3233</v>
      </c>
      <c r="P138" s="14">
        <v>3717</v>
      </c>
      <c r="Q138" s="30">
        <f t="shared" si="16"/>
        <v>1183683</v>
      </c>
      <c r="R138" s="12">
        <f t="shared" si="15"/>
        <v>0.18626668884831155</v>
      </c>
    </row>
    <row r="139" spans="1:18" x14ac:dyDescent="0.2">
      <c r="A139" s="5" t="s">
        <v>217</v>
      </c>
      <c r="B139" s="5" t="s">
        <v>227</v>
      </c>
      <c r="C139" s="34" t="s">
        <v>252</v>
      </c>
      <c r="D139" s="30">
        <v>408572</v>
      </c>
      <c r="E139" s="14">
        <v>20759</v>
      </c>
      <c r="F139" s="14">
        <v>20779</v>
      </c>
      <c r="G139" s="17">
        <v>24634</v>
      </c>
      <c r="H139" s="14">
        <v>25101</v>
      </c>
      <c r="I139" s="14">
        <v>35665</v>
      </c>
      <c r="J139" s="14">
        <v>47491</v>
      </c>
      <c r="K139" s="14">
        <v>61139</v>
      </c>
      <c r="L139" s="14">
        <v>64459</v>
      </c>
      <c r="M139" s="14">
        <v>51575</v>
      </c>
      <c r="N139" s="14">
        <v>30219</v>
      </c>
      <c r="O139" s="14">
        <v>23761</v>
      </c>
      <c r="P139" s="14">
        <v>22725</v>
      </c>
      <c r="Q139" s="30">
        <f t="shared" si="16"/>
        <v>428307</v>
      </c>
      <c r="R139" s="12">
        <f t="shared" si="15"/>
        <v>4.8302379996671307E-2</v>
      </c>
    </row>
    <row r="140" spans="1:18" x14ac:dyDescent="0.2">
      <c r="A140" s="5" t="s">
        <v>217</v>
      </c>
      <c r="B140" s="5" t="s">
        <v>232</v>
      </c>
      <c r="C140" s="34" t="s">
        <v>253</v>
      </c>
      <c r="D140" s="30">
        <v>476333</v>
      </c>
      <c r="E140" s="14">
        <v>307</v>
      </c>
      <c r="F140" s="14">
        <v>80</v>
      </c>
      <c r="G140" s="17">
        <v>74</v>
      </c>
      <c r="H140" s="14">
        <v>4802</v>
      </c>
      <c r="I140" s="14">
        <v>49145</v>
      </c>
      <c r="J140" s="14">
        <v>95546</v>
      </c>
      <c r="K140" s="14">
        <v>136143</v>
      </c>
      <c r="L140" s="14">
        <v>128361</v>
      </c>
      <c r="M140" s="14">
        <v>107738</v>
      </c>
      <c r="N140" s="14">
        <v>39292</v>
      </c>
      <c r="O140" s="14">
        <v>318</v>
      </c>
      <c r="P140" s="14">
        <v>348</v>
      </c>
      <c r="Q140" s="30">
        <f t="shared" si="16"/>
        <v>562154</v>
      </c>
      <c r="R140" s="12">
        <f t="shared" si="15"/>
        <v>0.18017017506660249</v>
      </c>
    </row>
    <row r="141" spans="1:18" x14ac:dyDescent="0.2">
      <c r="A141" s="5" t="s">
        <v>217</v>
      </c>
      <c r="B141" s="5" t="s">
        <v>221</v>
      </c>
      <c r="C141" s="34" t="s">
        <v>254</v>
      </c>
      <c r="D141" s="30">
        <v>5007159</v>
      </c>
      <c r="E141" s="14">
        <v>55228</v>
      </c>
      <c r="F141" s="14">
        <v>51910</v>
      </c>
      <c r="G141" s="17">
        <v>61900</v>
      </c>
      <c r="H141" s="14">
        <v>204769</v>
      </c>
      <c r="I141" s="14">
        <v>517224</v>
      </c>
      <c r="J141" s="14">
        <v>784484</v>
      </c>
      <c r="K141" s="14">
        <v>996931</v>
      </c>
      <c r="L141" s="14">
        <v>1030491</v>
      </c>
      <c r="M141" s="14">
        <v>866588</v>
      </c>
      <c r="N141" s="14">
        <v>555577</v>
      </c>
      <c r="O141" s="14">
        <v>75381</v>
      </c>
      <c r="P141" s="14">
        <v>60480</v>
      </c>
      <c r="Q141" s="30">
        <f t="shared" si="16"/>
        <v>5260963</v>
      </c>
      <c r="R141" s="12">
        <f t="shared" si="15"/>
        <v>5.0688224600017762E-2</v>
      </c>
    </row>
    <row r="142" spans="1:18" x14ac:dyDescent="0.2">
      <c r="A142" s="5" t="s">
        <v>217</v>
      </c>
      <c r="B142" s="5" t="s">
        <v>229</v>
      </c>
      <c r="C142" s="34" t="s">
        <v>255</v>
      </c>
      <c r="D142" s="30">
        <v>349539</v>
      </c>
      <c r="E142" s="14">
        <v>9328</v>
      </c>
      <c r="F142" s="14">
        <v>8855</v>
      </c>
      <c r="G142" s="17">
        <v>10500</v>
      </c>
      <c r="H142" s="14">
        <v>13866</v>
      </c>
      <c r="I142" s="14">
        <v>27405</v>
      </c>
      <c r="J142" s="14">
        <v>56071</v>
      </c>
      <c r="K142" s="14">
        <v>74857</v>
      </c>
      <c r="L142" s="14">
        <v>87806</v>
      </c>
      <c r="M142" s="14">
        <v>67504</v>
      </c>
      <c r="N142" s="14">
        <v>22136</v>
      </c>
      <c r="O142" s="14">
        <v>10309</v>
      </c>
      <c r="P142" s="14">
        <v>10498</v>
      </c>
      <c r="Q142" s="30">
        <f t="shared" si="16"/>
        <v>399135</v>
      </c>
      <c r="R142" s="12">
        <f t="shared" si="15"/>
        <v>0.14188974620857753</v>
      </c>
    </row>
    <row r="143" spans="1:18" x14ac:dyDescent="0.2">
      <c r="A143" s="5" t="s">
        <v>217</v>
      </c>
      <c r="B143" s="5" t="s">
        <v>226</v>
      </c>
      <c r="C143" s="34" t="s">
        <v>256</v>
      </c>
      <c r="D143" s="30">
        <v>1687841</v>
      </c>
      <c r="E143" s="14">
        <v>28110</v>
      </c>
      <c r="F143" s="14">
        <v>29957</v>
      </c>
      <c r="G143" s="17">
        <v>43465</v>
      </c>
      <c r="H143" s="14">
        <v>100285</v>
      </c>
      <c r="I143" s="14">
        <v>199362</v>
      </c>
      <c r="J143" s="14">
        <v>278996</v>
      </c>
      <c r="K143" s="14">
        <v>340657</v>
      </c>
      <c r="L143" s="14">
        <v>348412</v>
      </c>
      <c r="M143" s="14">
        <v>297529</v>
      </c>
      <c r="N143" s="14">
        <v>178593</v>
      </c>
      <c r="O143" s="14">
        <v>48953</v>
      </c>
      <c r="P143" s="14">
        <v>31923</v>
      </c>
      <c r="Q143" s="30">
        <f t="shared" si="16"/>
        <v>1926242</v>
      </c>
      <c r="R143" s="12">
        <f t="shared" si="15"/>
        <v>0.14124612448684437</v>
      </c>
    </row>
    <row r="144" spans="1:18" x14ac:dyDescent="0.2">
      <c r="A144" s="5" t="s">
        <v>217</v>
      </c>
      <c r="B144" s="5" t="s">
        <v>235</v>
      </c>
      <c r="C144" s="34" t="s">
        <v>257</v>
      </c>
      <c r="D144" s="30">
        <v>397646</v>
      </c>
      <c r="E144" s="14">
        <v>623</v>
      </c>
      <c r="F144" s="14">
        <v>811</v>
      </c>
      <c r="G144" s="17">
        <v>1358</v>
      </c>
      <c r="H144" s="14">
        <v>1742</v>
      </c>
      <c r="I144" s="14">
        <v>33304</v>
      </c>
      <c r="J144" s="14">
        <v>74040</v>
      </c>
      <c r="K144" s="14">
        <v>101460</v>
      </c>
      <c r="L144" s="14">
        <v>112357</v>
      </c>
      <c r="M144" s="14">
        <v>80052</v>
      </c>
      <c r="N144" s="14">
        <v>8758</v>
      </c>
      <c r="O144" s="14">
        <v>1036</v>
      </c>
      <c r="P144" s="14">
        <v>991</v>
      </c>
      <c r="Q144" s="30">
        <f t="shared" si="16"/>
        <v>416532</v>
      </c>
      <c r="R144" s="12">
        <f t="shared" si="15"/>
        <v>4.7494505162883671E-2</v>
      </c>
    </row>
    <row r="145" spans="1:18" x14ac:dyDescent="0.2">
      <c r="A145" s="5" t="s">
        <v>217</v>
      </c>
      <c r="B145" s="5" t="s">
        <v>220</v>
      </c>
      <c r="C145" s="34" t="s">
        <v>258</v>
      </c>
      <c r="D145" s="30">
        <v>6048769</v>
      </c>
      <c r="E145" s="14">
        <v>365261</v>
      </c>
      <c r="F145" s="14">
        <v>357508</v>
      </c>
      <c r="G145" s="17">
        <v>409035</v>
      </c>
      <c r="H145" s="14">
        <v>485203</v>
      </c>
      <c r="I145" s="14">
        <v>515177</v>
      </c>
      <c r="J145" s="14">
        <v>649589</v>
      </c>
      <c r="K145" s="14">
        <v>754254</v>
      </c>
      <c r="L145" s="14">
        <v>781617</v>
      </c>
      <c r="M145" s="14">
        <v>700112</v>
      </c>
      <c r="N145" s="14">
        <v>554534</v>
      </c>
      <c r="O145" s="14">
        <v>377921</v>
      </c>
      <c r="P145" s="14">
        <v>357603</v>
      </c>
      <c r="Q145" s="30">
        <f t="shared" si="16"/>
        <v>6307814</v>
      </c>
      <c r="R145" s="12">
        <f t="shared" si="15"/>
        <v>4.2826069238220299E-2</v>
      </c>
    </row>
    <row r="146" spans="1:18" x14ac:dyDescent="0.2">
      <c r="A146" s="5" t="s">
        <v>217</v>
      </c>
      <c r="B146" s="5" t="s">
        <v>225</v>
      </c>
      <c r="C146" s="34" t="s">
        <v>259</v>
      </c>
      <c r="D146" s="30">
        <v>1423134</v>
      </c>
      <c r="E146" s="14">
        <v>2915</v>
      </c>
      <c r="F146" s="14">
        <v>2799</v>
      </c>
      <c r="G146" s="17">
        <v>3495</v>
      </c>
      <c r="H146" s="14">
        <v>15996</v>
      </c>
      <c r="I146" s="14">
        <v>155032</v>
      </c>
      <c r="J146" s="14">
        <v>291386</v>
      </c>
      <c r="K146" s="14">
        <v>371142</v>
      </c>
      <c r="L146" s="14">
        <v>401160</v>
      </c>
      <c r="M146" s="14">
        <v>311119</v>
      </c>
      <c r="N146" s="14">
        <v>91988</v>
      </c>
      <c r="O146" s="14">
        <v>2918</v>
      </c>
      <c r="P146" s="14">
        <v>2616</v>
      </c>
      <c r="Q146" s="30">
        <f t="shared" si="16"/>
        <v>1652566</v>
      </c>
      <c r="R146" s="12">
        <f t="shared" si="15"/>
        <v>0.16121602041691085</v>
      </c>
    </row>
    <row r="147" spans="1:18" x14ac:dyDescent="0.2">
      <c r="A147" s="5" t="s">
        <v>260</v>
      </c>
      <c r="B147" s="6" t="s">
        <v>261</v>
      </c>
      <c r="C147" s="34" t="s">
        <v>269</v>
      </c>
      <c r="D147" s="30">
        <v>11441999</v>
      </c>
      <c r="E147" s="17">
        <v>818806</v>
      </c>
      <c r="F147" s="17">
        <v>785126</v>
      </c>
      <c r="G147" s="17">
        <v>945586</v>
      </c>
      <c r="H147" s="17">
        <v>1088672</v>
      </c>
      <c r="I147" s="17">
        <v>1140181</v>
      </c>
      <c r="J147" s="17">
        <v>1196611</v>
      </c>
      <c r="K147" s="17">
        <v>1329860</v>
      </c>
      <c r="L147" s="17">
        <v>1330092</v>
      </c>
      <c r="M147" s="17">
        <v>1247352</v>
      </c>
      <c r="N147" s="14">
        <v>1193412</v>
      </c>
      <c r="O147" s="14">
        <v>1019255</v>
      </c>
      <c r="P147" s="14">
        <v>1002286</v>
      </c>
      <c r="Q147" s="30">
        <f t="shared" si="16"/>
        <v>13097239</v>
      </c>
      <c r="R147" s="12">
        <f t="shared" si="15"/>
        <v>0.14466353300677626</v>
      </c>
    </row>
    <row r="148" spans="1:18" x14ac:dyDescent="0.2">
      <c r="A148" s="5" t="s">
        <v>260</v>
      </c>
      <c r="B148" s="6" t="s">
        <v>961</v>
      </c>
      <c r="C148" s="34" t="s">
        <v>962</v>
      </c>
      <c r="D148" s="30">
        <v>284400</v>
      </c>
      <c r="E148" s="17">
        <v>19160</v>
      </c>
      <c r="F148" s="17">
        <v>18058</v>
      </c>
      <c r="G148" s="17">
        <v>19607</v>
      </c>
      <c r="H148" s="17">
        <v>24906</v>
      </c>
      <c r="I148" s="17">
        <v>25135</v>
      </c>
      <c r="J148" s="17">
        <v>30955</v>
      </c>
      <c r="K148" s="17">
        <v>38942</v>
      </c>
      <c r="L148" s="17">
        <v>38061</v>
      </c>
      <c r="M148" s="17">
        <v>31752</v>
      </c>
      <c r="N148" s="14">
        <v>27111</v>
      </c>
      <c r="O148" s="14">
        <v>22096</v>
      </c>
      <c r="P148" s="14">
        <v>22400</v>
      </c>
      <c r="Q148" s="30">
        <f t="shared" si="16"/>
        <v>318183</v>
      </c>
      <c r="R148" s="12">
        <f t="shared" si="15"/>
        <v>0.11878691983122369</v>
      </c>
    </row>
    <row r="149" spans="1:18" x14ac:dyDescent="0.2">
      <c r="A149" s="5" t="s">
        <v>262</v>
      </c>
      <c r="B149" s="6" t="s">
        <v>1010</v>
      </c>
      <c r="C149" s="34" t="s">
        <v>1011</v>
      </c>
      <c r="D149" s="30"/>
      <c r="E149" s="17">
        <v>12739</v>
      </c>
      <c r="F149" s="17">
        <v>14778</v>
      </c>
      <c r="G149" s="17">
        <v>18454</v>
      </c>
      <c r="H149" s="17">
        <v>16688</v>
      </c>
      <c r="I149" s="17">
        <v>17664</v>
      </c>
      <c r="J149" s="17"/>
      <c r="K149" s="17"/>
      <c r="L149" s="17"/>
      <c r="M149" s="17"/>
      <c r="N149" s="14"/>
      <c r="O149" s="14"/>
      <c r="P149" s="14"/>
      <c r="Q149" s="30">
        <f t="shared" si="16"/>
        <v>80323</v>
      </c>
      <c r="R149" s="12"/>
    </row>
    <row r="150" spans="1:18" x14ac:dyDescent="0.2">
      <c r="A150" s="5" t="s">
        <v>262</v>
      </c>
      <c r="B150" s="6" t="s">
        <v>263</v>
      </c>
      <c r="C150" s="34" t="s">
        <v>270</v>
      </c>
      <c r="D150" s="30">
        <v>6821358</v>
      </c>
      <c r="E150" s="14">
        <v>493831</v>
      </c>
      <c r="F150" s="14">
        <v>486912</v>
      </c>
      <c r="G150" s="14">
        <v>583159</v>
      </c>
      <c r="H150" s="14">
        <v>618915</v>
      </c>
      <c r="I150" s="14">
        <v>659524</v>
      </c>
      <c r="J150" s="14">
        <v>931048</v>
      </c>
      <c r="K150" s="14">
        <v>1099963</v>
      </c>
      <c r="L150" s="14">
        <v>1081409</v>
      </c>
      <c r="M150" s="14">
        <v>869063</v>
      </c>
      <c r="N150" s="14">
        <v>729563</v>
      </c>
      <c r="O150" s="14">
        <v>594789</v>
      </c>
      <c r="P150" s="14">
        <v>607176</v>
      </c>
      <c r="Q150" s="30">
        <f t="shared" si="16"/>
        <v>8755352</v>
      </c>
      <c r="R150" s="12">
        <f t="shared" si="15"/>
        <v>0.28352037820035259</v>
      </c>
    </row>
    <row r="151" spans="1:18" x14ac:dyDescent="0.2">
      <c r="A151" s="5" t="s">
        <v>262</v>
      </c>
      <c r="B151" s="6" t="s">
        <v>1008</v>
      </c>
      <c r="C151" s="34" t="s">
        <v>1009</v>
      </c>
      <c r="D151" s="30"/>
      <c r="E151" s="14">
        <v>25320</v>
      </c>
      <c r="F151" s="14">
        <v>27962</v>
      </c>
      <c r="G151" s="14">
        <v>35288</v>
      </c>
      <c r="H151" s="14">
        <v>30735</v>
      </c>
      <c r="I151" s="14">
        <v>36712</v>
      </c>
      <c r="J151" s="14"/>
      <c r="K151" s="14"/>
      <c r="L151" s="14"/>
      <c r="M151" s="14"/>
      <c r="N151" s="14"/>
      <c r="O151" s="14"/>
      <c r="P151" s="14"/>
      <c r="Q151" s="30">
        <f t="shared" si="16"/>
        <v>156017</v>
      </c>
      <c r="R151" s="12"/>
    </row>
    <row r="152" spans="1:18" x14ac:dyDescent="0.2">
      <c r="A152" s="5" t="s">
        <v>264</v>
      </c>
      <c r="B152" s="6" t="s">
        <v>901</v>
      </c>
      <c r="C152" s="35"/>
      <c r="D152" s="30">
        <v>32622149</v>
      </c>
      <c r="E152" s="42">
        <f t="shared" ref="E152:P152" si="17">SUM(E153:E156)</f>
        <v>2128618</v>
      </c>
      <c r="F152" s="42">
        <f t="shared" si="17"/>
        <v>2055811</v>
      </c>
      <c r="G152" s="42">
        <f t="shared" si="17"/>
        <v>2494948</v>
      </c>
      <c r="H152" s="42">
        <f t="shared" si="17"/>
        <v>2879310</v>
      </c>
      <c r="I152" s="42">
        <f t="shared" si="17"/>
        <v>3040486</v>
      </c>
      <c r="J152" s="42">
        <f t="shared" si="17"/>
        <v>3415362</v>
      </c>
      <c r="K152" s="42">
        <f t="shared" si="17"/>
        <v>3687474</v>
      </c>
      <c r="L152" s="42">
        <f t="shared" si="17"/>
        <v>3625638</v>
      </c>
      <c r="M152" s="42">
        <f t="shared" si="17"/>
        <v>3180182</v>
      </c>
      <c r="N152" s="42">
        <f t="shared" si="17"/>
        <v>3005291</v>
      </c>
      <c r="O152" s="42">
        <f t="shared" si="17"/>
        <v>2450337</v>
      </c>
      <c r="P152" s="42">
        <f t="shared" si="17"/>
        <v>2419815</v>
      </c>
      <c r="Q152" s="30">
        <f t="shared" si="16"/>
        <v>34383272</v>
      </c>
      <c r="R152" s="12">
        <f>Q152/D152-1</f>
        <v>5.3985499238569545E-2</v>
      </c>
    </row>
    <row r="153" spans="1:18" x14ac:dyDescent="0.2">
      <c r="A153" s="5" t="s">
        <v>264</v>
      </c>
      <c r="B153" s="5" t="s">
        <v>265</v>
      </c>
      <c r="C153" s="34" t="s">
        <v>271</v>
      </c>
      <c r="D153" s="30">
        <v>2230564</v>
      </c>
      <c r="E153" s="14">
        <v>132261</v>
      </c>
      <c r="F153" s="14">
        <v>132454</v>
      </c>
      <c r="G153" s="14">
        <v>154569</v>
      </c>
      <c r="H153" s="14">
        <v>182555</v>
      </c>
      <c r="I153" s="14">
        <v>206745</v>
      </c>
      <c r="J153" s="14">
        <v>250192</v>
      </c>
      <c r="K153" s="14">
        <v>274202</v>
      </c>
      <c r="L153" s="14">
        <v>270105</v>
      </c>
      <c r="M153" s="14">
        <v>210981</v>
      </c>
      <c r="N153" s="14">
        <v>197316</v>
      </c>
      <c r="O153" s="14">
        <v>151625</v>
      </c>
      <c r="P153" s="14">
        <v>145502</v>
      </c>
      <c r="Q153" s="30">
        <f t="shared" si="16"/>
        <v>2308507</v>
      </c>
      <c r="R153" s="12">
        <f>Q153/D153-1</f>
        <v>3.4943180289828124E-2</v>
      </c>
    </row>
    <row r="154" spans="1:18" x14ac:dyDescent="0.2">
      <c r="A154" s="5" t="s">
        <v>264</v>
      </c>
      <c r="B154" s="6" t="s">
        <v>266</v>
      </c>
      <c r="C154" s="34" t="s">
        <v>272</v>
      </c>
      <c r="D154" s="30">
        <v>27908347</v>
      </c>
      <c r="E154" s="14">
        <v>1857094</v>
      </c>
      <c r="F154" s="39">
        <v>1790857</v>
      </c>
      <c r="G154" s="39">
        <v>2178579</v>
      </c>
      <c r="H154" s="14">
        <v>2489811</v>
      </c>
      <c r="I154" s="14">
        <v>2604593</v>
      </c>
      <c r="J154" s="14">
        <v>2895488</v>
      </c>
      <c r="K154" s="14">
        <v>3121302</v>
      </c>
      <c r="L154" s="14">
        <v>3071926</v>
      </c>
      <c r="M154" s="14">
        <v>2734993</v>
      </c>
      <c r="N154" s="14">
        <v>2590938</v>
      </c>
      <c r="O154" s="14">
        <v>2134241</v>
      </c>
      <c r="P154" s="14">
        <v>2112499</v>
      </c>
      <c r="Q154" s="30">
        <f t="shared" si="16"/>
        <v>29582321</v>
      </c>
      <c r="R154" s="12">
        <f>Q154/D154-1</f>
        <v>5.9981123210199438E-2</v>
      </c>
    </row>
    <row r="155" spans="1:18" x14ac:dyDescent="0.2">
      <c r="A155" s="5" t="s">
        <v>264</v>
      </c>
      <c r="B155" s="6" t="s">
        <v>267</v>
      </c>
      <c r="C155" s="34" t="s">
        <v>273</v>
      </c>
      <c r="D155" s="30">
        <v>733871</v>
      </c>
      <c r="E155" s="45">
        <v>39021</v>
      </c>
      <c r="F155" s="45">
        <v>42141</v>
      </c>
      <c r="G155" s="45">
        <v>50413</v>
      </c>
      <c r="H155" s="25">
        <v>69660</v>
      </c>
      <c r="I155" s="25">
        <v>66003</v>
      </c>
      <c r="J155" s="45">
        <v>76311</v>
      </c>
      <c r="K155" s="25">
        <v>88041</v>
      </c>
      <c r="L155" s="25">
        <v>88850</v>
      </c>
      <c r="M155" s="25">
        <v>68103</v>
      </c>
      <c r="N155" s="25">
        <v>63785</v>
      </c>
      <c r="O155" s="25">
        <v>48831</v>
      </c>
      <c r="P155" s="25">
        <v>48318</v>
      </c>
      <c r="Q155" s="30">
        <f t="shared" si="16"/>
        <v>749477</v>
      </c>
      <c r="R155" s="12">
        <f>Q155/D155-1</f>
        <v>2.126531774657936E-2</v>
      </c>
    </row>
    <row r="156" spans="1:18" x14ac:dyDescent="0.2">
      <c r="A156" s="5" t="s">
        <v>264</v>
      </c>
      <c r="B156" s="6" t="s">
        <v>268</v>
      </c>
      <c r="C156" s="34" t="s">
        <v>274</v>
      </c>
      <c r="D156" s="30">
        <v>1749367</v>
      </c>
      <c r="E156" s="49">
        <v>100242</v>
      </c>
      <c r="F156" s="49">
        <v>90359</v>
      </c>
      <c r="G156" s="49">
        <v>111387</v>
      </c>
      <c r="H156" s="49">
        <v>137284</v>
      </c>
      <c r="I156" s="49">
        <v>163145</v>
      </c>
      <c r="J156" s="49">
        <v>193371</v>
      </c>
      <c r="K156" s="49">
        <v>203929</v>
      </c>
      <c r="L156" s="49">
        <v>194757</v>
      </c>
      <c r="M156" s="49">
        <v>166105</v>
      </c>
      <c r="N156" s="27">
        <v>153252</v>
      </c>
      <c r="O156" s="27">
        <v>115640</v>
      </c>
      <c r="P156" s="27">
        <v>113496</v>
      </c>
      <c r="Q156" s="30">
        <f t="shared" si="16"/>
        <v>1742967</v>
      </c>
      <c r="R156" s="12">
        <f>Q156/D156-1</f>
        <v>-3.6584661766227988E-3</v>
      </c>
    </row>
    <row r="157" spans="1:18" x14ac:dyDescent="0.2">
      <c r="A157" s="5" t="s">
        <v>275</v>
      </c>
      <c r="B157" s="7" t="s">
        <v>93</v>
      </c>
      <c r="C157" s="35"/>
      <c r="D157" s="30">
        <v>164225891</v>
      </c>
      <c r="E157" s="42">
        <v>10801871</v>
      </c>
      <c r="F157" s="42">
        <v>10229481</v>
      </c>
      <c r="G157" s="42">
        <v>12376623</v>
      </c>
      <c r="H157" s="42">
        <v>14522632</v>
      </c>
      <c r="I157" s="42">
        <v>15622484</v>
      </c>
      <c r="J157" s="42">
        <v>16972561</v>
      </c>
      <c r="K157" s="42">
        <v>19110993</v>
      </c>
      <c r="L157" s="42">
        <v>18880220</v>
      </c>
      <c r="M157" s="42">
        <v>17570643</v>
      </c>
      <c r="N157" s="42">
        <v>15494387</v>
      </c>
      <c r="O157" s="42">
        <v>11816420</v>
      </c>
      <c r="P157" s="42">
        <v>11940638</v>
      </c>
      <c r="Q157" s="30">
        <f t="shared" si="16"/>
        <v>175338953</v>
      </c>
      <c r="R157" s="12">
        <f t="shared" ref="R157:R180" si="18">Q157/D157-1</f>
        <v>6.7669366458179336E-2</v>
      </c>
    </row>
    <row r="158" spans="1:18" x14ac:dyDescent="0.2">
      <c r="A158" s="5" t="s">
        <v>275</v>
      </c>
      <c r="B158" s="7" t="s">
        <v>276</v>
      </c>
      <c r="C158" s="34" t="s">
        <v>307</v>
      </c>
      <c r="D158" s="30">
        <v>1345652</v>
      </c>
      <c r="E158" s="14">
        <v>58937</v>
      </c>
      <c r="F158" s="14">
        <v>51149</v>
      </c>
      <c r="G158" s="14">
        <v>66356</v>
      </c>
      <c r="H158" s="14">
        <v>105953</v>
      </c>
      <c r="I158" s="14">
        <v>117967</v>
      </c>
      <c r="J158" s="14">
        <v>154548</v>
      </c>
      <c r="K158" s="14">
        <v>191313</v>
      </c>
      <c r="L158" s="14">
        <v>194616</v>
      </c>
      <c r="M158" s="14">
        <v>154473</v>
      </c>
      <c r="N158" s="14">
        <v>109709</v>
      </c>
      <c r="O158" s="14">
        <v>51914</v>
      </c>
      <c r="P158" s="14">
        <v>64280</v>
      </c>
      <c r="Q158" s="30">
        <f t="shared" si="16"/>
        <v>1321215</v>
      </c>
      <c r="R158" s="12">
        <f t="shared" si="18"/>
        <v>-1.8159970036829676E-2</v>
      </c>
    </row>
    <row r="159" spans="1:18" x14ac:dyDescent="0.2">
      <c r="A159" s="5" t="s">
        <v>275</v>
      </c>
      <c r="B159" s="7" t="s">
        <v>277</v>
      </c>
      <c r="C159" s="34" t="s">
        <v>308</v>
      </c>
      <c r="D159" s="30">
        <v>478030</v>
      </c>
      <c r="E159" s="14">
        <v>28294</v>
      </c>
      <c r="F159" s="14">
        <v>23139</v>
      </c>
      <c r="G159" s="14">
        <v>30092</v>
      </c>
      <c r="H159" s="14">
        <v>41435</v>
      </c>
      <c r="I159" s="14">
        <v>43290</v>
      </c>
      <c r="J159" s="14">
        <v>50939</v>
      </c>
      <c r="K159" s="14">
        <v>58050</v>
      </c>
      <c r="L159" s="14">
        <v>60304</v>
      </c>
      <c r="M159" s="14">
        <v>54006</v>
      </c>
      <c r="N159" s="14">
        <v>43416</v>
      </c>
      <c r="O159" s="14">
        <v>24390</v>
      </c>
      <c r="P159" s="14">
        <v>25222</v>
      </c>
      <c r="Q159" s="30">
        <f t="shared" si="16"/>
        <v>482577</v>
      </c>
      <c r="R159" s="12">
        <f t="shared" si="18"/>
        <v>9.5119553166118642E-3</v>
      </c>
    </row>
    <row r="160" spans="1:18" x14ac:dyDescent="0.2">
      <c r="A160" s="5" t="s">
        <v>275</v>
      </c>
      <c r="B160" s="7" t="s">
        <v>278</v>
      </c>
      <c r="C160" s="34" t="s">
        <v>309</v>
      </c>
      <c r="D160" s="30">
        <v>4318410</v>
      </c>
      <c r="E160" s="14">
        <v>282633</v>
      </c>
      <c r="F160" s="14">
        <v>278632</v>
      </c>
      <c r="G160" s="14">
        <v>333557</v>
      </c>
      <c r="H160" s="14">
        <v>377216</v>
      </c>
      <c r="I160" s="14">
        <v>423009</v>
      </c>
      <c r="J160" s="14">
        <v>437419</v>
      </c>
      <c r="K160" s="14">
        <v>489881</v>
      </c>
      <c r="L160" s="14">
        <v>488687</v>
      </c>
      <c r="M160" s="14">
        <v>463220</v>
      </c>
      <c r="N160" s="14">
        <v>423619</v>
      </c>
      <c r="O160" s="14">
        <v>341594</v>
      </c>
      <c r="P160" s="14">
        <v>344502</v>
      </c>
      <c r="Q160" s="30">
        <f t="shared" si="16"/>
        <v>4683969</v>
      </c>
      <c r="R160" s="12">
        <f>Q160/D160-1</f>
        <v>8.465129526839732E-2</v>
      </c>
    </row>
    <row r="161" spans="1:18" x14ac:dyDescent="0.2">
      <c r="A161" s="5" t="s">
        <v>275</v>
      </c>
      <c r="B161" s="7" t="s">
        <v>279</v>
      </c>
      <c r="C161" s="34" t="s">
        <v>310</v>
      </c>
      <c r="D161" s="30">
        <v>7673547</v>
      </c>
      <c r="E161" s="14">
        <v>539245</v>
      </c>
      <c r="F161" s="14">
        <v>482509</v>
      </c>
      <c r="G161" s="14">
        <v>615747</v>
      </c>
      <c r="H161" s="14">
        <v>701865</v>
      </c>
      <c r="I161" s="14">
        <v>724957</v>
      </c>
      <c r="J161" s="14">
        <v>759571</v>
      </c>
      <c r="K161" s="14">
        <v>837104</v>
      </c>
      <c r="L161" s="14">
        <v>828480</v>
      </c>
      <c r="M161" s="14">
        <v>804779</v>
      </c>
      <c r="N161" s="14">
        <v>714576</v>
      </c>
      <c r="O161" s="14">
        <v>582629</v>
      </c>
      <c r="P161" s="14">
        <v>599323</v>
      </c>
      <c r="Q161" s="30">
        <f t="shared" si="16"/>
        <v>8190785</v>
      </c>
      <c r="R161" s="12">
        <f t="shared" si="18"/>
        <v>6.7405334195516087E-2</v>
      </c>
    </row>
    <row r="162" spans="1:18" x14ac:dyDescent="0.2">
      <c r="A162" s="5" t="s">
        <v>275</v>
      </c>
      <c r="B162" s="7" t="s">
        <v>280</v>
      </c>
      <c r="C162" s="34" t="s">
        <v>311</v>
      </c>
      <c r="D162" s="30">
        <v>2326491</v>
      </c>
      <c r="E162" s="14">
        <v>129763</v>
      </c>
      <c r="F162" s="14">
        <v>129580</v>
      </c>
      <c r="G162" s="14">
        <v>155433</v>
      </c>
      <c r="H162" s="14">
        <v>176894</v>
      </c>
      <c r="I162" s="14">
        <v>207063</v>
      </c>
      <c r="J162" s="14">
        <v>242644</v>
      </c>
      <c r="K162" s="14">
        <v>275712</v>
      </c>
      <c r="L162" s="14">
        <v>270788</v>
      </c>
      <c r="M162" s="14">
        <v>234137</v>
      </c>
      <c r="N162" s="14">
        <v>194364</v>
      </c>
      <c r="O162" s="14">
        <v>149785</v>
      </c>
      <c r="P162" s="14">
        <v>153485</v>
      </c>
      <c r="Q162" s="30">
        <f t="shared" si="16"/>
        <v>2319648</v>
      </c>
      <c r="R162" s="12">
        <f t="shared" si="18"/>
        <v>-2.9413395538603337E-3</v>
      </c>
    </row>
    <row r="163" spans="1:18" x14ac:dyDescent="0.2">
      <c r="A163" s="5" t="s">
        <v>275</v>
      </c>
      <c r="B163" s="7" t="s">
        <v>281</v>
      </c>
      <c r="C163" s="34" t="s">
        <v>312</v>
      </c>
      <c r="D163" s="30">
        <v>3689747</v>
      </c>
      <c r="E163" s="14">
        <v>210889</v>
      </c>
      <c r="F163" s="14">
        <v>185298</v>
      </c>
      <c r="G163" s="14">
        <v>232326</v>
      </c>
      <c r="H163" s="14">
        <v>312232</v>
      </c>
      <c r="I163" s="14">
        <v>357625</v>
      </c>
      <c r="J163" s="14">
        <v>453816</v>
      </c>
      <c r="K163" s="14">
        <v>537872</v>
      </c>
      <c r="L163" s="14">
        <v>549263</v>
      </c>
      <c r="M163" s="14">
        <v>471845</v>
      </c>
      <c r="N163" s="14">
        <v>354023</v>
      </c>
      <c r="O163" s="14">
        <v>232539</v>
      </c>
      <c r="P163" s="14">
        <v>254816</v>
      </c>
      <c r="Q163" s="30">
        <f t="shared" si="16"/>
        <v>4152544</v>
      </c>
      <c r="R163" s="12">
        <f t="shared" si="18"/>
        <v>0.1254278409874714</v>
      </c>
    </row>
    <row r="164" spans="1:18" x14ac:dyDescent="0.2">
      <c r="A164" s="5" t="s">
        <v>275</v>
      </c>
      <c r="B164" s="7" t="s">
        <v>967</v>
      </c>
      <c r="C164" s="34" t="s">
        <v>968</v>
      </c>
      <c r="D164" s="30">
        <v>459460</v>
      </c>
      <c r="E164" s="14">
        <v>26287</v>
      </c>
      <c r="F164" s="14">
        <v>23386</v>
      </c>
      <c r="G164" s="14">
        <v>31746</v>
      </c>
      <c r="H164" s="14">
        <v>36353</v>
      </c>
      <c r="I164" s="14">
        <v>40862</v>
      </c>
      <c r="J164" s="14">
        <v>44219</v>
      </c>
      <c r="K164" s="14">
        <v>50812</v>
      </c>
      <c r="L164" s="14">
        <v>46974</v>
      </c>
      <c r="M164" s="14">
        <v>45353</v>
      </c>
      <c r="N164" s="14">
        <v>39477</v>
      </c>
      <c r="O164" s="14">
        <v>26198</v>
      </c>
      <c r="P164" s="14">
        <v>25649</v>
      </c>
      <c r="Q164" s="30">
        <f t="shared" si="16"/>
        <v>437316</v>
      </c>
      <c r="R164" s="12">
        <f t="shared" si="18"/>
        <v>-4.8195708005049354E-2</v>
      </c>
    </row>
    <row r="165" spans="1:18" x14ac:dyDescent="0.2">
      <c r="A165" s="5" t="s">
        <v>275</v>
      </c>
      <c r="B165" s="7" t="s">
        <v>282</v>
      </c>
      <c r="C165" s="34" t="s">
        <v>313</v>
      </c>
      <c r="D165" s="30">
        <v>7909688</v>
      </c>
      <c r="E165" s="14">
        <v>508345</v>
      </c>
      <c r="F165" s="14">
        <v>477893</v>
      </c>
      <c r="G165" s="14">
        <v>589795</v>
      </c>
      <c r="H165" s="14">
        <v>769736</v>
      </c>
      <c r="I165" s="14">
        <v>841571</v>
      </c>
      <c r="J165" s="14">
        <v>902446</v>
      </c>
      <c r="K165" s="14">
        <v>1011866</v>
      </c>
      <c r="L165" s="14">
        <v>1014834</v>
      </c>
      <c r="M165" s="14">
        <v>954578</v>
      </c>
      <c r="N165" s="14">
        <v>839751</v>
      </c>
      <c r="O165" s="14">
        <v>591698</v>
      </c>
      <c r="P165" s="14">
        <v>614396</v>
      </c>
      <c r="Q165" s="30">
        <f t="shared" si="16"/>
        <v>9116909</v>
      </c>
      <c r="R165" s="12">
        <f t="shared" si="18"/>
        <v>0.15262561557421739</v>
      </c>
    </row>
    <row r="166" spans="1:18" x14ac:dyDescent="0.2">
      <c r="A166" s="5" t="s">
        <v>275</v>
      </c>
      <c r="B166" s="7" t="s">
        <v>764</v>
      </c>
      <c r="C166" s="34" t="s">
        <v>765</v>
      </c>
      <c r="D166" s="30">
        <v>133584</v>
      </c>
      <c r="E166" s="14">
        <v>7356</v>
      </c>
      <c r="F166" s="14">
        <v>7379</v>
      </c>
      <c r="G166" s="14">
        <v>8681</v>
      </c>
      <c r="H166" s="14">
        <v>10343</v>
      </c>
      <c r="I166" s="14">
        <v>10305</v>
      </c>
      <c r="J166" s="14">
        <v>10241</v>
      </c>
      <c r="K166" s="14">
        <v>12706</v>
      </c>
      <c r="L166" s="14">
        <v>15046</v>
      </c>
      <c r="M166" s="14">
        <v>12351</v>
      </c>
      <c r="N166" s="14">
        <v>9917</v>
      </c>
      <c r="O166" s="14">
        <v>7082</v>
      </c>
      <c r="P166" s="14">
        <v>8614</v>
      </c>
      <c r="Q166" s="30">
        <f t="shared" si="16"/>
        <v>120021</v>
      </c>
      <c r="R166" s="12">
        <f t="shared" si="18"/>
        <v>-0.10153162055335974</v>
      </c>
    </row>
    <row r="167" spans="1:18" x14ac:dyDescent="0.2">
      <c r="A167" s="5" t="s">
        <v>275</v>
      </c>
      <c r="B167" s="7" t="s">
        <v>283</v>
      </c>
      <c r="C167" s="34" t="s">
        <v>793</v>
      </c>
      <c r="D167" s="30">
        <v>2503343</v>
      </c>
      <c r="E167" s="14">
        <v>156856</v>
      </c>
      <c r="F167" s="14">
        <v>146323</v>
      </c>
      <c r="G167" s="14">
        <v>183891</v>
      </c>
      <c r="H167" s="14">
        <v>238334</v>
      </c>
      <c r="I167" s="14">
        <v>252086</v>
      </c>
      <c r="J167" s="14">
        <v>266968</v>
      </c>
      <c r="K167" s="14">
        <v>279270</v>
      </c>
      <c r="L167" s="14">
        <v>270773</v>
      </c>
      <c r="M167" s="14">
        <v>269729</v>
      </c>
      <c r="N167" s="14">
        <v>254850</v>
      </c>
      <c r="O167" s="14">
        <v>171162</v>
      </c>
      <c r="P167" s="14">
        <v>161733</v>
      </c>
      <c r="Q167" s="30">
        <f t="shared" si="16"/>
        <v>2651975</v>
      </c>
      <c r="R167" s="12">
        <f t="shared" si="18"/>
        <v>5.9373405881655072E-2</v>
      </c>
    </row>
    <row r="168" spans="1:18" x14ac:dyDescent="0.2">
      <c r="A168" s="5" t="s">
        <v>275</v>
      </c>
      <c r="B168" s="7" t="s">
        <v>285</v>
      </c>
      <c r="C168" s="34" t="s">
        <v>316</v>
      </c>
      <c r="D168" s="30">
        <v>1262967</v>
      </c>
      <c r="E168" s="14">
        <v>72426</v>
      </c>
      <c r="F168" s="14">
        <v>67509</v>
      </c>
      <c r="G168" s="14">
        <v>81415</v>
      </c>
      <c r="H168" s="14">
        <v>102362</v>
      </c>
      <c r="I168" s="14">
        <v>116378</v>
      </c>
      <c r="J168" s="14">
        <v>128786</v>
      </c>
      <c r="K168" s="14">
        <v>135979</v>
      </c>
      <c r="L168" s="14">
        <v>128964</v>
      </c>
      <c r="M168" s="14">
        <v>134342</v>
      </c>
      <c r="N168" s="14">
        <v>110219</v>
      </c>
      <c r="O168" s="14">
        <v>83208</v>
      </c>
      <c r="P168" s="14">
        <v>81129</v>
      </c>
      <c r="Q168" s="30">
        <f t="shared" si="16"/>
        <v>1242717</v>
      </c>
      <c r="R168" s="12">
        <f t="shared" si="18"/>
        <v>-1.6033673088845513E-2</v>
      </c>
    </row>
    <row r="169" spans="1:18" x14ac:dyDescent="0.2">
      <c r="A169" s="5" t="s">
        <v>275</v>
      </c>
      <c r="B169" s="7" t="s">
        <v>286</v>
      </c>
      <c r="C169" s="34" t="s">
        <v>317</v>
      </c>
      <c r="D169" s="30">
        <v>2521007</v>
      </c>
      <c r="E169" s="14">
        <v>153066</v>
      </c>
      <c r="F169" s="14">
        <v>141229</v>
      </c>
      <c r="G169" s="14">
        <v>168068</v>
      </c>
      <c r="H169" s="14">
        <v>190987</v>
      </c>
      <c r="I169" s="14">
        <v>212612</v>
      </c>
      <c r="J169" s="14">
        <v>253357</v>
      </c>
      <c r="K169" s="14">
        <v>310190</v>
      </c>
      <c r="L169" s="14">
        <v>306033</v>
      </c>
      <c r="M169" s="14">
        <v>264331</v>
      </c>
      <c r="N169" s="14">
        <v>217644</v>
      </c>
      <c r="O169" s="14">
        <v>164830</v>
      </c>
      <c r="P169" s="14">
        <v>162564</v>
      </c>
      <c r="Q169" s="30">
        <f t="shared" si="16"/>
        <v>2544911</v>
      </c>
      <c r="R169" s="12">
        <f t="shared" si="18"/>
        <v>9.4819252782716301E-3</v>
      </c>
    </row>
    <row r="170" spans="1:18" x14ac:dyDescent="0.2">
      <c r="A170" s="5" t="s">
        <v>275</v>
      </c>
      <c r="B170" s="7" t="s">
        <v>287</v>
      </c>
      <c r="C170" s="34" t="s">
        <v>318</v>
      </c>
      <c r="D170" s="30">
        <v>11157354</v>
      </c>
      <c r="E170" s="14">
        <v>864232</v>
      </c>
      <c r="F170" s="14">
        <v>802231</v>
      </c>
      <c r="G170" s="14">
        <v>927415</v>
      </c>
      <c r="H170" s="14">
        <v>1016751</v>
      </c>
      <c r="I170" s="14">
        <v>1086748</v>
      </c>
      <c r="J170" s="14">
        <v>1129747</v>
      </c>
      <c r="K170" s="14">
        <v>1252662</v>
      </c>
      <c r="L170" s="14">
        <v>1257775</v>
      </c>
      <c r="M170" s="14">
        <v>1132204</v>
      </c>
      <c r="N170" s="14">
        <v>1047158</v>
      </c>
      <c r="O170" s="14">
        <v>898140</v>
      </c>
      <c r="P170" s="14">
        <v>919214</v>
      </c>
      <c r="Q170" s="30">
        <f t="shared" si="16"/>
        <v>12334277</v>
      </c>
      <c r="R170" s="12">
        <f t="shared" si="18"/>
        <v>0.10548406010959233</v>
      </c>
    </row>
    <row r="171" spans="1:18" x14ac:dyDescent="0.2">
      <c r="A171" s="5" t="s">
        <v>275</v>
      </c>
      <c r="B171" s="7" t="s">
        <v>288</v>
      </c>
      <c r="C171" s="34" t="s">
        <v>319</v>
      </c>
      <c r="D171" s="30">
        <v>9638496</v>
      </c>
      <c r="E171" s="14">
        <v>709441</v>
      </c>
      <c r="F171" s="14">
        <v>682379</v>
      </c>
      <c r="G171" s="14">
        <v>788692</v>
      </c>
      <c r="H171" s="14">
        <v>763224</v>
      </c>
      <c r="I171" s="14">
        <v>796811</v>
      </c>
      <c r="J171" s="14">
        <v>859079</v>
      </c>
      <c r="K171" s="14">
        <v>946058</v>
      </c>
      <c r="L171" s="14">
        <v>843386</v>
      </c>
      <c r="M171" s="14">
        <v>893738</v>
      </c>
      <c r="N171" s="14">
        <v>801567</v>
      </c>
      <c r="O171" s="14">
        <v>721908</v>
      </c>
      <c r="P171" s="14">
        <v>702871</v>
      </c>
      <c r="Q171" s="30">
        <f t="shared" si="16"/>
        <v>9509154</v>
      </c>
      <c r="R171" s="12">
        <f t="shared" si="18"/>
        <v>-1.3419313552653911E-2</v>
      </c>
    </row>
    <row r="172" spans="1:18" x14ac:dyDescent="0.2">
      <c r="A172" s="5" t="s">
        <v>275</v>
      </c>
      <c r="B172" s="7" t="s">
        <v>289</v>
      </c>
      <c r="C172" s="34" t="s">
        <v>320</v>
      </c>
      <c r="D172" s="30">
        <v>19411709</v>
      </c>
      <c r="E172" s="14">
        <v>1448349</v>
      </c>
      <c r="F172" s="14">
        <v>1354560</v>
      </c>
      <c r="G172" s="14">
        <v>1635443</v>
      </c>
      <c r="H172" s="14">
        <v>1880636</v>
      </c>
      <c r="I172" s="14">
        <v>1880151</v>
      </c>
      <c r="J172" s="14">
        <v>2046247</v>
      </c>
      <c r="K172" s="14">
        <v>2300378</v>
      </c>
      <c r="L172" s="14">
        <v>2290705</v>
      </c>
      <c r="M172" s="14">
        <v>2136628</v>
      </c>
      <c r="N172" s="14">
        <v>1929615</v>
      </c>
      <c r="O172" s="14">
        <v>1597780</v>
      </c>
      <c r="P172" s="14">
        <v>1660508</v>
      </c>
      <c r="Q172" s="30">
        <f t="shared" si="16"/>
        <v>22161000</v>
      </c>
      <c r="R172" s="12">
        <f t="shared" si="18"/>
        <v>0.14163054886099924</v>
      </c>
    </row>
    <row r="173" spans="1:18" x14ac:dyDescent="0.2">
      <c r="A173" s="5" t="s">
        <v>275</v>
      </c>
      <c r="B173" s="7" t="s">
        <v>290</v>
      </c>
      <c r="C173" s="34" t="s">
        <v>321</v>
      </c>
      <c r="D173" s="30">
        <v>6762906</v>
      </c>
      <c r="E173" s="14">
        <v>350040</v>
      </c>
      <c r="F173" s="14">
        <v>367062</v>
      </c>
      <c r="G173" s="14">
        <v>460692</v>
      </c>
      <c r="H173" s="14">
        <v>676218</v>
      </c>
      <c r="I173" s="14">
        <v>838179</v>
      </c>
      <c r="J173" s="14">
        <v>892195</v>
      </c>
      <c r="K173" s="14">
        <v>1000910</v>
      </c>
      <c r="L173" s="14">
        <v>1012002</v>
      </c>
      <c r="M173" s="14">
        <v>946611</v>
      </c>
      <c r="N173" s="14">
        <v>845101</v>
      </c>
      <c r="O173" s="14">
        <v>588494</v>
      </c>
      <c r="P173" s="14">
        <v>596214</v>
      </c>
      <c r="Q173" s="30">
        <f t="shared" si="16"/>
        <v>8573718</v>
      </c>
      <c r="R173" s="12">
        <f t="shared" si="18"/>
        <v>0.26775649402786317</v>
      </c>
    </row>
    <row r="174" spans="1:18" x14ac:dyDescent="0.2">
      <c r="A174" s="5" t="s">
        <v>275</v>
      </c>
      <c r="B174" s="7" t="s">
        <v>291</v>
      </c>
      <c r="C174" s="34" t="s">
        <v>322</v>
      </c>
      <c r="D174" s="30">
        <v>2523476</v>
      </c>
      <c r="E174" s="14">
        <v>45223</v>
      </c>
      <c r="F174" s="14">
        <v>42995</v>
      </c>
      <c r="G174" s="14">
        <v>54675</v>
      </c>
      <c r="H174" s="14">
        <v>145685</v>
      </c>
      <c r="I174" s="14">
        <v>226589</v>
      </c>
      <c r="J174" s="14">
        <v>393453</v>
      </c>
      <c r="K174" s="14">
        <v>567728</v>
      </c>
      <c r="L174" s="14">
        <v>583370</v>
      </c>
      <c r="M174" s="14">
        <v>417148</v>
      </c>
      <c r="N174" s="14">
        <v>190491</v>
      </c>
      <c r="O174" s="14">
        <v>59153</v>
      </c>
      <c r="P174" s="14">
        <v>64232</v>
      </c>
      <c r="Q174" s="30">
        <f t="shared" si="16"/>
        <v>2790742</v>
      </c>
      <c r="R174" s="12">
        <f t="shared" si="18"/>
        <v>0.10591184540689103</v>
      </c>
    </row>
    <row r="175" spans="1:18" x14ac:dyDescent="0.2">
      <c r="A175" s="5" t="s">
        <v>275</v>
      </c>
      <c r="B175" s="7" t="s">
        <v>292</v>
      </c>
      <c r="C175" s="34" t="s">
        <v>323</v>
      </c>
      <c r="D175" s="30">
        <v>5320747</v>
      </c>
      <c r="E175" s="14">
        <v>312050</v>
      </c>
      <c r="F175" s="14">
        <v>279064</v>
      </c>
      <c r="G175" s="14">
        <v>362179</v>
      </c>
      <c r="H175" s="14">
        <v>476205</v>
      </c>
      <c r="I175" s="14">
        <v>536990</v>
      </c>
      <c r="J175" s="14">
        <v>571648</v>
      </c>
      <c r="K175" s="14">
        <v>636334</v>
      </c>
      <c r="L175" s="14">
        <v>634923</v>
      </c>
      <c r="M175" s="14">
        <v>598026</v>
      </c>
      <c r="N175" s="14">
        <v>522579</v>
      </c>
      <c r="O175" s="14">
        <v>415466</v>
      </c>
      <c r="P175" s="14">
        <v>424467</v>
      </c>
      <c r="Q175" s="30">
        <f t="shared" si="16"/>
        <v>5769931</v>
      </c>
      <c r="R175" s="12">
        <f t="shared" si="18"/>
        <v>8.4421228823697181E-2</v>
      </c>
    </row>
    <row r="176" spans="1:18" x14ac:dyDescent="0.2">
      <c r="A176" s="5" t="s">
        <v>275</v>
      </c>
      <c r="B176" s="7" t="s">
        <v>293</v>
      </c>
      <c r="C176" s="34" t="s">
        <v>324</v>
      </c>
      <c r="D176" s="30">
        <v>190504</v>
      </c>
      <c r="E176" s="14">
        <v>9430</v>
      </c>
      <c r="F176" s="14">
        <v>7908</v>
      </c>
      <c r="G176" s="14">
        <v>10254</v>
      </c>
      <c r="H176" s="14">
        <v>14632</v>
      </c>
      <c r="I176" s="14">
        <v>17443</v>
      </c>
      <c r="J176" s="14">
        <v>0</v>
      </c>
      <c r="K176" s="14">
        <v>0</v>
      </c>
      <c r="L176" s="14">
        <v>0</v>
      </c>
      <c r="M176" s="14">
        <v>0</v>
      </c>
      <c r="N176" s="14">
        <v>15393</v>
      </c>
      <c r="O176" s="14">
        <v>4546</v>
      </c>
      <c r="P176" s="14">
        <v>5239</v>
      </c>
      <c r="Q176" s="30">
        <f t="shared" si="16"/>
        <v>84845</v>
      </c>
      <c r="R176" s="12">
        <f t="shared" si="18"/>
        <v>-0.55462877419896695</v>
      </c>
    </row>
    <row r="177" spans="1:18" x14ac:dyDescent="0.2">
      <c r="A177" s="5" t="s">
        <v>275</v>
      </c>
      <c r="B177" s="7" t="s">
        <v>294</v>
      </c>
      <c r="C177" s="34" t="s">
        <v>325</v>
      </c>
      <c r="D177" s="30">
        <v>218364</v>
      </c>
      <c r="E177" s="14">
        <v>13059</v>
      </c>
      <c r="F177" s="14">
        <v>11151</v>
      </c>
      <c r="G177" s="14">
        <v>16333</v>
      </c>
      <c r="H177" s="14">
        <v>24000</v>
      </c>
      <c r="I177" s="14">
        <v>24850</v>
      </c>
      <c r="J177" s="14">
        <v>24966</v>
      </c>
      <c r="K177" s="14">
        <v>27543</v>
      </c>
      <c r="L177" s="14">
        <v>31929</v>
      </c>
      <c r="M177" s="14">
        <v>24215</v>
      </c>
      <c r="N177" s="14">
        <v>23339</v>
      </c>
      <c r="O177" s="14">
        <v>14175</v>
      </c>
      <c r="P177" s="14">
        <v>13088</v>
      </c>
      <c r="Q177" s="30">
        <f t="shared" si="16"/>
        <v>248648</v>
      </c>
      <c r="R177" s="12">
        <f t="shared" si="18"/>
        <v>0.13868586397025151</v>
      </c>
    </row>
    <row r="178" spans="1:18" x14ac:dyDescent="0.2">
      <c r="A178" s="5" t="s">
        <v>275</v>
      </c>
      <c r="B178" s="7" t="s">
        <v>295</v>
      </c>
      <c r="C178" s="34" t="s">
        <v>326</v>
      </c>
      <c r="D178" s="30">
        <v>570070</v>
      </c>
      <c r="E178" s="14">
        <v>35277</v>
      </c>
      <c r="F178" s="14">
        <v>37719</v>
      </c>
      <c r="G178" s="14">
        <v>45951</v>
      </c>
      <c r="H178" s="14">
        <v>59997</v>
      </c>
      <c r="I178" s="14">
        <v>63237</v>
      </c>
      <c r="J178" s="14">
        <v>64027</v>
      </c>
      <c r="K178" s="14">
        <v>73412</v>
      </c>
      <c r="L178" s="14">
        <v>67786</v>
      </c>
      <c r="M178" s="14">
        <v>69146</v>
      </c>
      <c r="N178" s="14">
        <v>64935</v>
      </c>
      <c r="O178" s="14">
        <v>43761</v>
      </c>
      <c r="P178" s="14">
        <v>41424</v>
      </c>
      <c r="Q178" s="30">
        <f t="shared" si="16"/>
        <v>666672</v>
      </c>
      <c r="R178" s="12">
        <f t="shared" si="18"/>
        <v>0.16945638254951145</v>
      </c>
    </row>
    <row r="179" spans="1:18" x14ac:dyDescent="0.2">
      <c r="A179" s="5" t="s">
        <v>275</v>
      </c>
      <c r="B179" s="7" t="s">
        <v>296</v>
      </c>
      <c r="C179" s="34" t="s">
        <v>327</v>
      </c>
      <c r="D179" s="30">
        <v>4980747</v>
      </c>
      <c r="E179" s="14">
        <v>280895</v>
      </c>
      <c r="F179" s="14">
        <v>267012</v>
      </c>
      <c r="G179" s="14">
        <v>334338</v>
      </c>
      <c r="H179" s="14">
        <v>467579</v>
      </c>
      <c r="I179" s="14">
        <v>500376</v>
      </c>
      <c r="J179" s="14">
        <v>551667</v>
      </c>
      <c r="K179" s="14">
        <v>624630</v>
      </c>
      <c r="L179" s="14">
        <v>608824</v>
      </c>
      <c r="M179" s="14">
        <v>548434</v>
      </c>
      <c r="N179" s="14">
        <v>467664</v>
      </c>
      <c r="O179" s="14">
        <v>282294</v>
      </c>
      <c r="P179" s="14">
        <v>296367</v>
      </c>
      <c r="Q179" s="30">
        <f t="shared" si="16"/>
        <v>5230080</v>
      </c>
      <c r="R179" s="12">
        <f t="shared" si="18"/>
        <v>5.0059358566094669E-2</v>
      </c>
    </row>
    <row r="180" spans="1:18" x14ac:dyDescent="0.2">
      <c r="A180" s="5" t="s">
        <v>275</v>
      </c>
      <c r="B180" s="7" t="s">
        <v>297</v>
      </c>
      <c r="C180" s="34" t="s">
        <v>328</v>
      </c>
      <c r="D180" s="30">
        <v>483857</v>
      </c>
      <c r="E180" s="14">
        <v>33864</v>
      </c>
      <c r="F180" s="14">
        <v>28535</v>
      </c>
      <c r="G180" s="14">
        <v>30691</v>
      </c>
      <c r="H180" s="14">
        <v>26586</v>
      </c>
      <c r="I180" s="14">
        <v>31055</v>
      </c>
      <c r="J180" s="14">
        <v>31269</v>
      </c>
      <c r="K180" s="14">
        <v>32573</v>
      </c>
      <c r="L180" s="14">
        <v>32458</v>
      </c>
      <c r="M180" s="14">
        <v>31212</v>
      </c>
      <c r="N180" s="14">
        <v>36422</v>
      </c>
      <c r="O180" s="14">
        <v>32699</v>
      </c>
      <c r="P180" s="14">
        <v>33509</v>
      </c>
      <c r="Q180" s="30">
        <f t="shared" si="16"/>
        <v>380873</v>
      </c>
      <c r="R180" s="12">
        <f t="shared" si="18"/>
        <v>-0.21283974397394267</v>
      </c>
    </row>
    <row r="181" spans="1:18" x14ac:dyDescent="0.2">
      <c r="A181" s="5" t="s">
        <v>275</v>
      </c>
      <c r="B181" s="7" t="s">
        <v>299</v>
      </c>
      <c r="C181" s="34" t="s">
        <v>330</v>
      </c>
      <c r="D181" s="30">
        <v>5366837</v>
      </c>
      <c r="E181" s="14">
        <v>463754</v>
      </c>
      <c r="F181" s="14">
        <v>446695</v>
      </c>
      <c r="G181" s="14">
        <v>503631</v>
      </c>
      <c r="H181" s="14">
        <v>498120</v>
      </c>
      <c r="I181" s="14">
        <v>506163</v>
      </c>
      <c r="J181" s="14">
        <v>494864</v>
      </c>
      <c r="K181" s="14">
        <v>516748</v>
      </c>
      <c r="L181" s="14">
        <v>519566</v>
      </c>
      <c r="M181" s="14">
        <v>487640</v>
      </c>
      <c r="N181" s="14">
        <v>498608</v>
      </c>
      <c r="O181" s="14">
        <v>474870</v>
      </c>
      <c r="P181" s="14">
        <v>451182</v>
      </c>
      <c r="Q181" s="30">
        <f t="shared" si="16"/>
        <v>5861841</v>
      </c>
      <c r="R181" s="12">
        <f>Q181/D181-1</f>
        <v>9.2233842764369411E-2</v>
      </c>
    </row>
    <row r="182" spans="1:18" x14ac:dyDescent="0.2">
      <c r="A182" s="5" t="s">
        <v>275</v>
      </c>
      <c r="B182" s="7" t="s">
        <v>300</v>
      </c>
      <c r="C182" s="34" t="s">
        <v>331</v>
      </c>
      <c r="D182" s="30">
        <v>41738662</v>
      </c>
      <c r="E182" s="14">
        <v>2668146</v>
      </c>
      <c r="F182" s="14">
        <v>2494305</v>
      </c>
      <c r="G182" s="14">
        <v>3058562</v>
      </c>
      <c r="H182" s="14">
        <v>3465679</v>
      </c>
      <c r="I182" s="14">
        <v>3672882</v>
      </c>
      <c r="J182" s="14">
        <v>3844881</v>
      </c>
      <c r="K182" s="14">
        <v>4277569</v>
      </c>
      <c r="L182" s="14">
        <v>4218845</v>
      </c>
      <c r="M182" s="14">
        <v>3978716</v>
      </c>
      <c r="N182" s="14">
        <v>3978716</v>
      </c>
      <c r="O182" s="14">
        <v>2833518</v>
      </c>
      <c r="P182" s="14">
        <v>2789930</v>
      </c>
      <c r="Q182" s="30">
        <f t="shared" si="16"/>
        <v>41281749</v>
      </c>
      <c r="R182" s="12">
        <f>Q182/D182-1</f>
        <v>-1.0946996815566323E-2</v>
      </c>
    </row>
    <row r="183" spans="1:18" x14ac:dyDescent="0.2">
      <c r="A183" s="5" t="s">
        <v>275</v>
      </c>
      <c r="B183" s="7" t="s">
        <v>301</v>
      </c>
      <c r="C183" s="34" t="s">
        <v>332</v>
      </c>
      <c r="D183" s="30">
        <v>1501533</v>
      </c>
      <c r="E183" s="14">
        <v>81715</v>
      </c>
      <c r="F183" s="14">
        <v>76077</v>
      </c>
      <c r="G183" s="14">
        <v>98456</v>
      </c>
      <c r="H183" s="14">
        <v>132060</v>
      </c>
      <c r="I183" s="14">
        <v>137653</v>
      </c>
      <c r="J183" s="14">
        <v>139268</v>
      </c>
      <c r="K183" s="14">
        <v>154385</v>
      </c>
      <c r="L183" s="14">
        <v>163520</v>
      </c>
      <c r="M183" s="14">
        <v>142477</v>
      </c>
      <c r="N183" s="14">
        <v>128981</v>
      </c>
      <c r="O183" s="14">
        <v>5881</v>
      </c>
      <c r="P183" s="14">
        <v>31379</v>
      </c>
      <c r="Q183" s="30">
        <f t="shared" si="16"/>
        <v>1291852</v>
      </c>
      <c r="R183" s="12">
        <f t="shared" ref="R183:R200" si="19">Q183/D183-1</f>
        <v>-0.1396446165352343</v>
      </c>
    </row>
    <row r="184" spans="1:18" x14ac:dyDescent="0.2">
      <c r="A184" s="5" t="s">
        <v>275</v>
      </c>
      <c r="B184" s="7" t="s">
        <v>302</v>
      </c>
      <c r="C184" s="34" t="s">
        <v>333</v>
      </c>
      <c r="D184" s="30">
        <v>2630312</v>
      </c>
      <c r="E184" s="14">
        <v>196962</v>
      </c>
      <c r="F184" s="14">
        <v>185197</v>
      </c>
      <c r="G184" s="14">
        <v>217533</v>
      </c>
      <c r="H184" s="14">
        <v>279284</v>
      </c>
      <c r="I184" s="14">
        <v>282982</v>
      </c>
      <c r="J184" s="14">
        <v>286935</v>
      </c>
      <c r="K184" s="14">
        <v>312356</v>
      </c>
      <c r="L184" s="14">
        <v>312866</v>
      </c>
      <c r="M184" s="14">
        <v>295768</v>
      </c>
      <c r="N184" s="14">
        <v>150178</v>
      </c>
      <c r="O184" s="14">
        <v>248674</v>
      </c>
      <c r="P184" s="14">
        <v>242898</v>
      </c>
      <c r="Q184" s="30">
        <f t="shared" si="16"/>
        <v>3011633</v>
      </c>
      <c r="R184" s="12">
        <f t="shared" si="19"/>
        <v>0.14497177521145788</v>
      </c>
    </row>
    <row r="185" spans="1:18" x14ac:dyDescent="0.2">
      <c r="A185" s="5" t="s">
        <v>275</v>
      </c>
      <c r="B185" s="7" t="s">
        <v>303</v>
      </c>
      <c r="C185" s="34" t="s">
        <v>334</v>
      </c>
      <c r="D185" s="30">
        <v>725082</v>
      </c>
      <c r="E185" s="14">
        <v>50861</v>
      </c>
      <c r="F185" s="14">
        <v>47413</v>
      </c>
      <c r="G185" s="14">
        <v>59343</v>
      </c>
      <c r="H185" s="14">
        <v>64448</v>
      </c>
      <c r="I185" s="14">
        <v>68544</v>
      </c>
      <c r="J185" s="14">
        <v>73615</v>
      </c>
      <c r="K185" s="14">
        <v>86416</v>
      </c>
      <c r="L185" s="14">
        <v>73154</v>
      </c>
      <c r="M185" s="14">
        <v>74096</v>
      </c>
      <c r="N185" s="14">
        <v>69301</v>
      </c>
      <c r="O185" s="14">
        <v>58799</v>
      </c>
      <c r="P185" s="14">
        <v>51991</v>
      </c>
      <c r="Q185" s="30">
        <f t="shared" si="16"/>
        <v>777981</v>
      </c>
      <c r="R185" s="12">
        <f t="shared" si="19"/>
        <v>7.2955886368714085E-2</v>
      </c>
    </row>
    <row r="186" spans="1:18" x14ac:dyDescent="0.2">
      <c r="A186" s="5" t="s">
        <v>275</v>
      </c>
      <c r="B186" s="7" t="s">
        <v>304</v>
      </c>
      <c r="C186" s="34" t="s">
        <v>335</v>
      </c>
      <c r="D186" s="30">
        <v>3943298</v>
      </c>
      <c r="E186" s="14">
        <v>326923</v>
      </c>
      <c r="F186" s="14">
        <v>335188</v>
      </c>
      <c r="G186" s="14">
        <v>376137</v>
      </c>
      <c r="H186" s="14">
        <v>349965</v>
      </c>
      <c r="I186" s="14">
        <v>349069</v>
      </c>
      <c r="J186" s="14">
        <v>362130</v>
      </c>
      <c r="K186" s="14">
        <v>387745</v>
      </c>
      <c r="L186" s="14">
        <v>367060</v>
      </c>
      <c r="M186" s="14">
        <v>371428</v>
      </c>
      <c r="N186" s="14">
        <v>347197</v>
      </c>
      <c r="O186" s="14">
        <v>287688</v>
      </c>
      <c r="P186" s="14">
        <v>309012</v>
      </c>
      <c r="Q186" s="30">
        <f t="shared" si="16"/>
        <v>4169542</v>
      </c>
      <c r="R186" s="12">
        <f t="shared" si="19"/>
        <v>5.7374309524666822E-2</v>
      </c>
    </row>
    <row r="187" spans="1:18" x14ac:dyDescent="0.2">
      <c r="A187" s="5" t="s">
        <v>275</v>
      </c>
      <c r="B187" s="7" t="s">
        <v>305</v>
      </c>
      <c r="C187" s="34" t="s">
        <v>336</v>
      </c>
      <c r="D187" s="30">
        <v>9611170</v>
      </c>
      <c r="E187" s="14">
        <v>533987</v>
      </c>
      <c r="F187" s="14">
        <v>564418</v>
      </c>
      <c r="G187" s="14">
        <v>681331</v>
      </c>
      <c r="H187" s="14">
        <v>849386</v>
      </c>
      <c r="I187" s="14">
        <v>941009</v>
      </c>
      <c r="J187" s="14">
        <v>1042116</v>
      </c>
      <c r="K187" s="14">
        <v>1162268</v>
      </c>
      <c r="L187" s="14">
        <v>1135617</v>
      </c>
      <c r="M187" s="14">
        <v>1093650</v>
      </c>
      <c r="N187" s="14">
        <v>1095337</v>
      </c>
      <c r="O187" s="14">
        <v>642018</v>
      </c>
      <c r="P187" s="14">
        <v>616202</v>
      </c>
      <c r="Q187" s="30">
        <f t="shared" si="16"/>
        <v>10357339</v>
      </c>
      <c r="R187" s="12">
        <f t="shared" si="19"/>
        <v>7.7635605238488115E-2</v>
      </c>
    </row>
    <row r="188" spans="1:18" x14ac:dyDescent="0.2">
      <c r="A188" s="5" t="s">
        <v>275</v>
      </c>
      <c r="B188" s="7" t="s">
        <v>306</v>
      </c>
      <c r="C188" s="34" t="s">
        <v>337</v>
      </c>
      <c r="D188" s="30">
        <v>2801342</v>
      </c>
      <c r="E188" s="14">
        <v>178218</v>
      </c>
      <c r="F188" s="14">
        <v>161482</v>
      </c>
      <c r="G188" s="14">
        <v>182730</v>
      </c>
      <c r="H188" s="14">
        <v>222842</v>
      </c>
      <c r="I188" s="14">
        <v>252628</v>
      </c>
      <c r="J188" s="14">
        <v>350438</v>
      </c>
      <c r="K188" s="14">
        <v>416815</v>
      </c>
      <c r="L188" s="14">
        <v>417696</v>
      </c>
      <c r="M188" s="14">
        <v>358276</v>
      </c>
      <c r="N188" s="14">
        <v>229984</v>
      </c>
      <c r="O188" s="14">
        <v>151300</v>
      </c>
      <c r="P188" s="14">
        <v>169898</v>
      </c>
      <c r="Q188" s="30">
        <f t="shared" si="16"/>
        <v>3092307</v>
      </c>
      <c r="R188" s="12">
        <f t="shared" si="19"/>
        <v>0.10386628979967449</v>
      </c>
    </row>
    <row r="189" spans="1:18" x14ac:dyDescent="0.2">
      <c r="A189" s="5" t="s">
        <v>338</v>
      </c>
      <c r="B189" s="6" t="s">
        <v>339</v>
      </c>
      <c r="C189" s="34" t="s">
        <v>355</v>
      </c>
      <c r="D189" s="30">
        <v>1756946</v>
      </c>
      <c r="E189" s="14">
        <v>122844</v>
      </c>
      <c r="F189" s="14">
        <v>108270</v>
      </c>
      <c r="G189" s="14">
        <v>126225</v>
      </c>
      <c r="H189" s="14">
        <v>172339</v>
      </c>
      <c r="I189" s="14">
        <v>148212</v>
      </c>
      <c r="J189" s="14">
        <v>144424</v>
      </c>
      <c r="K189" s="14">
        <v>234139</v>
      </c>
      <c r="L189" s="14">
        <v>241560</v>
      </c>
      <c r="M189" s="14">
        <v>169524</v>
      </c>
      <c r="N189" s="14">
        <v>150366</v>
      </c>
      <c r="O189" s="14">
        <v>116840</v>
      </c>
      <c r="P189" s="14">
        <v>150393</v>
      </c>
      <c r="Q189" s="30">
        <f t="shared" si="16"/>
        <v>1885136</v>
      </c>
      <c r="R189" s="12">
        <f t="shared" si="19"/>
        <v>7.296183263458289E-2</v>
      </c>
    </row>
    <row r="190" spans="1:18" x14ac:dyDescent="0.2">
      <c r="A190" s="5" t="s">
        <v>340</v>
      </c>
      <c r="B190" s="6" t="s">
        <v>341</v>
      </c>
      <c r="C190" s="34" t="s">
        <v>356</v>
      </c>
      <c r="D190" s="30">
        <v>5403141</v>
      </c>
      <c r="E190" s="14">
        <v>369666</v>
      </c>
      <c r="F190" s="14">
        <v>344509</v>
      </c>
      <c r="G190" s="14">
        <v>419337</v>
      </c>
      <c r="H190" s="14">
        <v>489996</v>
      </c>
      <c r="I190" s="14">
        <v>528144</v>
      </c>
      <c r="J190" s="14">
        <v>595499</v>
      </c>
      <c r="K190" s="14">
        <v>646268</v>
      </c>
      <c r="L190" s="14">
        <v>644103</v>
      </c>
      <c r="M190" s="14">
        <v>570062</v>
      </c>
      <c r="N190" s="14">
        <v>553396</v>
      </c>
      <c r="O190" s="14">
        <v>461394</v>
      </c>
      <c r="P190" s="14">
        <v>475701</v>
      </c>
      <c r="Q190" s="30">
        <f t="shared" si="16"/>
        <v>6098075</v>
      </c>
      <c r="R190" s="12">
        <f t="shared" si="19"/>
        <v>0.12861666945208361</v>
      </c>
    </row>
    <row r="191" spans="1:18" x14ac:dyDescent="0.2">
      <c r="A191" s="5" t="s">
        <v>342</v>
      </c>
      <c r="B191" s="6" t="s">
        <v>343</v>
      </c>
      <c r="C191" s="34" t="s">
        <v>357</v>
      </c>
      <c r="D191" s="30">
        <v>740448</v>
      </c>
      <c r="E191" s="14">
        <v>58539</v>
      </c>
      <c r="F191" s="14">
        <v>54111</v>
      </c>
      <c r="G191" s="14">
        <v>62316</v>
      </c>
      <c r="H191" s="14">
        <v>75327</v>
      </c>
      <c r="I191" s="14">
        <v>83964</v>
      </c>
      <c r="J191" s="14">
        <v>83834</v>
      </c>
      <c r="K191" s="14">
        <v>235874</v>
      </c>
      <c r="L191" s="14">
        <v>235131</v>
      </c>
      <c r="M191" s="14">
        <v>81387</v>
      </c>
      <c r="N191" s="14">
        <v>84744</v>
      </c>
      <c r="O191" s="14">
        <v>65340</v>
      </c>
      <c r="P191" s="14">
        <v>65331</v>
      </c>
      <c r="Q191" s="30">
        <f t="shared" si="16"/>
        <v>1185898</v>
      </c>
      <c r="R191" s="12">
        <f t="shared" si="19"/>
        <v>0.60159525044297513</v>
      </c>
    </row>
    <row r="192" spans="1:18" x14ac:dyDescent="0.2">
      <c r="A192" s="5" t="s">
        <v>342</v>
      </c>
      <c r="B192" s="6" t="s">
        <v>344</v>
      </c>
      <c r="C192" s="34" t="s">
        <v>358</v>
      </c>
      <c r="D192" s="30">
        <v>232633</v>
      </c>
      <c r="E192" s="14">
        <v>18114</v>
      </c>
      <c r="F192" s="14">
        <v>16032</v>
      </c>
      <c r="G192" s="14">
        <v>19747</v>
      </c>
      <c r="H192" s="14">
        <v>25591</v>
      </c>
      <c r="I192" s="14">
        <v>26282</v>
      </c>
      <c r="J192" s="14">
        <v>29135</v>
      </c>
      <c r="K192" s="14">
        <v>35943</v>
      </c>
      <c r="L192" s="14">
        <v>37346</v>
      </c>
      <c r="M192" s="14">
        <v>28756</v>
      </c>
      <c r="N192" s="14">
        <v>25100</v>
      </c>
      <c r="O192" s="14">
        <v>17172</v>
      </c>
      <c r="P192" s="14">
        <v>17979</v>
      </c>
      <c r="Q192" s="30">
        <f t="shared" si="16"/>
        <v>297197</v>
      </c>
      <c r="R192" s="12">
        <f t="shared" si="19"/>
        <v>0.27753586120627771</v>
      </c>
    </row>
    <row r="193" spans="1:18" x14ac:dyDescent="0.2">
      <c r="A193" s="5" t="s">
        <v>342</v>
      </c>
      <c r="B193" s="6" t="s">
        <v>345</v>
      </c>
      <c r="C193" s="34" t="s">
        <v>359</v>
      </c>
      <c r="D193" s="30">
        <v>3814001</v>
      </c>
      <c r="E193" s="27">
        <v>279386</v>
      </c>
      <c r="F193" s="27">
        <v>255123</v>
      </c>
      <c r="G193" s="27">
        <v>299975</v>
      </c>
      <c r="H193" s="27">
        <v>349392</v>
      </c>
      <c r="I193" s="27">
        <v>399805</v>
      </c>
      <c r="J193" s="27">
        <v>414245</v>
      </c>
      <c r="K193" s="27">
        <v>136157</v>
      </c>
      <c r="L193" s="27">
        <v>142180</v>
      </c>
      <c r="M193" s="27">
        <v>408884</v>
      </c>
      <c r="N193" s="14">
        <v>419114</v>
      </c>
      <c r="O193" s="14">
        <v>331878</v>
      </c>
      <c r="P193" s="14">
        <v>325618</v>
      </c>
      <c r="Q193" s="30">
        <f t="shared" si="16"/>
        <v>3761757</v>
      </c>
      <c r="R193" s="12">
        <f t="shared" si="19"/>
        <v>-1.3697951311496759E-2</v>
      </c>
    </row>
    <row r="194" spans="1:18" x14ac:dyDescent="0.2">
      <c r="A194" s="5" t="s">
        <v>346</v>
      </c>
      <c r="B194" s="6" t="s">
        <v>346</v>
      </c>
      <c r="C194" s="34" t="s">
        <v>360</v>
      </c>
      <c r="D194" s="30">
        <v>3012596</v>
      </c>
      <c r="E194" s="14">
        <v>205120</v>
      </c>
      <c r="F194" s="14">
        <v>208989</v>
      </c>
      <c r="G194" s="14">
        <v>243807</v>
      </c>
      <c r="H194" s="14">
        <v>319359</v>
      </c>
      <c r="I194" s="14">
        <v>321160</v>
      </c>
      <c r="J194" s="14">
        <v>338979</v>
      </c>
      <c r="K194" s="14">
        <v>355958</v>
      </c>
      <c r="L194" s="14">
        <v>359343</v>
      </c>
      <c r="M194" s="14">
        <v>349253</v>
      </c>
      <c r="N194" s="14">
        <v>330396</v>
      </c>
      <c r="O194" s="14">
        <v>271240</v>
      </c>
      <c r="P194" s="14">
        <v>280484</v>
      </c>
      <c r="Q194" s="30">
        <f t="shared" si="16"/>
        <v>3584088</v>
      </c>
      <c r="R194" s="12">
        <f>Q194/D194-1</f>
        <v>0.18970084272833132</v>
      </c>
    </row>
    <row r="195" spans="1:18" x14ac:dyDescent="0.2">
      <c r="A195" s="5" t="s">
        <v>347</v>
      </c>
      <c r="B195" s="6" t="s">
        <v>997</v>
      </c>
      <c r="C195" s="34" t="s">
        <v>998</v>
      </c>
      <c r="D195" s="30"/>
      <c r="E195" s="14">
        <v>4426</v>
      </c>
      <c r="F195" s="14">
        <v>5069</v>
      </c>
      <c r="G195" s="14">
        <v>5462</v>
      </c>
      <c r="H195" s="14">
        <v>7888</v>
      </c>
      <c r="I195" s="14">
        <v>13934</v>
      </c>
      <c r="J195" s="14">
        <v>18834</v>
      </c>
      <c r="K195" s="14">
        <v>28285</v>
      </c>
      <c r="L195" s="14">
        <v>31362</v>
      </c>
      <c r="M195" s="14">
        <v>21190</v>
      </c>
      <c r="N195" s="14">
        <v>11484</v>
      </c>
      <c r="O195" s="14">
        <v>4807</v>
      </c>
      <c r="P195" s="14">
        <v>6157</v>
      </c>
      <c r="Q195" s="30">
        <f t="shared" si="16"/>
        <v>158898</v>
      </c>
      <c r="R195" s="12" t="e">
        <f t="shared" si="19"/>
        <v>#DIV/0!</v>
      </c>
    </row>
    <row r="196" spans="1:18" x14ac:dyDescent="0.2">
      <c r="A196" s="5" t="s">
        <v>347</v>
      </c>
      <c r="B196" s="6" t="s">
        <v>348</v>
      </c>
      <c r="C196" s="34" t="s">
        <v>361</v>
      </c>
      <c r="D196" s="30">
        <v>1652826</v>
      </c>
      <c r="E196" s="14">
        <v>123118</v>
      </c>
      <c r="F196" s="14">
        <v>105392</v>
      </c>
      <c r="G196" s="14">
        <v>130997</v>
      </c>
      <c r="H196" s="14">
        <v>148755</v>
      </c>
      <c r="I196" s="14">
        <v>150329</v>
      </c>
      <c r="J196" s="14">
        <v>151213</v>
      </c>
      <c r="K196" s="14">
        <v>202003</v>
      </c>
      <c r="L196" s="14">
        <v>217285</v>
      </c>
      <c r="M196" s="14">
        <v>186450</v>
      </c>
      <c r="N196" s="14">
        <v>172909</v>
      </c>
      <c r="O196" s="14">
        <v>140911</v>
      </c>
      <c r="P196" s="14">
        <v>144372</v>
      </c>
      <c r="Q196" s="30">
        <f t="shared" si="16"/>
        <v>1873734</v>
      </c>
      <c r="R196" s="12">
        <f t="shared" si="19"/>
        <v>0.1336547222756661</v>
      </c>
    </row>
    <row r="197" spans="1:18" x14ac:dyDescent="0.2">
      <c r="A197" s="5" t="s">
        <v>349</v>
      </c>
      <c r="B197" s="6" t="s">
        <v>349</v>
      </c>
      <c r="C197" s="34" t="s">
        <v>362</v>
      </c>
      <c r="D197" s="30">
        <v>5080169</v>
      </c>
      <c r="E197" s="14">
        <v>301289</v>
      </c>
      <c r="F197" s="14">
        <v>296250</v>
      </c>
      <c r="G197" s="14">
        <v>384416</v>
      </c>
      <c r="H197" s="14">
        <v>530576</v>
      </c>
      <c r="I197" s="14">
        <v>548354</v>
      </c>
      <c r="J197" s="14">
        <v>578827</v>
      </c>
      <c r="K197" s="14">
        <v>675111</v>
      </c>
      <c r="L197" s="14">
        <v>696053</v>
      </c>
      <c r="M197" s="14">
        <v>629008</v>
      </c>
      <c r="N197" s="14">
        <v>598748</v>
      </c>
      <c r="O197" s="14">
        <v>407993</v>
      </c>
      <c r="P197" s="14">
        <v>379567</v>
      </c>
      <c r="Q197" s="30">
        <f t="shared" si="16"/>
        <v>6026192</v>
      </c>
      <c r="R197" s="12">
        <f t="shared" si="19"/>
        <v>0.18621880492558418</v>
      </c>
    </row>
    <row r="198" spans="1:18" x14ac:dyDescent="0.2">
      <c r="A198" s="5" t="s">
        <v>350</v>
      </c>
      <c r="B198" s="6" t="s">
        <v>351</v>
      </c>
      <c r="C198" s="34" t="s">
        <v>363</v>
      </c>
      <c r="D198" s="30">
        <v>2206266</v>
      </c>
      <c r="E198" s="14">
        <v>173593</v>
      </c>
      <c r="F198" s="14">
        <v>138027</v>
      </c>
      <c r="G198" s="14">
        <v>155180</v>
      </c>
      <c r="H198" s="14">
        <v>204838</v>
      </c>
      <c r="I198" s="14">
        <v>232540</v>
      </c>
      <c r="J198" s="14">
        <v>301715</v>
      </c>
      <c r="K198" s="14">
        <v>333515</v>
      </c>
      <c r="L198" s="14">
        <v>344359</v>
      </c>
      <c r="M198" s="14">
        <v>282152</v>
      </c>
      <c r="N198" s="14">
        <v>217292</v>
      </c>
      <c r="O198" s="14">
        <v>175935</v>
      </c>
      <c r="P198" s="14">
        <v>185507</v>
      </c>
      <c r="Q198" s="30">
        <f t="shared" si="16"/>
        <v>2744653</v>
      </c>
      <c r="R198" s="12">
        <f t="shared" si="19"/>
        <v>0.24402633227362425</v>
      </c>
    </row>
    <row r="199" spans="1:18" x14ac:dyDescent="0.2">
      <c r="A199" s="5" t="s">
        <v>352</v>
      </c>
      <c r="B199" s="6" t="s">
        <v>353</v>
      </c>
      <c r="C199" s="34" t="s">
        <v>364</v>
      </c>
      <c r="D199" s="30">
        <v>873215</v>
      </c>
      <c r="E199" s="14">
        <v>50799</v>
      </c>
      <c r="F199" s="14">
        <v>46738</v>
      </c>
      <c r="G199" s="14">
        <v>56052</v>
      </c>
      <c r="H199" s="14">
        <v>72493</v>
      </c>
      <c r="I199" s="14">
        <v>79581</v>
      </c>
      <c r="J199" s="14">
        <v>112199</v>
      </c>
      <c r="K199" s="14">
        <v>146321</v>
      </c>
      <c r="L199" s="14">
        <v>149209</v>
      </c>
      <c r="M199" s="14">
        <v>121163</v>
      </c>
      <c r="N199" s="14">
        <v>86388</v>
      </c>
      <c r="O199" s="14">
        <v>65775</v>
      </c>
      <c r="P199" s="14">
        <v>68424</v>
      </c>
      <c r="Q199" s="30">
        <f t="shared" si="16"/>
        <v>1055142</v>
      </c>
      <c r="R199" s="12">
        <f t="shared" si="19"/>
        <v>0.20834158826863947</v>
      </c>
    </row>
    <row r="200" spans="1:18" x14ac:dyDescent="0.2">
      <c r="A200" s="5" t="s">
        <v>352</v>
      </c>
      <c r="B200" s="6" t="s">
        <v>354</v>
      </c>
      <c r="C200" s="34" t="s">
        <v>365</v>
      </c>
      <c r="D200" s="30">
        <v>982559</v>
      </c>
      <c r="E200" s="14">
        <v>14687</v>
      </c>
      <c r="F200" s="14">
        <v>14299</v>
      </c>
      <c r="G200" s="14">
        <v>20208</v>
      </c>
      <c r="H200" s="14">
        <v>42333</v>
      </c>
      <c r="I200" s="14">
        <v>75922</v>
      </c>
      <c r="J200" s="14">
        <v>189453</v>
      </c>
      <c r="K200" s="14">
        <v>249199</v>
      </c>
      <c r="L200" s="14">
        <v>247931</v>
      </c>
      <c r="M200" s="14">
        <v>181197</v>
      </c>
      <c r="N200" s="14">
        <v>54858</v>
      </c>
      <c r="O200" s="14">
        <v>20882</v>
      </c>
      <c r="P200" s="14">
        <v>18751</v>
      </c>
      <c r="Q200" s="30">
        <f t="shared" si="16"/>
        <v>1129720</v>
      </c>
      <c r="R200" s="12">
        <f t="shared" si="19"/>
        <v>0.14977319428146307</v>
      </c>
    </row>
    <row r="201" spans="1:18" x14ac:dyDescent="0.2">
      <c r="A201" s="5" t="s">
        <v>375</v>
      </c>
      <c r="B201" s="6" t="s">
        <v>901</v>
      </c>
      <c r="C201" s="35"/>
      <c r="D201" s="30">
        <v>70035364</v>
      </c>
      <c r="E201" s="77">
        <f t="shared" ref="E201:N201" si="20">E202+E203+E206</f>
        <v>5019434</v>
      </c>
      <c r="F201" s="77">
        <f t="shared" si="20"/>
        <v>4782509</v>
      </c>
      <c r="G201" s="77">
        <f t="shared" si="20"/>
        <v>5707080</v>
      </c>
      <c r="H201" s="77">
        <f t="shared" si="20"/>
        <v>6506057</v>
      </c>
      <c r="I201" s="77">
        <f t="shared" si="20"/>
        <v>6952178</v>
      </c>
      <c r="J201" s="77">
        <f t="shared" si="20"/>
        <v>6872265</v>
      </c>
      <c r="K201" s="77">
        <f t="shared" si="20"/>
        <v>7499120</v>
      </c>
      <c r="L201" s="77">
        <f t="shared" si="20"/>
        <v>7568713</v>
      </c>
      <c r="M201" s="77">
        <f t="shared" si="20"/>
        <v>7008527</v>
      </c>
      <c r="N201" s="77">
        <f t="shared" si="20"/>
        <v>6944615</v>
      </c>
      <c r="O201" s="77"/>
      <c r="P201" s="77"/>
      <c r="Q201" s="30">
        <f t="shared" si="16"/>
        <v>64860498</v>
      </c>
      <c r="R201" s="12"/>
    </row>
    <row r="202" spans="1:18" x14ac:dyDescent="0.2">
      <c r="A202" s="5" t="s">
        <v>375</v>
      </c>
      <c r="B202" s="6" t="s">
        <v>376</v>
      </c>
      <c r="C202" s="34" t="s">
        <v>426</v>
      </c>
      <c r="D202" s="30">
        <v>63625664</v>
      </c>
      <c r="E202" s="14">
        <v>4571846</v>
      </c>
      <c r="F202" s="14">
        <v>4334892</v>
      </c>
      <c r="G202" s="14">
        <v>5170386</v>
      </c>
      <c r="H202" s="14">
        <v>5845852</v>
      </c>
      <c r="I202" s="14">
        <v>6215960</v>
      </c>
      <c r="J202" s="14">
        <v>6153674</v>
      </c>
      <c r="K202" s="14">
        <v>6739110</v>
      </c>
      <c r="L202" s="14">
        <v>6797341</v>
      </c>
      <c r="M202" s="14">
        <v>6268116</v>
      </c>
      <c r="N202" s="14">
        <v>6251204</v>
      </c>
      <c r="O202" s="14">
        <v>5180752</v>
      </c>
      <c r="P202" s="14">
        <v>4986292</v>
      </c>
      <c r="Q202" s="30">
        <f t="shared" si="16"/>
        <v>68515425</v>
      </c>
      <c r="R202" s="12"/>
    </row>
    <row r="203" spans="1:18" x14ac:dyDescent="0.2">
      <c r="A203" s="5" t="s">
        <v>375</v>
      </c>
      <c r="B203" s="6" t="s">
        <v>377</v>
      </c>
      <c r="C203" s="34" t="s">
        <v>427</v>
      </c>
      <c r="D203" s="30">
        <v>4736205</v>
      </c>
      <c r="E203" s="14">
        <v>346897</v>
      </c>
      <c r="F203" s="14">
        <v>345315</v>
      </c>
      <c r="G203" s="14">
        <v>413869</v>
      </c>
      <c r="H203" s="14">
        <v>503386</v>
      </c>
      <c r="I203" s="14">
        <v>539175</v>
      </c>
      <c r="J203" s="14">
        <v>526210</v>
      </c>
      <c r="K203" s="14">
        <v>561469</v>
      </c>
      <c r="L203" s="14">
        <v>571117</v>
      </c>
      <c r="M203" s="14">
        <v>546129</v>
      </c>
      <c r="N203" s="14">
        <v>531979</v>
      </c>
      <c r="O203" s="14">
        <v>398580</v>
      </c>
      <c r="P203" s="14">
        <v>369276</v>
      </c>
      <c r="Q203" s="30">
        <f t="shared" si="16"/>
        <v>5653402</v>
      </c>
      <c r="R203" s="12">
        <f>Q203/D203-1</f>
        <v>0.19365652458033389</v>
      </c>
    </row>
    <row r="204" spans="1:18" x14ac:dyDescent="0.2">
      <c r="A204" s="5" t="s">
        <v>375</v>
      </c>
      <c r="B204" s="6" t="s">
        <v>378</v>
      </c>
      <c r="C204" s="34" t="s">
        <v>428</v>
      </c>
      <c r="D204" s="30">
        <v>180399</v>
      </c>
      <c r="E204" s="14">
        <v>10606</v>
      </c>
      <c r="F204" s="14">
        <v>10925</v>
      </c>
      <c r="G204" s="14">
        <v>11865</v>
      </c>
      <c r="H204" s="14">
        <v>17450</v>
      </c>
      <c r="I204" s="14">
        <v>26772</v>
      </c>
      <c r="J204" s="14">
        <v>25801</v>
      </c>
      <c r="K204" s="14">
        <v>24535</v>
      </c>
      <c r="L204" s="14">
        <v>27491</v>
      </c>
      <c r="M204" s="14">
        <v>25993</v>
      </c>
      <c r="N204" s="14">
        <v>21339</v>
      </c>
      <c r="O204" s="14">
        <v>12056</v>
      </c>
      <c r="P204" s="14">
        <v>13149</v>
      </c>
      <c r="Q204" s="30">
        <f t="shared" ref="Q204:Q281" si="21">SUM(E204:P204)</f>
        <v>227982</v>
      </c>
      <c r="R204" s="12">
        <f>Q204/D204-1</f>
        <v>0.26376532020687482</v>
      </c>
    </row>
    <row r="205" spans="1:18" x14ac:dyDescent="0.2">
      <c r="A205" s="5" t="s">
        <v>375</v>
      </c>
      <c r="B205" s="6" t="s">
        <v>906</v>
      </c>
      <c r="C205" s="34" t="s">
        <v>429</v>
      </c>
      <c r="D205" s="30">
        <v>176562</v>
      </c>
      <c r="E205" s="14">
        <v>6076</v>
      </c>
      <c r="F205" s="14">
        <v>5417</v>
      </c>
      <c r="G205" s="14">
        <v>6836</v>
      </c>
      <c r="H205" s="14">
        <v>15457</v>
      </c>
      <c r="I205" s="14">
        <v>21729</v>
      </c>
      <c r="J205" s="14"/>
      <c r="K205" s="14"/>
      <c r="L205" s="14"/>
      <c r="M205" s="14"/>
      <c r="N205" s="14"/>
      <c r="O205" s="14"/>
      <c r="P205" s="14"/>
      <c r="Q205" s="30">
        <f t="shared" si="21"/>
        <v>55515</v>
      </c>
      <c r="R205" s="12"/>
    </row>
    <row r="206" spans="1:18" x14ac:dyDescent="0.2">
      <c r="A206" s="8" t="s">
        <v>375</v>
      </c>
      <c r="B206" s="9" t="s">
        <v>380</v>
      </c>
      <c r="C206" s="34" t="s">
        <v>430</v>
      </c>
      <c r="D206" s="30">
        <v>1683863</v>
      </c>
      <c r="E206" s="14">
        <v>100691</v>
      </c>
      <c r="F206" s="14">
        <v>102302</v>
      </c>
      <c r="G206" s="14">
        <v>122825</v>
      </c>
      <c r="H206" s="14">
        <v>156819</v>
      </c>
      <c r="I206" s="14">
        <v>197043</v>
      </c>
      <c r="J206" s="14">
        <v>192381</v>
      </c>
      <c r="K206" s="14">
        <v>198541</v>
      </c>
      <c r="L206" s="14">
        <v>200255</v>
      </c>
      <c r="M206" s="14">
        <v>194282</v>
      </c>
      <c r="N206" s="14">
        <v>161432</v>
      </c>
      <c r="O206" s="14">
        <v>72279</v>
      </c>
      <c r="P206" s="14">
        <v>76126</v>
      </c>
      <c r="Q206" s="30">
        <f t="shared" si="21"/>
        <v>1774976</v>
      </c>
      <c r="R206" s="12">
        <f>Q206/D206-1</f>
        <v>5.4109508908978921E-2</v>
      </c>
    </row>
    <row r="207" spans="1:18" x14ac:dyDescent="0.2">
      <c r="A207" s="5" t="s">
        <v>381</v>
      </c>
      <c r="B207" s="6" t="s">
        <v>93</v>
      </c>
      <c r="C207" s="35"/>
      <c r="D207" s="30">
        <v>54351962</v>
      </c>
      <c r="E207" s="42">
        <v>3786282</v>
      </c>
      <c r="F207" s="42">
        <v>3885572</v>
      </c>
      <c r="G207" s="42">
        <v>4583946</v>
      </c>
      <c r="H207" s="42">
        <v>4388961</v>
      </c>
      <c r="I207" s="42">
        <v>4878064</v>
      </c>
      <c r="J207" s="42">
        <v>5352856</v>
      </c>
      <c r="K207" s="42">
        <v>5212018</v>
      </c>
      <c r="L207" s="42">
        <v>5131855</v>
      </c>
      <c r="M207" s="42">
        <v>5057191</v>
      </c>
      <c r="N207" s="42">
        <v>5072590</v>
      </c>
      <c r="O207" s="42">
        <v>4386928</v>
      </c>
      <c r="P207" s="42">
        <v>3875497</v>
      </c>
      <c r="Q207" s="30">
        <f>SUM(E207:P207)</f>
        <v>55611760</v>
      </c>
      <c r="R207" s="12">
        <f>Q207/D207-1</f>
        <v>2.3178519296138678E-2</v>
      </c>
    </row>
    <row r="208" spans="1:18" x14ac:dyDescent="0.2">
      <c r="A208" s="5" t="s">
        <v>381</v>
      </c>
      <c r="B208" s="6" t="s">
        <v>382</v>
      </c>
      <c r="C208" s="34" t="s">
        <v>400</v>
      </c>
      <c r="D208" s="30">
        <v>1060561</v>
      </c>
      <c r="E208" s="14">
        <v>69895</v>
      </c>
      <c r="F208" s="14">
        <v>72692</v>
      </c>
      <c r="G208" s="14">
        <v>85787</v>
      </c>
      <c r="H208" s="14">
        <v>87397</v>
      </c>
      <c r="I208" s="14">
        <v>97806</v>
      </c>
      <c r="J208" s="14">
        <v>105203</v>
      </c>
      <c r="K208" s="14">
        <v>92912</v>
      </c>
      <c r="L208" s="14">
        <v>96009</v>
      </c>
      <c r="M208" s="14">
        <v>101334</v>
      </c>
      <c r="N208" s="14">
        <v>100824</v>
      </c>
      <c r="O208" s="14">
        <v>88253</v>
      </c>
      <c r="P208" s="14">
        <v>75481</v>
      </c>
      <c r="Q208" s="30">
        <f t="shared" si="21"/>
        <v>1073593</v>
      </c>
      <c r="R208" s="12">
        <f t="shared" ref="R208:R234" si="22">Q208/D208-1</f>
        <v>1.2287836343218395E-2</v>
      </c>
    </row>
    <row r="209" spans="1:18" x14ac:dyDescent="0.2">
      <c r="A209" s="5" t="s">
        <v>381</v>
      </c>
      <c r="B209" s="6" t="s">
        <v>383</v>
      </c>
      <c r="C209" s="34" t="s">
        <v>404</v>
      </c>
      <c r="D209" s="30">
        <v>377294</v>
      </c>
      <c r="E209" s="14">
        <v>25862</v>
      </c>
      <c r="F209" s="14">
        <v>26836</v>
      </c>
      <c r="G209" s="14">
        <v>32454</v>
      </c>
      <c r="H209" s="14">
        <v>27831</v>
      </c>
      <c r="I209" s="14">
        <v>34890</v>
      </c>
      <c r="J209" s="14">
        <v>38537</v>
      </c>
      <c r="K209" s="14">
        <v>38635</v>
      </c>
      <c r="L209" s="14">
        <v>36634</v>
      </c>
      <c r="M209" s="14">
        <v>33115</v>
      </c>
      <c r="N209" s="14">
        <v>31654</v>
      </c>
      <c r="O209" s="14">
        <v>28353</v>
      </c>
      <c r="P209" s="14">
        <v>23663</v>
      </c>
      <c r="Q209" s="30">
        <f t="shared" si="21"/>
        <v>378464</v>
      </c>
      <c r="R209" s="12">
        <f t="shared" si="22"/>
        <v>3.1010299660212404E-3</v>
      </c>
    </row>
    <row r="210" spans="1:18" x14ac:dyDescent="0.2">
      <c r="A210" s="5" t="s">
        <v>381</v>
      </c>
      <c r="B210" s="6" t="s">
        <v>384</v>
      </c>
      <c r="C210" s="34" t="s">
        <v>401</v>
      </c>
      <c r="D210" s="30">
        <v>242716</v>
      </c>
      <c r="E210" s="14">
        <v>17566</v>
      </c>
      <c r="F210" s="14">
        <v>17261</v>
      </c>
      <c r="G210" s="14">
        <v>17124</v>
      </c>
      <c r="H210" s="14">
        <v>21297</v>
      </c>
      <c r="I210" s="14">
        <v>22402</v>
      </c>
      <c r="J210" s="14">
        <v>23471</v>
      </c>
      <c r="K210" s="14">
        <v>26033</v>
      </c>
      <c r="L210" s="14">
        <v>21868</v>
      </c>
      <c r="M210" s="14">
        <v>21417</v>
      </c>
      <c r="N210" s="14">
        <v>20765</v>
      </c>
      <c r="O210" s="14">
        <v>17673</v>
      </c>
      <c r="P210" s="14">
        <v>17787</v>
      </c>
      <c r="Q210" s="30">
        <f t="shared" si="21"/>
        <v>244664</v>
      </c>
      <c r="R210" s="12">
        <f t="shared" si="22"/>
        <v>8.0258409004763109E-3</v>
      </c>
    </row>
    <row r="211" spans="1:18" x14ac:dyDescent="0.2">
      <c r="A211" s="5" t="s">
        <v>381</v>
      </c>
      <c r="B211" s="6" t="s">
        <v>385</v>
      </c>
      <c r="C211" s="34" t="s">
        <v>402</v>
      </c>
      <c r="D211" s="30">
        <v>5949060</v>
      </c>
      <c r="E211" s="14">
        <v>398920</v>
      </c>
      <c r="F211" s="14">
        <v>404820</v>
      </c>
      <c r="G211" s="14">
        <v>480584</v>
      </c>
      <c r="H211" s="14">
        <v>473557</v>
      </c>
      <c r="I211" s="14">
        <v>546532</v>
      </c>
      <c r="J211" s="14">
        <v>604607</v>
      </c>
      <c r="K211" s="14">
        <v>571445</v>
      </c>
      <c r="L211" s="14">
        <v>581575</v>
      </c>
      <c r="M211" s="14">
        <v>577067</v>
      </c>
      <c r="N211" s="14">
        <v>564616</v>
      </c>
      <c r="O211" s="14">
        <v>474797</v>
      </c>
      <c r="P211" s="14">
        <v>413774</v>
      </c>
      <c r="Q211" s="30">
        <f t="shared" si="21"/>
        <v>6092294</v>
      </c>
      <c r="R211" s="12">
        <f t="shared" si="22"/>
        <v>2.4076744897513214E-2</v>
      </c>
    </row>
    <row r="212" spans="1:18" x14ac:dyDescent="0.2">
      <c r="A212" s="5" t="s">
        <v>381</v>
      </c>
      <c r="B212" s="6" t="s">
        <v>386</v>
      </c>
      <c r="C212" s="34" t="s">
        <v>403</v>
      </c>
      <c r="D212" s="30">
        <v>1801249</v>
      </c>
      <c r="E212" s="14">
        <v>127674</v>
      </c>
      <c r="F212" s="14">
        <v>133570</v>
      </c>
      <c r="G212" s="14">
        <v>163834</v>
      </c>
      <c r="H212" s="14">
        <v>139005</v>
      </c>
      <c r="I212" s="14">
        <v>159080</v>
      </c>
      <c r="J212" s="14">
        <v>180929</v>
      </c>
      <c r="K212" s="14">
        <v>171310</v>
      </c>
      <c r="L212" s="14">
        <v>171620</v>
      </c>
      <c r="M212" s="14">
        <v>161370</v>
      </c>
      <c r="N212" s="14">
        <v>146202</v>
      </c>
      <c r="O212" s="14">
        <v>144750</v>
      </c>
      <c r="P212" s="14">
        <v>116245</v>
      </c>
      <c r="Q212" s="30">
        <f t="shared" si="21"/>
        <v>1815589</v>
      </c>
      <c r="R212" s="12">
        <f t="shared" si="22"/>
        <v>7.9611425183303552E-3</v>
      </c>
    </row>
    <row r="213" spans="1:18" x14ac:dyDescent="0.2">
      <c r="A213" s="8" t="s">
        <v>381</v>
      </c>
      <c r="B213" s="8" t="s">
        <v>779</v>
      </c>
      <c r="C213" s="34" t="s">
        <v>770</v>
      </c>
      <c r="D213" s="30">
        <v>133393</v>
      </c>
      <c r="E213" s="14">
        <v>10088</v>
      </c>
      <c r="F213" s="14">
        <v>9848</v>
      </c>
      <c r="G213" s="14">
        <v>11134</v>
      </c>
      <c r="H213" s="14">
        <v>9227</v>
      </c>
      <c r="I213" s="14">
        <v>9320</v>
      </c>
      <c r="J213" s="14">
        <v>10326</v>
      </c>
      <c r="K213" s="14">
        <v>10636</v>
      </c>
      <c r="L213" s="14">
        <v>10388</v>
      </c>
      <c r="M213" s="14">
        <v>8729</v>
      </c>
      <c r="N213" s="14">
        <v>8974</v>
      </c>
      <c r="O213" s="14">
        <v>9960</v>
      </c>
      <c r="P213" s="14">
        <v>9134</v>
      </c>
      <c r="Q213" s="30">
        <f t="shared" si="21"/>
        <v>117764</v>
      </c>
      <c r="R213" s="12">
        <f t="shared" si="22"/>
        <v>-0.11716506863178733</v>
      </c>
    </row>
    <row r="214" spans="1:18" x14ac:dyDescent="0.2">
      <c r="A214" s="8" t="s">
        <v>381</v>
      </c>
      <c r="B214" s="8" t="s">
        <v>780</v>
      </c>
      <c r="C214" s="34" t="s">
        <v>771</v>
      </c>
      <c r="D214" s="30">
        <v>146437</v>
      </c>
      <c r="E214" s="14">
        <v>10630</v>
      </c>
      <c r="F214" s="14">
        <v>10284</v>
      </c>
      <c r="G214" s="14">
        <v>12736</v>
      </c>
      <c r="H214" s="14">
        <v>10759</v>
      </c>
      <c r="I214" s="14">
        <v>13151</v>
      </c>
      <c r="J214" s="14">
        <v>13003</v>
      </c>
      <c r="K214" s="14">
        <v>9925</v>
      </c>
      <c r="L214" s="14">
        <v>12173</v>
      </c>
      <c r="M214" s="14">
        <v>12742</v>
      </c>
      <c r="N214" s="14">
        <v>12060</v>
      </c>
      <c r="O214" s="14">
        <v>12088</v>
      </c>
      <c r="P214" s="14">
        <v>10136</v>
      </c>
      <c r="Q214" s="30">
        <f t="shared" si="21"/>
        <v>139687</v>
      </c>
      <c r="R214" s="12">
        <f t="shared" si="22"/>
        <v>-4.6094907707751487E-2</v>
      </c>
    </row>
    <row r="215" spans="1:18" x14ac:dyDescent="0.2">
      <c r="A215" s="8" t="s">
        <v>381</v>
      </c>
      <c r="B215" s="8" t="s">
        <v>781</v>
      </c>
      <c r="C215" s="34" t="s">
        <v>772</v>
      </c>
      <c r="D215" s="30">
        <v>172441</v>
      </c>
      <c r="E215" s="14">
        <v>13153</v>
      </c>
      <c r="F215" s="14">
        <v>13592</v>
      </c>
      <c r="G215" s="14">
        <v>16883</v>
      </c>
      <c r="H215" s="14">
        <v>15076</v>
      </c>
      <c r="I215" s="14">
        <v>18263</v>
      </c>
      <c r="J215" s="14">
        <v>18870</v>
      </c>
      <c r="K215" s="14">
        <v>14404</v>
      </c>
      <c r="L215" s="14">
        <v>17790</v>
      </c>
      <c r="M215" s="14">
        <v>18916</v>
      </c>
      <c r="N215" s="14">
        <v>15787</v>
      </c>
      <c r="O215" s="14">
        <v>17097</v>
      </c>
      <c r="P215" s="14">
        <v>11678</v>
      </c>
      <c r="Q215" s="30">
        <f t="shared" si="21"/>
        <v>191509</v>
      </c>
      <c r="R215" s="12">
        <f t="shared" si="22"/>
        <v>0.11057695095713904</v>
      </c>
    </row>
    <row r="216" spans="1:18" x14ac:dyDescent="0.2">
      <c r="A216" s="5" t="s">
        <v>381</v>
      </c>
      <c r="B216" s="6" t="s">
        <v>387</v>
      </c>
      <c r="C216" s="34" t="s">
        <v>405</v>
      </c>
      <c r="D216" s="30">
        <v>715272</v>
      </c>
      <c r="E216" s="14">
        <v>46324</v>
      </c>
      <c r="F216" s="14">
        <v>50785</v>
      </c>
      <c r="G216" s="14">
        <v>62838</v>
      </c>
      <c r="H216" s="14">
        <v>58676</v>
      </c>
      <c r="I216" s="14">
        <v>66223</v>
      </c>
      <c r="J216" s="14">
        <v>77312</v>
      </c>
      <c r="K216" s="14">
        <v>86531</v>
      </c>
      <c r="L216" s="14">
        <v>77573</v>
      </c>
      <c r="M216" s="14">
        <v>62124</v>
      </c>
      <c r="N216" s="14">
        <v>60054</v>
      </c>
      <c r="O216" s="14">
        <v>54083</v>
      </c>
      <c r="P216" s="14">
        <v>51272</v>
      </c>
      <c r="Q216" s="30">
        <f t="shared" si="21"/>
        <v>753795</v>
      </c>
      <c r="R216" s="12">
        <f t="shared" si="22"/>
        <v>5.3857833104050012E-2</v>
      </c>
    </row>
    <row r="217" spans="1:18" x14ac:dyDescent="0.2">
      <c r="A217" s="5" t="s">
        <v>381</v>
      </c>
      <c r="B217" s="6" t="s">
        <v>388</v>
      </c>
      <c r="C217" s="34" t="s">
        <v>406</v>
      </c>
      <c r="D217" s="30">
        <v>626593</v>
      </c>
      <c r="E217" s="14">
        <v>43646</v>
      </c>
      <c r="F217" s="14">
        <v>44798</v>
      </c>
      <c r="G217" s="14">
        <v>52599</v>
      </c>
      <c r="H217" s="14">
        <v>50806</v>
      </c>
      <c r="I217" s="14">
        <v>56115</v>
      </c>
      <c r="J217" s="14">
        <v>57664</v>
      </c>
      <c r="K217" s="14">
        <v>52759</v>
      </c>
      <c r="L217" s="14">
        <v>56711</v>
      </c>
      <c r="M217" s="14">
        <v>58323</v>
      </c>
      <c r="N217" s="14">
        <v>61361</v>
      </c>
      <c r="O217" s="14">
        <v>51837</v>
      </c>
      <c r="P217" s="14">
        <v>44096</v>
      </c>
      <c r="Q217" s="30">
        <f t="shared" si="21"/>
        <v>630715</v>
      </c>
      <c r="R217" s="12">
        <f t="shared" si="22"/>
        <v>6.5784328902493971E-3</v>
      </c>
    </row>
    <row r="218" spans="1:18" x14ac:dyDescent="0.2">
      <c r="A218" s="5" t="s">
        <v>381</v>
      </c>
      <c r="B218" s="6" t="s">
        <v>389</v>
      </c>
      <c r="C218" s="34" t="s">
        <v>407</v>
      </c>
      <c r="D218" s="30">
        <v>314555</v>
      </c>
      <c r="E218" s="14">
        <v>22194</v>
      </c>
      <c r="F218" s="14">
        <v>24050</v>
      </c>
      <c r="G218" s="14">
        <v>26452</v>
      </c>
      <c r="H218" s="14">
        <v>24878</v>
      </c>
      <c r="I218" s="14">
        <v>27946</v>
      </c>
      <c r="J218" s="14">
        <v>31534</v>
      </c>
      <c r="K218" s="14">
        <v>30905</v>
      </c>
      <c r="L218" s="14">
        <v>31866</v>
      </c>
      <c r="M218" s="14">
        <v>27768</v>
      </c>
      <c r="N218" s="14">
        <v>26236</v>
      </c>
      <c r="O218" s="14">
        <v>21837</v>
      </c>
      <c r="P218" s="14">
        <v>22942</v>
      </c>
      <c r="Q218" s="30">
        <f t="shared" si="21"/>
        <v>318608</v>
      </c>
      <c r="R218" s="12">
        <f t="shared" si="22"/>
        <v>1.2884869100793228E-2</v>
      </c>
    </row>
    <row r="219" spans="1:18" x14ac:dyDescent="0.2">
      <c r="A219" s="5" t="s">
        <v>381</v>
      </c>
      <c r="B219" s="6" t="s">
        <v>390</v>
      </c>
      <c r="C219" s="34" t="s">
        <v>408</v>
      </c>
      <c r="D219" s="30">
        <v>1022469</v>
      </c>
      <c r="E219" s="14">
        <v>72908</v>
      </c>
      <c r="F219" s="14">
        <v>72258</v>
      </c>
      <c r="G219" s="14">
        <v>85698</v>
      </c>
      <c r="H219" s="14">
        <v>81338</v>
      </c>
      <c r="I219" s="14">
        <v>91418</v>
      </c>
      <c r="J219" s="14">
        <v>97618</v>
      </c>
      <c r="K219" s="14">
        <v>81586</v>
      </c>
      <c r="L219" s="14">
        <v>88465</v>
      </c>
      <c r="M219" s="14">
        <v>99820</v>
      </c>
      <c r="N219" s="14">
        <v>97652</v>
      </c>
      <c r="O219" s="14">
        <v>87083</v>
      </c>
      <c r="P219" s="14">
        <v>74769</v>
      </c>
      <c r="Q219" s="30">
        <f t="shared" si="21"/>
        <v>1030613</v>
      </c>
      <c r="R219" s="12">
        <f t="shared" si="22"/>
        <v>7.9650336587222537E-3</v>
      </c>
    </row>
    <row r="220" spans="1:18" x14ac:dyDescent="0.2">
      <c r="A220" s="5" t="s">
        <v>381</v>
      </c>
      <c r="B220" s="6" t="s">
        <v>391</v>
      </c>
      <c r="C220" s="34" t="s">
        <v>409</v>
      </c>
      <c r="D220" s="30">
        <v>303505</v>
      </c>
      <c r="E220" s="14">
        <v>20637</v>
      </c>
      <c r="F220" s="14">
        <v>19811</v>
      </c>
      <c r="G220" s="14">
        <v>25058</v>
      </c>
      <c r="H220" s="14">
        <v>23932</v>
      </c>
      <c r="I220" s="14">
        <v>28081</v>
      </c>
      <c r="J220" s="14">
        <v>28654</v>
      </c>
      <c r="K220" s="14">
        <v>24553</v>
      </c>
      <c r="L220" s="14">
        <v>25516</v>
      </c>
      <c r="M220" s="14">
        <v>26483</v>
      </c>
      <c r="N220" s="14">
        <v>26455</v>
      </c>
      <c r="O220" s="14">
        <v>26036</v>
      </c>
      <c r="P220" s="14">
        <v>23479</v>
      </c>
      <c r="Q220" s="30">
        <f t="shared" si="21"/>
        <v>298695</v>
      </c>
      <c r="R220" s="12">
        <f t="shared" si="22"/>
        <v>-1.5848173835686374E-2</v>
      </c>
    </row>
    <row r="221" spans="1:18" x14ac:dyDescent="0.2">
      <c r="A221" s="8" t="s">
        <v>381</v>
      </c>
      <c r="B221" s="8" t="s">
        <v>782</v>
      </c>
      <c r="C221" s="34" t="s">
        <v>773</v>
      </c>
      <c r="D221" s="30">
        <v>113595</v>
      </c>
      <c r="E221" s="14">
        <v>8376</v>
      </c>
      <c r="F221" s="14">
        <v>8957</v>
      </c>
      <c r="G221" s="14">
        <v>11169</v>
      </c>
      <c r="H221" s="14">
        <v>10493</v>
      </c>
      <c r="I221" s="14">
        <v>11957</v>
      </c>
      <c r="J221" s="14">
        <v>13325</v>
      </c>
      <c r="K221" s="14">
        <v>13824</v>
      </c>
      <c r="L221" s="14">
        <v>13541</v>
      </c>
      <c r="M221" s="14">
        <v>12580</v>
      </c>
      <c r="N221" s="14">
        <v>10812</v>
      </c>
      <c r="O221" s="14">
        <v>10781</v>
      </c>
      <c r="P221" s="14">
        <v>9383</v>
      </c>
      <c r="Q221" s="30">
        <f t="shared" si="21"/>
        <v>135198</v>
      </c>
      <c r="R221" s="12">
        <f t="shared" si="22"/>
        <v>0.19017562392710952</v>
      </c>
    </row>
    <row r="222" spans="1:18" x14ac:dyDescent="0.2">
      <c r="A222" s="8" t="s">
        <v>381</v>
      </c>
      <c r="B222" s="8" t="s">
        <v>783</v>
      </c>
      <c r="C222" s="34" t="s">
        <v>774</v>
      </c>
      <c r="D222" s="30">
        <v>127404</v>
      </c>
      <c r="E222" s="14">
        <v>9314</v>
      </c>
      <c r="F222" s="14">
        <v>9790</v>
      </c>
      <c r="G222" s="14">
        <v>11892</v>
      </c>
      <c r="H222" s="14">
        <v>9321</v>
      </c>
      <c r="I222" s="14">
        <v>10848</v>
      </c>
      <c r="J222" s="14">
        <v>11362</v>
      </c>
      <c r="K222" s="14">
        <v>8707</v>
      </c>
      <c r="L222" s="14">
        <v>10863</v>
      </c>
      <c r="M222" s="14">
        <v>10468</v>
      </c>
      <c r="N222" s="14">
        <v>10561</v>
      </c>
      <c r="O222" s="14">
        <v>9941</v>
      </c>
      <c r="P222" s="14">
        <v>7199</v>
      </c>
      <c r="Q222" s="30">
        <f t="shared" si="21"/>
        <v>120266</v>
      </c>
      <c r="R222" s="12">
        <f t="shared" si="22"/>
        <v>-5.6026498383096257E-2</v>
      </c>
    </row>
    <row r="223" spans="1:18" x14ac:dyDescent="0.2">
      <c r="A223" s="5" t="s">
        <v>381</v>
      </c>
      <c r="B223" s="6" t="s">
        <v>392</v>
      </c>
      <c r="C223" s="34" t="s">
        <v>410</v>
      </c>
      <c r="D223" s="30">
        <v>507991</v>
      </c>
      <c r="E223" s="14">
        <v>35850</v>
      </c>
      <c r="F223" s="14">
        <v>35902</v>
      </c>
      <c r="G223" s="14">
        <v>39949</v>
      </c>
      <c r="H223" s="14">
        <v>38330</v>
      </c>
      <c r="I223" s="14">
        <v>42630</v>
      </c>
      <c r="J223" s="14">
        <v>42433</v>
      </c>
      <c r="K223" s="14">
        <v>43910</v>
      </c>
      <c r="L223" s="14">
        <v>41807</v>
      </c>
      <c r="M223" s="14">
        <v>40192</v>
      </c>
      <c r="N223" s="14">
        <v>44417</v>
      </c>
      <c r="O223" s="14">
        <v>28843</v>
      </c>
      <c r="P223" s="14">
        <v>33649</v>
      </c>
      <c r="Q223" s="30">
        <f t="shared" si="21"/>
        <v>467912</v>
      </c>
      <c r="R223" s="12">
        <f t="shared" si="22"/>
        <v>-7.8897067074022997E-2</v>
      </c>
    </row>
    <row r="224" spans="1:18" x14ac:dyDescent="0.2">
      <c r="A224" s="5" t="s">
        <v>381</v>
      </c>
      <c r="B224" s="6" t="s">
        <v>393</v>
      </c>
      <c r="C224" s="34" t="s">
        <v>411</v>
      </c>
      <c r="D224" s="30">
        <v>1304379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30">
        <f t="shared" si="21"/>
        <v>0</v>
      </c>
      <c r="R224" s="12">
        <f t="shared" si="22"/>
        <v>-1</v>
      </c>
    </row>
    <row r="225" spans="1:18" x14ac:dyDescent="0.2">
      <c r="A225" s="8" t="s">
        <v>381</v>
      </c>
      <c r="B225" s="8" t="s">
        <v>784</v>
      </c>
      <c r="C225" s="34" t="s">
        <v>775</v>
      </c>
      <c r="D225" s="30">
        <v>104627</v>
      </c>
      <c r="E225" s="14">
        <v>8643</v>
      </c>
      <c r="F225" s="14">
        <v>8743</v>
      </c>
      <c r="G225" s="14">
        <v>9927</v>
      </c>
      <c r="H225" s="14">
        <v>8958</v>
      </c>
      <c r="I225" s="14">
        <v>9437</v>
      </c>
      <c r="J225" s="14">
        <v>9834</v>
      </c>
      <c r="K225" s="14">
        <v>8336</v>
      </c>
      <c r="L225" s="14">
        <v>9184</v>
      </c>
      <c r="M225" s="14">
        <v>10172</v>
      </c>
      <c r="N225" s="14">
        <v>9745</v>
      </c>
      <c r="O225" s="14">
        <v>9390</v>
      </c>
      <c r="P225" s="14">
        <v>8779</v>
      </c>
      <c r="Q225" s="30">
        <f t="shared" si="21"/>
        <v>111148</v>
      </c>
      <c r="R225" s="12">
        <f t="shared" si="22"/>
        <v>6.2326168197501586E-2</v>
      </c>
    </row>
    <row r="226" spans="1:18" x14ac:dyDescent="0.2">
      <c r="A226" s="5" t="s">
        <v>381</v>
      </c>
      <c r="B226" s="6" t="s">
        <v>394</v>
      </c>
      <c r="C226" s="34" t="s">
        <v>412</v>
      </c>
      <c r="D226" s="30">
        <v>25787691</v>
      </c>
      <c r="E226" s="14">
        <v>1835900</v>
      </c>
      <c r="F226" s="14">
        <v>1897104</v>
      </c>
      <c r="G226" s="14">
        <v>2228986</v>
      </c>
      <c r="H226" s="14">
        <v>2201706</v>
      </c>
      <c r="I226" s="14">
        <v>2399727</v>
      </c>
      <c r="J226" s="14">
        <v>2639335</v>
      </c>
      <c r="K226" s="14">
        <v>2685042</v>
      </c>
      <c r="L226" s="14">
        <v>2558216</v>
      </c>
      <c r="M226" s="14">
        <v>2505579</v>
      </c>
      <c r="N226" s="14">
        <v>2492484</v>
      </c>
      <c r="O226" s="14">
        <v>2122791</v>
      </c>
      <c r="P226" s="14">
        <v>1908879</v>
      </c>
      <c r="Q226" s="30">
        <f t="shared" si="21"/>
        <v>27475749</v>
      </c>
      <c r="R226" s="12">
        <f t="shared" si="22"/>
        <v>6.5459835081783879E-2</v>
      </c>
    </row>
    <row r="227" spans="1:18" x14ac:dyDescent="0.2">
      <c r="A227" s="5" t="s">
        <v>381</v>
      </c>
      <c r="B227" s="6" t="s">
        <v>395</v>
      </c>
      <c r="C227" s="34" t="s">
        <v>413</v>
      </c>
      <c r="D227" s="30">
        <v>1455264</v>
      </c>
      <c r="E227" s="14">
        <v>127418</v>
      </c>
      <c r="F227" s="14">
        <v>119785</v>
      </c>
      <c r="G227" s="14">
        <v>143646</v>
      </c>
      <c r="H227" s="14">
        <v>156663</v>
      </c>
      <c r="I227" s="14">
        <v>171025</v>
      </c>
      <c r="J227" s="14">
        <v>190412</v>
      </c>
      <c r="K227" s="14">
        <v>204559</v>
      </c>
      <c r="L227" s="14">
        <v>193347</v>
      </c>
      <c r="M227" s="14">
        <v>180355</v>
      </c>
      <c r="N227" s="14">
        <v>184007</v>
      </c>
      <c r="O227" s="14">
        <v>148581</v>
      </c>
      <c r="P227" s="14">
        <v>144939</v>
      </c>
      <c r="Q227" s="30">
        <f t="shared" si="21"/>
        <v>1964737</v>
      </c>
      <c r="R227" s="12">
        <f t="shared" si="22"/>
        <v>0.35008974316687547</v>
      </c>
    </row>
    <row r="228" spans="1:18" x14ac:dyDescent="0.2">
      <c r="A228" s="5" t="s">
        <v>381</v>
      </c>
      <c r="B228" s="6" t="s">
        <v>396</v>
      </c>
      <c r="C228" s="34" t="s">
        <v>414</v>
      </c>
      <c r="D228" s="30">
        <v>4193665</v>
      </c>
      <c r="E228" s="14">
        <v>286636</v>
      </c>
      <c r="F228" s="14">
        <v>288338</v>
      </c>
      <c r="G228" s="14">
        <v>347297</v>
      </c>
      <c r="H228" s="14">
        <v>323371</v>
      </c>
      <c r="I228" s="14">
        <v>374167</v>
      </c>
      <c r="J228" s="14">
        <v>403319</v>
      </c>
      <c r="K228" s="14">
        <v>368468</v>
      </c>
      <c r="L228" s="14">
        <v>371918</v>
      </c>
      <c r="M228" s="14">
        <v>385690</v>
      </c>
      <c r="N228" s="14">
        <v>382896</v>
      </c>
      <c r="O228" s="14">
        <v>347387</v>
      </c>
      <c r="P228" s="14">
        <v>296825</v>
      </c>
      <c r="Q228" s="30">
        <f t="shared" si="21"/>
        <v>4176312</v>
      </c>
      <c r="R228" s="12">
        <f t="shared" si="22"/>
        <v>-4.1379080112503575E-3</v>
      </c>
    </row>
    <row r="229" spans="1:18" x14ac:dyDescent="0.2">
      <c r="A229" s="8" t="s">
        <v>381</v>
      </c>
      <c r="B229" s="8" t="s">
        <v>787</v>
      </c>
      <c r="C229" s="34" t="s">
        <v>777</v>
      </c>
      <c r="D229" s="30">
        <v>106727</v>
      </c>
      <c r="E229" s="14">
        <v>9041</v>
      </c>
      <c r="F229" s="14">
        <v>9228</v>
      </c>
      <c r="G229" s="14">
        <v>10866</v>
      </c>
      <c r="H229" s="14">
        <v>8940</v>
      </c>
      <c r="I229" s="14">
        <v>9574</v>
      </c>
      <c r="J229" s="14">
        <v>9978</v>
      </c>
      <c r="K229" s="14">
        <v>9131</v>
      </c>
      <c r="L229" s="14">
        <v>10220</v>
      </c>
      <c r="M229" s="14">
        <v>10825</v>
      </c>
      <c r="N229" s="14">
        <v>10141</v>
      </c>
      <c r="O229" s="14">
        <v>11428</v>
      </c>
      <c r="P229" s="14">
        <v>9431</v>
      </c>
      <c r="Q229" s="30">
        <f t="shared" si="21"/>
        <v>118803</v>
      </c>
      <c r="R229" s="12">
        <f t="shared" si="22"/>
        <v>0.11314850037947277</v>
      </c>
    </row>
    <row r="230" spans="1:18" x14ac:dyDescent="0.2">
      <c r="A230" s="5" t="s">
        <v>381</v>
      </c>
      <c r="B230" s="6" t="s">
        <v>397</v>
      </c>
      <c r="C230" s="34" t="s">
        <v>415</v>
      </c>
      <c r="D230" s="30">
        <v>170014</v>
      </c>
      <c r="E230" s="14">
        <v>8638</v>
      </c>
      <c r="F230" s="14">
        <v>11288</v>
      </c>
      <c r="G230" s="14">
        <v>14356</v>
      </c>
      <c r="H230" s="14">
        <v>15737</v>
      </c>
      <c r="I230" s="14">
        <v>14534</v>
      </c>
      <c r="J230" s="14">
        <v>19054</v>
      </c>
      <c r="K230" s="14">
        <v>23996</v>
      </c>
      <c r="L230" s="14">
        <v>20681</v>
      </c>
      <c r="M230" s="14">
        <v>11716</v>
      </c>
      <c r="N230" s="14">
        <v>9332</v>
      </c>
      <c r="O230" s="14">
        <v>6708</v>
      </c>
      <c r="P230" s="14">
        <v>6809</v>
      </c>
      <c r="Q230" s="30">
        <f t="shared" si="21"/>
        <v>162849</v>
      </c>
      <c r="R230" s="12">
        <f t="shared" si="22"/>
        <v>-4.2143588175091451E-2</v>
      </c>
    </row>
    <row r="231" spans="1:18" x14ac:dyDescent="0.2">
      <c r="A231" s="5" t="s">
        <v>381</v>
      </c>
      <c r="B231" s="6" t="s">
        <v>1005</v>
      </c>
      <c r="C231" s="34" t="s">
        <v>1006</v>
      </c>
      <c r="D231" s="30"/>
      <c r="E231" s="14">
        <v>6072</v>
      </c>
      <c r="F231" s="14">
        <v>6263</v>
      </c>
      <c r="G231" s="14">
        <v>9019</v>
      </c>
      <c r="H231" s="14">
        <v>8786</v>
      </c>
      <c r="I231" s="14">
        <v>9612</v>
      </c>
      <c r="J231" s="14">
        <v>10710</v>
      </c>
      <c r="K231" s="14">
        <v>10893</v>
      </c>
      <c r="L231" s="14">
        <v>11386</v>
      </c>
      <c r="M231" s="14">
        <v>9987</v>
      </c>
      <c r="N231" s="14">
        <v>9636</v>
      </c>
      <c r="O231" s="14">
        <v>7985</v>
      </c>
      <c r="P231" s="14">
        <v>6795</v>
      </c>
      <c r="Q231" s="30">
        <f t="shared" si="21"/>
        <v>107144</v>
      </c>
      <c r="R231" s="12"/>
    </row>
    <row r="232" spans="1:18" x14ac:dyDescent="0.2">
      <c r="A232" s="5" t="s">
        <v>381</v>
      </c>
      <c r="B232" s="6" t="s">
        <v>398</v>
      </c>
      <c r="C232" s="34" t="s">
        <v>416</v>
      </c>
      <c r="D232" s="30">
        <v>2104861</v>
      </c>
      <c r="E232" s="14">
        <v>181227</v>
      </c>
      <c r="F232" s="14">
        <v>184653</v>
      </c>
      <c r="G232" s="14">
        <v>204407</v>
      </c>
      <c r="H232" s="14">
        <v>166981</v>
      </c>
      <c r="I232" s="14">
        <v>186048</v>
      </c>
      <c r="J232" s="14">
        <v>206993</v>
      </c>
      <c r="K232" s="14">
        <v>194332</v>
      </c>
      <c r="L232" s="14">
        <v>196718</v>
      </c>
      <c r="M232" s="14">
        <v>185016</v>
      </c>
      <c r="N232" s="14">
        <v>185731</v>
      </c>
      <c r="O232" s="14">
        <v>188089</v>
      </c>
      <c r="P232" s="14">
        <v>176816</v>
      </c>
      <c r="Q232" s="30">
        <f t="shared" si="21"/>
        <v>2257011</v>
      </c>
      <c r="R232" s="12">
        <f t="shared" si="22"/>
        <v>7.2285058253252821E-2</v>
      </c>
    </row>
    <row r="233" spans="1:18" x14ac:dyDescent="0.2">
      <c r="A233" s="5" t="s">
        <v>381</v>
      </c>
      <c r="B233" s="6" t="s">
        <v>399</v>
      </c>
      <c r="C233" s="34" t="s">
        <v>417</v>
      </c>
      <c r="D233" s="30">
        <v>4417490</v>
      </c>
      <c r="E233" s="14">
        <v>313004</v>
      </c>
      <c r="F233" s="14">
        <v>325683</v>
      </c>
      <c r="G233" s="14">
        <v>386634</v>
      </c>
      <c r="H233" s="14">
        <v>344634</v>
      </c>
      <c r="I233" s="14">
        <v>388089</v>
      </c>
      <c r="J233" s="14">
        <v>423890</v>
      </c>
      <c r="K233" s="14">
        <v>353197</v>
      </c>
      <c r="L233" s="14">
        <v>385498</v>
      </c>
      <c r="M233" s="14">
        <v>405941</v>
      </c>
      <c r="N233" s="14">
        <v>420596</v>
      </c>
      <c r="O233" s="14">
        <v>375998</v>
      </c>
      <c r="P233" s="14">
        <v>302021</v>
      </c>
      <c r="Q233" s="30">
        <f t="shared" si="21"/>
        <v>4425185</v>
      </c>
      <c r="R233" s="12">
        <f t="shared" si="22"/>
        <v>1.7419394271407374E-3</v>
      </c>
    </row>
    <row r="234" spans="1:18" x14ac:dyDescent="0.2">
      <c r="A234" s="8" t="s">
        <v>381</v>
      </c>
      <c r="B234" s="8" t="s">
        <v>786</v>
      </c>
      <c r="C234" s="34" t="s">
        <v>778</v>
      </c>
      <c r="D234" s="30">
        <v>104697</v>
      </c>
      <c r="E234" s="14">
        <v>8192</v>
      </c>
      <c r="F234" s="14">
        <v>8286</v>
      </c>
      <c r="G234" s="14">
        <v>9574</v>
      </c>
      <c r="H234" s="14">
        <v>7719</v>
      </c>
      <c r="I234" s="14">
        <v>8737</v>
      </c>
      <c r="J234" s="14">
        <v>9281</v>
      </c>
      <c r="K234" s="14">
        <v>7121</v>
      </c>
      <c r="L234" s="14">
        <v>8876</v>
      </c>
      <c r="M234" s="14">
        <v>8941</v>
      </c>
      <c r="N234" s="14">
        <v>6973</v>
      </c>
      <c r="O234" s="14">
        <v>9745</v>
      </c>
      <c r="P234" s="14">
        <v>7726</v>
      </c>
      <c r="Q234" s="30">
        <f t="shared" si="21"/>
        <v>101171</v>
      </c>
      <c r="R234" s="12">
        <f t="shared" si="22"/>
        <v>-3.3678137864504243E-2</v>
      </c>
    </row>
    <row r="235" spans="1:18" x14ac:dyDescent="0.2">
      <c r="A235" s="8" t="s">
        <v>431</v>
      </c>
      <c r="B235" s="8" t="s">
        <v>904</v>
      </c>
      <c r="C235" s="35"/>
      <c r="D235" s="30">
        <v>34127232</v>
      </c>
      <c r="E235" s="42">
        <f>SUM(E236:E247)</f>
        <v>2454661</v>
      </c>
      <c r="F235" s="42">
        <f>SUM(F236:F247)</f>
        <v>2372285</v>
      </c>
      <c r="G235" s="42">
        <f>SUM(G236:G247)</f>
        <v>2734935</v>
      </c>
      <c r="H235" s="42">
        <f>SUM(H236:H247)</f>
        <v>3005327</v>
      </c>
      <c r="I235" s="42">
        <f>SUM(I236:I247)</f>
        <v>3424038</v>
      </c>
      <c r="J235" s="42"/>
      <c r="K235" s="42"/>
      <c r="L235" s="42"/>
      <c r="M235" s="42"/>
      <c r="N235" s="42"/>
      <c r="O235" s="42"/>
      <c r="P235" s="42"/>
      <c r="Q235" s="30">
        <f t="shared" si="21"/>
        <v>13991246</v>
      </c>
      <c r="R235" s="12"/>
    </row>
    <row r="236" spans="1:18" x14ac:dyDescent="0.2">
      <c r="A236" s="8" t="s">
        <v>431</v>
      </c>
      <c r="B236" s="8" t="s">
        <v>432</v>
      </c>
      <c r="C236" s="34" t="s">
        <v>444</v>
      </c>
      <c r="D236" s="30">
        <v>337556</v>
      </c>
      <c r="E236" s="14">
        <v>20632</v>
      </c>
      <c r="F236" s="14">
        <v>17611</v>
      </c>
      <c r="G236" s="14">
        <v>21778</v>
      </c>
      <c r="H236" s="14">
        <v>26479</v>
      </c>
      <c r="I236" s="14">
        <v>30059</v>
      </c>
      <c r="J236" s="14">
        <v>33694</v>
      </c>
      <c r="K236" s="14">
        <v>34507</v>
      </c>
      <c r="L236" s="14">
        <v>33414</v>
      </c>
      <c r="M236" s="14">
        <v>33060</v>
      </c>
      <c r="N236" s="14">
        <v>28833</v>
      </c>
      <c r="O236" s="14">
        <v>25771</v>
      </c>
      <c r="P236" s="14">
        <v>25550</v>
      </c>
      <c r="Q236" s="30">
        <f t="shared" si="21"/>
        <v>331388</v>
      </c>
      <c r="R236" s="12">
        <f t="shared" ref="R236:R244" si="23">Q236/D236-1</f>
        <v>-1.8272523670146534E-2</v>
      </c>
    </row>
    <row r="237" spans="1:18" x14ac:dyDescent="0.2">
      <c r="A237" s="5" t="s">
        <v>431</v>
      </c>
      <c r="B237" s="6" t="s">
        <v>433</v>
      </c>
      <c r="C237" s="34" t="s">
        <v>788</v>
      </c>
      <c r="D237" s="30">
        <v>4010864</v>
      </c>
      <c r="E237" s="14">
        <v>288882</v>
      </c>
      <c r="F237" s="14">
        <v>277936</v>
      </c>
      <c r="G237" s="14">
        <v>312610</v>
      </c>
      <c r="H237" s="14">
        <v>359897</v>
      </c>
      <c r="I237" s="14">
        <v>415137</v>
      </c>
      <c r="J237" s="14">
        <v>456632</v>
      </c>
      <c r="K237" s="41">
        <v>499275</v>
      </c>
      <c r="L237" s="41">
        <v>495453</v>
      </c>
      <c r="M237" s="14">
        <v>452751</v>
      </c>
      <c r="N237" s="14">
        <v>407592</v>
      </c>
      <c r="O237" s="14">
        <v>319653</v>
      </c>
      <c r="P237" s="17">
        <v>325896</v>
      </c>
      <c r="Q237" s="30">
        <f t="shared" si="21"/>
        <v>4611714</v>
      </c>
      <c r="R237" s="12">
        <f t="shared" si="23"/>
        <v>0.14980562791458407</v>
      </c>
    </row>
    <row r="238" spans="1:18" x14ac:dyDescent="0.2">
      <c r="A238" s="5" t="s">
        <v>431</v>
      </c>
      <c r="B238" s="6" t="s">
        <v>434</v>
      </c>
      <c r="C238" s="34" t="s">
        <v>445</v>
      </c>
      <c r="D238" s="30">
        <v>3221261</v>
      </c>
      <c r="E238" s="14">
        <v>184694</v>
      </c>
      <c r="F238" s="14">
        <v>178298</v>
      </c>
      <c r="G238" s="14">
        <v>207142</v>
      </c>
      <c r="H238" s="14">
        <v>236787</v>
      </c>
      <c r="I238" s="14">
        <v>308741</v>
      </c>
      <c r="J238" s="14">
        <v>449311</v>
      </c>
      <c r="K238" s="14">
        <v>539027</v>
      </c>
      <c r="L238" s="14">
        <v>546333</v>
      </c>
      <c r="M238" s="14">
        <v>482794</v>
      </c>
      <c r="N238" s="14">
        <v>313527</v>
      </c>
      <c r="O238" s="14">
        <v>220943</v>
      </c>
      <c r="P238" s="14">
        <v>225344</v>
      </c>
      <c r="Q238" s="30">
        <f t="shared" si="21"/>
        <v>3892941</v>
      </c>
      <c r="R238" s="12">
        <f t="shared" si="23"/>
        <v>0.20851461586006215</v>
      </c>
    </row>
    <row r="239" spans="1:18" x14ac:dyDescent="0.2">
      <c r="A239" s="5" t="s">
        <v>431</v>
      </c>
      <c r="B239" s="6" t="s">
        <v>435</v>
      </c>
      <c r="C239" s="34" t="s">
        <v>446</v>
      </c>
      <c r="D239" s="30">
        <v>4983942</v>
      </c>
      <c r="E239" s="14">
        <v>366936</v>
      </c>
      <c r="F239" s="14">
        <v>362650</v>
      </c>
      <c r="G239" s="14">
        <v>433985</v>
      </c>
      <c r="H239" s="14">
        <v>486288</v>
      </c>
      <c r="I239" s="14">
        <v>528784</v>
      </c>
      <c r="J239" s="14">
        <v>530815</v>
      </c>
      <c r="K239" s="14">
        <v>553175</v>
      </c>
      <c r="L239" s="14">
        <v>541752</v>
      </c>
      <c r="M239" s="14">
        <v>545835</v>
      </c>
      <c r="N239" s="14">
        <v>529473</v>
      </c>
      <c r="O239" s="14">
        <v>476162</v>
      </c>
      <c r="P239" s="14">
        <v>479688</v>
      </c>
      <c r="Q239" s="30">
        <f t="shared" si="21"/>
        <v>5835543</v>
      </c>
      <c r="R239" s="12">
        <f t="shared" si="23"/>
        <v>0.17086896276080266</v>
      </c>
    </row>
    <row r="240" spans="1:18" x14ac:dyDescent="0.2">
      <c r="A240" s="5" t="s">
        <v>431</v>
      </c>
      <c r="B240" s="6" t="s">
        <v>436</v>
      </c>
      <c r="C240" s="34" t="s">
        <v>447</v>
      </c>
      <c r="D240" s="30">
        <v>241271</v>
      </c>
      <c r="E240" s="14">
        <v>18867</v>
      </c>
      <c r="F240" s="14">
        <v>18010</v>
      </c>
      <c r="G240" s="14">
        <v>20058</v>
      </c>
      <c r="H240" s="14">
        <v>18769</v>
      </c>
      <c r="I240" s="14">
        <v>19341</v>
      </c>
      <c r="J240" s="14">
        <v>17111</v>
      </c>
      <c r="K240" s="14">
        <v>16524</v>
      </c>
      <c r="L240" s="14">
        <v>16105</v>
      </c>
      <c r="M240" s="14">
        <v>16097</v>
      </c>
      <c r="N240" s="14">
        <v>16108</v>
      </c>
      <c r="O240" s="14">
        <v>14858</v>
      </c>
      <c r="P240" s="14">
        <v>15529</v>
      </c>
      <c r="Q240" s="30">
        <f t="shared" si="21"/>
        <v>207377</v>
      </c>
      <c r="R240" s="12">
        <f t="shared" si="23"/>
        <v>-0.14048103584765681</v>
      </c>
    </row>
    <row r="241" spans="1:18" x14ac:dyDescent="0.2">
      <c r="A241" s="5" t="s">
        <v>431</v>
      </c>
      <c r="B241" s="6" t="s">
        <v>799</v>
      </c>
      <c r="C241" s="34" t="s">
        <v>800</v>
      </c>
      <c r="D241" s="30">
        <v>377606</v>
      </c>
      <c r="E241" s="14">
        <v>24585</v>
      </c>
      <c r="F241" s="14">
        <v>22801</v>
      </c>
      <c r="G241" s="14">
        <v>24155</v>
      </c>
      <c r="H241" s="14">
        <v>33350</v>
      </c>
      <c r="I241" s="14">
        <v>36460</v>
      </c>
      <c r="J241" s="14">
        <v>39462</v>
      </c>
      <c r="K241" s="14">
        <v>45559</v>
      </c>
      <c r="L241" s="14">
        <v>46416</v>
      </c>
      <c r="M241" s="14">
        <v>43299</v>
      </c>
      <c r="N241" s="14">
        <v>42929</v>
      </c>
      <c r="O241" s="14">
        <v>35136</v>
      </c>
      <c r="P241" s="14">
        <v>35933</v>
      </c>
      <c r="Q241" s="30">
        <f t="shared" si="21"/>
        <v>430085</v>
      </c>
      <c r="R241" s="12">
        <f t="shared" si="23"/>
        <v>0.13897819420242263</v>
      </c>
    </row>
    <row r="242" spans="1:18" x14ac:dyDescent="0.2">
      <c r="A242" s="5" t="s">
        <v>431</v>
      </c>
      <c r="B242" s="6" t="s">
        <v>437</v>
      </c>
      <c r="C242" s="34" t="s">
        <v>448</v>
      </c>
      <c r="D242" s="30">
        <v>1710116</v>
      </c>
      <c r="E242" s="14">
        <v>100352</v>
      </c>
      <c r="F242" s="14">
        <v>98293</v>
      </c>
      <c r="G242" s="14">
        <v>110261</v>
      </c>
      <c r="H242" s="14">
        <v>112392</v>
      </c>
      <c r="I242" s="14">
        <v>140463</v>
      </c>
      <c r="J242" s="14">
        <v>200835</v>
      </c>
      <c r="K242" s="14">
        <v>226890</v>
      </c>
      <c r="L242" s="14">
        <v>222760</v>
      </c>
      <c r="M242" s="14">
        <v>216549</v>
      </c>
      <c r="N242" s="14">
        <v>152222</v>
      </c>
      <c r="O242" s="14">
        <v>136871</v>
      </c>
      <c r="P242" s="14">
        <v>134767</v>
      </c>
      <c r="Q242" s="30">
        <f t="shared" si="21"/>
        <v>1852655</v>
      </c>
      <c r="R242" s="12">
        <f t="shared" si="23"/>
        <v>8.3350486165850723E-2</v>
      </c>
    </row>
    <row r="243" spans="1:18" x14ac:dyDescent="0.2">
      <c r="A243" s="5" t="s">
        <v>431</v>
      </c>
      <c r="B243" s="6" t="s">
        <v>438</v>
      </c>
      <c r="C243" s="34" t="s">
        <v>449</v>
      </c>
      <c r="D243" s="30">
        <v>663690</v>
      </c>
      <c r="E243" s="14">
        <v>48239</v>
      </c>
      <c r="F243" s="14">
        <v>43069</v>
      </c>
      <c r="G243" s="14">
        <v>54398</v>
      </c>
      <c r="H243" s="14">
        <v>53438</v>
      </c>
      <c r="I243" s="14">
        <v>61026</v>
      </c>
      <c r="J243" s="14">
        <v>64345</v>
      </c>
      <c r="K243" s="14">
        <v>71512</v>
      </c>
      <c r="L243" s="14">
        <v>71709</v>
      </c>
      <c r="M243" s="14">
        <v>65358</v>
      </c>
      <c r="N243" s="14">
        <v>59469</v>
      </c>
      <c r="O243" s="14">
        <v>49050</v>
      </c>
      <c r="P243" s="14">
        <v>51951</v>
      </c>
      <c r="Q243" s="30">
        <f t="shared" si="21"/>
        <v>693564</v>
      </c>
      <c r="R243" s="12">
        <f t="shared" si="23"/>
        <v>4.5011978483930681E-2</v>
      </c>
    </row>
    <row r="244" spans="1:18" x14ac:dyDescent="0.2">
      <c r="A244" s="5" t="s">
        <v>431</v>
      </c>
      <c r="B244" s="6" t="s">
        <v>442</v>
      </c>
      <c r="C244" s="34" t="s">
        <v>443</v>
      </c>
      <c r="D244" s="30">
        <v>467877</v>
      </c>
      <c r="E244" s="14">
        <v>34071</v>
      </c>
      <c r="F244" s="14">
        <v>33683</v>
      </c>
      <c r="G244" s="14">
        <v>38956</v>
      </c>
      <c r="H244" s="70">
        <v>49420</v>
      </c>
      <c r="I244" s="70">
        <v>53103</v>
      </c>
      <c r="J244" s="17">
        <v>54732</v>
      </c>
      <c r="K244" s="17">
        <v>59322</v>
      </c>
      <c r="L244" s="14">
        <v>58805</v>
      </c>
      <c r="M244" s="14">
        <v>54709</v>
      </c>
      <c r="N244" s="17">
        <v>54325</v>
      </c>
      <c r="O244" s="17">
        <v>45572</v>
      </c>
      <c r="P244" s="17">
        <v>41993</v>
      </c>
      <c r="Q244" s="30">
        <f t="shared" si="21"/>
        <v>578691</v>
      </c>
      <c r="R244" s="12">
        <f t="shared" si="23"/>
        <v>0.23684429882212643</v>
      </c>
    </row>
    <row r="245" spans="1:18" x14ac:dyDescent="0.2">
      <c r="A245" s="5" t="s">
        <v>431</v>
      </c>
      <c r="B245" s="6" t="s">
        <v>439</v>
      </c>
      <c r="C245" s="34" t="s">
        <v>450</v>
      </c>
      <c r="D245" s="30">
        <v>12832742</v>
      </c>
      <c r="E245" s="14">
        <v>962721</v>
      </c>
      <c r="F245" s="14">
        <v>939000</v>
      </c>
      <c r="G245" s="14">
        <v>1080832</v>
      </c>
      <c r="H245" s="14">
        <v>1158546</v>
      </c>
      <c r="I245" s="17">
        <v>1320000</v>
      </c>
      <c r="J245" s="17">
        <v>1517650</v>
      </c>
      <c r="K245" s="17">
        <v>1715610</v>
      </c>
      <c r="L245" s="17">
        <v>1708125</v>
      </c>
      <c r="M245" s="14">
        <v>1648616</v>
      </c>
      <c r="N245" s="14">
        <v>1429896</v>
      </c>
      <c r="O245" s="14">
        <v>1151744</v>
      </c>
      <c r="P245" s="14">
        <v>1120964</v>
      </c>
      <c r="Q245" s="30">
        <f t="shared" si="21"/>
        <v>15753704</v>
      </c>
      <c r="R245" s="12">
        <f t="shared" ref="R245:R257" si="24">Q245/D245-1</f>
        <v>0.22761791673205933</v>
      </c>
    </row>
    <row r="246" spans="1:18" x14ac:dyDescent="0.2">
      <c r="A246" s="5" t="s">
        <v>431</v>
      </c>
      <c r="B246" s="6" t="s">
        <v>440</v>
      </c>
      <c r="C246" s="34" t="s">
        <v>451</v>
      </c>
      <c r="D246" s="30">
        <v>2860748</v>
      </c>
      <c r="E246" s="17">
        <v>221954</v>
      </c>
      <c r="F246" s="17">
        <v>203897</v>
      </c>
      <c r="G246" s="17">
        <v>233230</v>
      </c>
      <c r="H246" s="17">
        <v>252383</v>
      </c>
      <c r="I246" s="17">
        <v>267461</v>
      </c>
      <c r="J246" s="17"/>
      <c r="K246" s="17"/>
      <c r="L246" s="17"/>
      <c r="M246" s="14"/>
      <c r="N246" s="14"/>
      <c r="O246" s="14"/>
      <c r="P246" s="14"/>
      <c r="Q246" s="30">
        <f t="shared" si="21"/>
        <v>1178925</v>
      </c>
      <c r="R246" s="12"/>
    </row>
    <row r="247" spans="1:18" x14ac:dyDescent="0.2">
      <c r="A247" s="5" t="s">
        <v>431</v>
      </c>
      <c r="B247" s="6" t="s">
        <v>441</v>
      </c>
      <c r="C247" s="34" t="s">
        <v>452</v>
      </c>
      <c r="D247" s="30">
        <v>2419559</v>
      </c>
      <c r="E247" s="14">
        <v>182728</v>
      </c>
      <c r="F247" s="14">
        <v>177037</v>
      </c>
      <c r="G247" s="14">
        <v>197530</v>
      </c>
      <c r="H247" s="14">
        <v>217578</v>
      </c>
      <c r="I247" s="14">
        <v>243463</v>
      </c>
      <c r="J247" s="14">
        <v>279627</v>
      </c>
      <c r="K247" s="14">
        <v>315482</v>
      </c>
      <c r="L247" s="17">
        <v>305789</v>
      </c>
      <c r="M247" s="14">
        <v>288581</v>
      </c>
      <c r="N247" s="14">
        <v>235908</v>
      </c>
      <c r="O247" s="14">
        <v>198998</v>
      </c>
      <c r="P247" s="14">
        <v>198658</v>
      </c>
      <c r="Q247" s="30">
        <f t="shared" si="21"/>
        <v>2841379</v>
      </c>
      <c r="R247" s="12">
        <f t="shared" si="24"/>
        <v>0.1743375549015338</v>
      </c>
    </row>
    <row r="248" spans="1:18" x14ac:dyDescent="0.2">
      <c r="A248" s="5" t="s">
        <v>453</v>
      </c>
      <c r="B248" s="6" t="s">
        <v>93</v>
      </c>
      <c r="C248" s="35"/>
      <c r="D248" s="30">
        <v>39458579</v>
      </c>
      <c r="E248" s="77">
        <f>SUM(E249:E253)</f>
        <v>2881490</v>
      </c>
      <c r="F248" s="77">
        <f t="shared" ref="F248:P248" si="25">SUM(F249:F253)</f>
        <v>2851594</v>
      </c>
      <c r="G248" s="77">
        <f t="shared" si="25"/>
        <v>3442677</v>
      </c>
      <c r="H248" s="77">
        <f t="shared" si="25"/>
        <v>4482897</v>
      </c>
      <c r="I248" s="77">
        <f t="shared" si="25"/>
        <v>4681847</v>
      </c>
      <c r="J248" s="77">
        <f t="shared" si="25"/>
        <v>4956741</v>
      </c>
      <c r="K248" s="77">
        <f t="shared" si="25"/>
        <v>5516362</v>
      </c>
      <c r="L248" s="77">
        <f t="shared" si="25"/>
        <v>5603345</v>
      </c>
      <c r="M248" s="77">
        <f t="shared" si="25"/>
        <v>5210332</v>
      </c>
      <c r="N248" s="77">
        <f t="shared" si="25"/>
        <v>4786410</v>
      </c>
      <c r="O248" s="77">
        <f t="shared" si="25"/>
        <v>3408320</v>
      </c>
      <c r="P248" s="77">
        <f t="shared" si="25"/>
        <v>3409032</v>
      </c>
      <c r="Q248" s="30">
        <f t="shared" si="21"/>
        <v>51231047</v>
      </c>
      <c r="R248" s="12"/>
    </row>
    <row r="249" spans="1:18" x14ac:dyDescent="0.2">
      <c r="A249" s="5" t="s">
        <v>453</v>
      </c>
      <c r="B249" s="6" t="s">
        <v>455</v>
      </c>
      <c r="C249" s="34" t="s">
        <v>460</v>
      </c>
      <c r="D249" s="30">
        <v>7630925</v>
      </c>
      <c r="E249" s="14">
        <v>218595</v>
      </c>
      <c r="F249" s="14">
        <v>278342</v>
      </c>
      <c r="G249" s="14">
        <v>405570</v>
      </c>
      <c r="H249" s="14">
        <v>813036</v>
      </c>
      <c r="I249" s="14">
        <v>970917</v>
      </c>
      <c r="J249" s="14">
        <v>1074018</v>
      </c>
      <c r="K249" s="14">
        <v>1194946</v>
      </c>
      <c r="L249" s="14">
        <v>1208684</v>
      </c>
      <c r="M249" s="14">
        <v>1115605</v>
      </c>
      <c r="N249" s="14">
        <v>920513</v>
      </c>
      <c r="O249" s="14">
        <v>293688</v>
      </c>
      <c r="P249" s="14">
        <v>234158</v>
      </c>
      <c r="Q249" s="30">
        <f t="shared" si="21"/>
        <v>8728072</v>
      </c>
      <c r="R249" s="12">
        <f t="shared" si="24"/>
        <v>0.1437764098061507</v>
      </c>
    </row>
    <row r="250" spans="1:18" x14ac:dyDescent="0.2">
      <c r="A250" s="5" t="s">
        <v>453</v>
      </c>
      <c r="B250" s="6" t="s">
        <v>908</v>
      </c>
      <c r="C250" s="34" t="s">
        <v>463</v>
      </c>
      <c r="D250" s="30">
        <v>2971631</v>
      </c>
      <c r="E250" s="62">
        <v>213038</v>
      </c>
      <c r="F250" s="62">
        <v>205834</v>
      </c>
      <c r="G250" s="62">
        <v>245533</v>
      </c>
      <c r="H250" s="62">
        <v>302216</v>
      </c>
      <c r="I250" s="62">
        <v>298702</v>
      </c>
      <c r="J250" s="62">
        <v>291496</v>
      </c>
      <c r="K250" s="62">
        <v>316916</v>
      </c>
      <c r="L250" s="62">
        <v>320948</v>
      </c>
      <c r="M250" s="62">
        <v>294702</v>
      </c>
      <c r="N250" s="62">
        <v>276222</v>
      </c>
      <c r="O250" s="14">
        <v>219810</v>
      </c>
      <c r="P250" s="14">
        <v>217110</v>
      </c>
      <c r="Q250" s="30">
        <f t="shared" si="21"/>
        <v>3202527</v>
      </c>
      <c r="R250" s="12">
        <f t="shared" si="24"/>
        <v>7.7700091296664997E-2</v>
      </c>
    </row>
    <row r="251" spans="1:18" x14ac:dyDescent="0.2">
      <c r="A251" s="5" t="s">
        <v>453</v>
      </c>
      <c r="B251" s="6" t="s">
        <v>457</v>
      </c>
      <c r="C251" s="34" t="s">
        <v>462</v>
      </c>
      <c r="D251" s="30">
        <v>22449527</v>
      </c>
      <c r="E251" s="14">
        <v>1663328</v>
      </c>
      <c r="F251" s="14">
        <v>1611231</v>
      </c>
      <c r="G251" s="14">
        <v>1905870</v>
      </c>
      <c r="H251" s="14">
        <v>2258589</v>
      </c>
      <c r="I251" s="14">
        <v>2277384</v>
      </c>
      <c r="J251" s="14">
        <v>2421074</v>
      </c>
      <c r="K251" s="14">
        <v>2708652</v>
      </c>
      <c r="L251" s="14">
        <v>2729257</v>
      </c>
      <c r="M251" s="14">
        <v>2575324</v>
      </c>
      <c r="N251" s="14">
        <v>2464372</v>
      </c>
      <c r="O251" s="14">
        <v>2020644</v>
      </c>
      <c r="P251" s="14">
        <v>2027660</v>
      </c>
      <c r="Q251" s="30">
        <f t="shared" si="21"/>
        <v>26663385</v>
      </c>
      <c r="R251" s="12">
        <f t="shared" si="24"/>
        <v>0.18770364293198694</v>
      </c>
    </row>
    <row r="252" spans="1:18" x14ac:dyDescent="0.2">
      <c r="A252" s="5" t="s">
        <v>453</v>
      </c>
      <c r="B252" s="6" t="s">
        <v>907</v>
      </c>
      <c r="C252" s="34" t="s">
        <v>465</v>
      </c>
      <c r="D252" s="30">
        <v>1515630</v>
      </c>
      <c r="E252" s="14">
        <v>94006</v>
      </c>
      <c r="F252" s="14">
        <v>91769</v>
      </c>
      <c r="G252" s="14">
        <v>117089</v>
      </c>
      <c r="H252" s="14">
        <v>168665</v>
      </c>
      <c r="I252" s="14">
        <v>163297</v>
      </c>
      <c r="J252" s="14">
        <v>189818</v>
      </c>
      <c r="K252" s="14">
        <v>224685</v>
      </c>
      <c r="L252" s="14">
        <v>232622</v>
      </c>
      <c r="M252" s="14">
        <v>197929</v>
      </c>
      <c r="N252" s="14">
        <v>159000</v>
      </c>
      <c r="O252" s="14">
        <v>104218</v>
      </c>
      <c r="P252" s="14">
        <v>106801</v>
      </c>
      <c r="Q252" s="30">
        <f t="shared" si="21"/>
        <v>1849899</v>
      </c>
      <c r="R252" s="12">
        <f t="shared" si="24"/>
        <v>0.22054789097602967</v>
      </c>
    </row>
    <row r="253" spans="1:18" x14ac:dyDescent="0.2">
      <c r="A253" s="5" t="s">
        <v>453</v>
      </c>
      <c r="B253" s="6" t="s">
        <v>458</v>
      </c>
      <c r="C253" s="34" t="s">
        <v>466</v>
      </c>
      <c r="D253" s="30">
        <v>9378127</v>
      </c>
      <c r="E253" s="14">
        <v>692523</v>
      </c>
      <c r="F253" s="14">
        <v>664418</v>
      </c>
      <c r="G253" s="14">
        <v>768615</v>
      </c>
      <c r="H253" s="14">
        <v>940391</v>
      </c>
      <c r="I253" s="14">
        <v>971547</v>
      </c>
      <c r="J253" s="14">
        <v>980335</v>
      </c>
      <c r="K253" s="14">
        <v>1071163</v>
      </c>
      <c r="L253" s="14">
        <v>1111834</v>
      </c>
      <c r="M253" s="14">
        <v>1026772</v>
      </c>
      <c r="N253" s="14">
        <v>966303</v>
      </c>
      <c r="O253" s="14">
        <v>769960</v>
      </c>
      <c r="P253" s="14">
        <v>823303</v>
      </c>
      <c r="Q253" s="30">
        <f t="shared" si="21"/>
        <v>10787164</v>
      </c>
      <c r="R253" s="12">
        <f t="shared" si="24"/>
        <v>0.15024716555875184</v>
      </c>
    </row>
    <row r="254" spans="1:18" x14ac:dyDescent="0.2">
      <c r="A254" s="5" t="s">
        <v>468</v>
      </c>
      <c r="B254" s="6" t="s">
        <v>901</v>
      </c>
      <c r="C254" s="35"/>
      <c r="D254" s="30">
        <v>15715745</v>
      </c>
      <c r="E254" s="77">
        <f t="shared" ref="E254:P254" si="26">SUM(E255:E263)-E262</f>
        <v>1279545</v>
      </c>
      <c r="F254" s="77">
        <f t="shared" si="26"/>
        <v>1224321</v>
      </c>
      <c r="G254" s="77">
        <f t="shared" si="26"/>
        <v>1422320</v>
      </c>
      <c r="H254" s="77">
        <f t="shared" si="26"/>
        <v>1589082</v>
      </c>
      <c r="I254" s="77">
        <f t="shared" si="26"/>
        <v>1673614</v>
      </c>
      <c r="J254" s="77">
        <f t="shared" si="26"/>
        <v>1823465</v>
      </c>
      <c r="K254" s="77">
        <f t="shared" si="26"/>
        <v>2024217</v>
      </c>
      <c r="L254" s="77">
        <f t="shared" si="26"/>
        <v>2076912</v>
      </c>
      <c r="M254" s="77">
        <f t="shared" si="26"/>
        <v>1951672</v>
      </c>
      <c r="N254" s="77">
        <f t="shared" si="26"/>
        <v>1806823</v>
      </c>
      <c r="O254" s="77">
        <f t="shared" si="26"/>
        <v>1470431</v>
      </c>
      <c r="P254" s="77">
        <f t="shared" si="26"/>
        <v>1448903</v>
      </c>
      <c r="Q254" s="30">
        <f t="shared" si="21"/>
        <v>19791305</v>
      </c>
      <c r="R254" s="12">
        <f t="shared" si="24"/>
        <v>0.25932973587952723</v>
      </c>
    </row>
    <row r="255" spans="1:18" x14ac:dyDescent="0.2">
      <c r="A255" s="5" t="s">
        <v>468</v>
      </c>
      <c r="B255" s="6" t="s">
        <v>469</v>
      </c>
      <c r="C255" s="34" t="s">
        <v>487</v>
      </c>
      <c r="D255" s="30">
        <v>414676</v>
      </c>
      <c r="E255" s="47">
        <v>30273</v>
      </c>
      <c r="F255" s="47">
        <v>27436</v>
      </c>
      <c r="G255" s="47">
        <v>29543</v>
      </c>
      <c r="H255" s="48">
        <v>36880</v>
      </c>
      <c r="I255" s="48">
        <v>38465</v>
      </c>
      <c r="J255" s="48">
        <v>40016</v>
      </c>
      <c r="K255" s="48">
        <v>43122</v>
      </c>
      <c r="L255" s="48">
        <v>43734</v>
      </c>
      <c r="M255" s="48">
        <v>41081</v>
      </c>
      <c r="N255" s="48">
        <v>38027</v>
      </c>
      <c r="O255" s="17">
        <v>28234</v>
      </c>
      <c r="P255" s="17">
        <v>28852</v>
      </c>
      <c r="Q255" s="30">
        <f t="shared" si="21"/>
        <v>425663</v>
      </c>
      <c r="R255" s="12">
        <f t="shared" si="24"/>
        <v>2.6495384348262263E-2</v>
      </c>
    </row>
    <row r="256" spans="1:18" x14ac:dyDescent="0.2">
      <c r="A256" s="5" t="s">
        <v>468</v>
      </c>
      <c r="B256" s="6" t="s">
        <v>471</v>
      </c>
      <c r="C256" s="34" t="s">
        <v>489</v>
      </c>
      <c r="D256" s="30">
        <v>10982967</v>
      </c>
      <c r="E256" s="14">
        <v>847222</v>
      </c>
      <c r="F256" s="14">
        <v>809445</v>
      </c>
      <c r="G256" s="14">
        <v>942457</v>
      </c>
      <c r="H256" s="17">
        <v>1045224</v>
      </c>
      <c r="I256" s="17">
        <v>1102497</v>
      </c>
      <c r="J256" s="17">
        <v>1167884</v>
      </c>
      <c r="K256" s="17">
        <v>1281533</v>
      </c>
      <c r="L256" s="17">
        <v>1319945</v>
      </c>
      <c r="M256" s="17">
        <v>1246326</v>
      </c>
      <c r="N256" s="17">
        <v>1155096</v>
      </c>
      <c r="O256" s="17">
        <v>956846</v>
      </c>
      <c r="P256" s="17">
        <v>939181</v>
      </c>
      <c r="Q256" s="30">
        <f t="shared" si="21"/>
        <v>12813656</v>
      </c>
      <c r="R256" s="12">
        <f t="shared" si="24"/>
        <v>0.16668437590680196</v>
      </c>
    </row>
    <row r="257" spans="1:18" x14ac:dyDescent="0.2">
      <c r="A257" s="5" t="s">
        <v>468</v>
      </c>
      <c r="B257" s="6" t="s">
        <v>472</v>
      </c>
      <c r="C257" s="34" t="s">
        <v>490</v>
      </c>
      <c r="D257" s="30">
        <v>1884645</v>
      </c>
      <c r="E257" s="14">
        <v>171700</v>
      </c>
      <c r="F257" s="14">
        <v>159739</v>
      </c>
      <c r="G257" s="14">
        <v>187463</v>
      </c>
      <c r="H257" s="14">
        <v>223789</v>
      </c>
      <c r="I257" s="14">
        <v>237430</v>
      </c>
      <c r="J257" s="14">
        <v>254943</v>
      </c>
      <c r="K257" s="14">
        <v>284693</v>
      </c>
      <c r="L257" s="14">
        <v>291994</v>
      </c>
      <c r="M257" s="14">
        <v>271220</v>
      </c>
      <c r="N257" s="14">
        <v>249504</v>
      </c>
      <c r="O257" s="17">
        <v>184300</v>
      </c>
      <c r="P257" s="14">
        <v>182511</v>
      </c>
      <c r="Q257" s="30">
        <f t="shared" si="21"/>
        <v>2699286</v>
      </c>
      <c r="R257" s="12">
        <f t="shared" si="24"/>
        <v>0.43225169726924695</v>
      </c>
    </row>
    <row r="258" spans="1:18" x14ac:dyDescent="0.2">
      <c r="A258" s="5" t="s">
        <v>468</v>
      </c>
      <c r="B258" s="6" t="s">
        <v>993</v>
      </c>
      <c r="C258" s="34" t="s">
        <v>994</v>
      </c>
      <c r="D258" s="30"/>
      <c r="E258" s="14"/>
      <c r="F258" s="14"/>
      <c r="G258" s="14"/>
      <c r="H258" s="14"/>
      <c r="I258" s="14"/>
      <c r="J258" s="14">
        <v>43323</v>
      </c>
      <c r="K258" s="14">
        <v>49867</v>
      </c>
      <c r="L258" s="14">
        <v>51231</v>
      </c>
      <c r="M258" s="14">
        <v>46872</v>
      </c>
      <c r="N258" s="14">
        <v>43195</v>
      </c>
      <c r="O258" s="17">
        <v>29556</v>
      </c>
      <c r="P258" s="14">
        <v>34626</v>
      </c>
      <c r="Q258" s="30"/>
      <c r="R258" s="12"/>
    </row>
    <row r="259" spans="1:18" x14ac:dyDescent="0.2">
      <c r="A259" s="5" t="s">
        <v>468</v>
      </c>
      <c r="B259" s="6" t="s">
        <v>473</v>
      </c>
      <c r="C259" s="34" t="s">
        <v>491</v>
      </c>
      <c r="D259" s="30">
        <v>881157</v>
      </c>
      <c r="E259" s="14">
        <v>76781</v>
      </c>
      <c r="F259" s="14">
        <v>73783</v>
      </c>
      <c r="G259" s="14">
        <v>82009</v>
      </c>
      <c r="H259" s="14">
        <v>87850</v>
      </c>
      <c r="I259" s="14">
        <v>89796</v>
      </c>
      <c r="J259" s="14">
        <v>101536</v>
      </c>
      <c r="K259" s="14">
        <v>118362</v>
      </c>
      <c r="L259" s="14">
        <v>125605</v>
      </c>
      <c r="M259" s="14">
        <v>114954</v>
      </c>
      <c r="N259" s="14">
        <v>107055</v>
      </c>
      <c r="O259" s="14">
        <v>85354</v>
      </c>
      <c r="P259" s="14">
        <v>83318</v>
      </c>
      <c r="Q259" s="30">
        <f t="shared" si="21"/>
        <v>1146403</v>
      </c>
      <c r="R259" s="12">
        <f>Q259/D259-1</f>
        <v>0.30102013602570254</v>
      </c>
    </row>
    <row r="260" spans="1:18" x14ac:dyDescent="0.2">
      <c r="A260" s="5" t="s">
        <v>468</v>
      </c>
      <c r="B260" s="6" t="s">
        <v>474</v>
      </c>
      <c r="C260" s="34" t="s">
        <v>492</v>
      </c>
      <c r="D260" s="30">
        <v>390688</v>
      </c>
      <c r="E260" s="14">
        <v>32780</v>
      </c>
      <c r="F260" s="14">
        <v>32797</v>
      </c>
      <c r="G260" s="14">
        <v>38193</v>
      </c>
      <c r="H260" s="14">
        <v>43419</v>
      </c>
      <c r="I260" s="14">
        <v>46971</v>
      </c>
      <c r="J260" s="14">
        <v>49554</v>
      </c>
      <c r="K260" s="14">
        <v>52843</v>
      </c>
      <c r="L260" s="14">
        <v>54007</v>
      </c>
      <c r="M260" s="14">
        <v>50044</v>
      </c>
      <c r="N260" s="14">
        <v>46550</v>
      </c>
      <c r="O260" s="14">
        <v>36930</v>
      </c>
      <c r="P260" s="14">
        <v>35747</v>
      </c>
      <c r="Q260" s="30">
        <f t="shared" si="21"/>
        <v>519835</v>
      </c>
      <c r="R260" s="12">
        <f>Q260/D260-1</f>
        <v>0.33056300679826367</v>
      </c>
    </row>
    <row r="261" spans="1:18" x14ac:dyDescent="0.2">
      <c r="A261" s="5" t="s">
        <v>468</v>
      </c>
      <c r="B261" s="6" t="s">
        <v>980</v>
      </c>
      <c r="C261" s="34" t="s">
        <v>981</v>
      </c>
      <c r="D261" s="30">
        <v>57226</v>
      </c>
      <c r="E261" s="14">
        <v>8274</v>
      </c>
      <c r="F261" s="14">
        <v>8018</v>
      </c>
      <c r="G261" s="14">
        <v>13031</v>
      </c>
      <c r="H261" s="14">
        <v>21343</v>
      </c>
      <c r="I261" s="14">
        <v>21059</v>
      </c>
      <c r="J261" s="14">
        <v>25799</v>
      </c>
      <c r="K261" s="14">
        <v>32801</v>
      </c>
      <c r="L261" s="14">
        <v>34459</v>
      </c>
      <c r="M261" s="14">
        <v>30626</v>
      </c>
      <c r="N261" s="14">
        <v>26545</v>
      </c>
      <c r="O261" s="14">
        <v>18970</v>
      </c>
      <c r="P261" s="14">
        <v>21240</v>
      </c>
      <c r="Q261" s="30">
        <f t="shared" si="21"/>
        <v>262165</v>
      </c>
      <c r="R261" s="12">
        <f>Q261/D261-1</f>
        <v>3.5812218222486285</v>
      </c>
    </row>
    <row r="262" spans="1:18" x14ac:dyDescent="0.2">
      <c r="A262" s="5" t="s">
        <v>468</v>
      </c>
      <c r="B262" s="6" t="s">
        <v>794</v>
      </c>
      <c r="C262" s="34" t="s">
        <v>795</v>
      </c>
      <c r="D262" s="30">
        <v>287412</v>
      </c>
      <c r="E262" s="14">
        <v>25</v>
      </c>
      <c r="F262" s="14">
        <v>53</v>
      </c>
      <c r="G262" s="14">
        <v>24</v>
      </c>
      <c r="H262" s="14">
        <v>43</v>
      </c>
      <c r="I262" s="14">
        <v>33</v>
      </c>
      <c r="J262" s="14">
        <v>122</v>
      </c>
      <c r="K262" s="14">
        <v>73</v>
      </c>
      <c r="L262" s="14">
        <v>108</v>
      </c>
      <c r="M262" s="14">
        <v>72</v>
      </c>
      <c r="N262" s="14">
        <v>13</v>
      </c>
      <c r="O262" s="14"/>
      <c r="P262" s="14"/>
      <c r="Q262" s="30">
        <f t="shared" si="21"/>
        <v>566</v>
      </c>
      <c r="R262" s="12"/>
    </row>
    <row r="263" spans="1:18" x14ac:dyDescent="0.2">
      <c r="A263" s="5" t="s">
        <v>468</v>
      </c>
      <c r="B263" s="6" t="s">
        <v>475</v>
      </c>
      <c r="C263" s="34" t="s">
        <v>493</v>
      </c>
      <c r="D263" s="30">
        <v>1161612</v>
      </c>
      <c r="E263" s="44">
        <v>112515</v>
      </c>
      <c r="F263" s="44">
        <v>113103</v>
      </c>
      <c r="G263" s="44">
        <v>129624</v>
      </c>
      <c r="H263" s="44">
        <v>130577</v>
      </c>
      <c r="I263" s="44">
        <v>137396</v>
      </c>
      <c r="J263" s="44">
        <v>140410</v>
      </c>
      <c r="K263" s="44">
        <v>160996</v>
      </c>
      <c r="L263" s="44">
        <v>155937</v>
      </c>
      <c r="M263" s="44">
        <v>150549</v>
      </c>
      <c r="N263" s="44">
        <v>140851</v>
      </c>
      <c r="O263" s="44">
        <v>130241</v>
      </c>
      <c r="P263" s="44">
        <v>123428</v>
      </c>
      <c r="Q263" s="30">
        <f t="shared" si="21"/>
        <v>1625627</v>
      </c>
      <c r="R263" s="12">
        <f>Q263/D263-1</f>
        <v>0.39945782240541594</v>
      </c>
    </row>
    <row r="264" spans="1:18" x14ac:dyDescent="0.2">
      <c r="A264" s="5" t="s">
        <v>476</v>
      </c>
      <c r="B264" s="6" t="s">
        <v>905</v>
      </c>
      <c r="C264" s="35"/>
      <c r="D264" s="30">
        <v>91745445</v>
      </c>
      <c r="E264" s="77">
        <f t="shared" ref="E264:K264" si="27">SUM(E274:E276)+E282</f>
        <v>6874262</v>
      </c>
      <c r="F264" s="77">
        <f t="shared" si="27"/>
        <v>6228138</v>
      </c>
      <c r="G264" s="77">
        <f t="shared" si="27"/>
        <v>7089954</v>
      </c>
      <c r="H264" s="77">
        <f t="shared" si="27"/>
        <v>7736389</v>
      </c>
      <c r="I264" s="77">
        <f t="shared" si="27"/>
        <v>8766080</v>
      </c>
      <c r="J264" s="77">
        <f t="shared" si="27"/>
        <v>10154631</v>
      </c>
      <c r="K264" s="77">
        <f t="shared" si="27"/>
        <v>11684208</v>
      </c>
      <c r="L264" s="77"/>
      <c r="M264" s="77"/>
      <c r="N264" s="77"/>
      <c r="O264" s="77"/>
      <c r="P264" s="78"/>
      <c r="Q264" s="30">
        <f t="shared" si="21"/>
        <v>58533662</v>
      </c>
      <c r="R264" s="12"/>
    </row>
    <row r="265" spans="1:18" x14ac:dyDescent="0.2">
      <c r="A265" s="5" t="s">
        <v>476</v>
      </c>
      <c r="B265" s="6" t="s">
        <v>976</v>
      </c>
      <c r="C265" s="34" t="s">
        <v>977</v>
      </c>
      <c r="D265" s="30">
        <v>1418454</v>
      </c>
      <c r="E265" s="14">
        <v>34458</v>
      </c>
      <c r="F265" s="14">
        <v>30334</v>
      </c>
      <c r="G265" s="14">
        <v>40001</v>
      </c>
      <c r="H265" s="14">
        <v>47806</v>
      </c>
      <c r="I265" s="14">
        <v>74325</v>
      </c>
      <c r="J265" s="14">
        <v>208257</v>
      </c>
      <c r="K265" s="14">
        <v>285782</v>
      </c>
      <c r="L265" s="14">
        <v>290595</v>
      </c>
      <c r="M265" s="14">
        <v>191969</v>
      </c>
      <c r="N265" s="14">
        <v>71050</v>
      </c>
      <c r="O265" s="14">
        <v>46068</v>
      </c>
      <c r="P265" s="14">
        <v>43072</v>
      </c>
      <c r="Q265" s="30">
        <f>SUM(E265:P265)</f>
        <v>1363717</v>
      </c>
      <c r="R265" s="12">
        <f>Q265/D265-1</f>
        <v>-3.8589196406792148E-2</v>
      </c>
    </row>
    <row r="266" spans="1:18" x14ac:dyDescent="0.2">
      <c r="A266" s="5" t="s">
        <v>476</v>
      </c>
      <c r="B266" s="6" t="s">
        <v>989</v>
      </c>
      <c r="C266" s="34" t="s">
        <v>990</v>
      </c>
      <c r="D266" s="30"/>
      <c r="E266" s="14">
        <v>37403</v>
      </c>
      <c r="F266" s="14">
        <v>73627</v>
      </c>
      <c r="G266" s="14">
        <v>41453</v>
      </c>
      <c r="H266" s="14">
        <v>53170</v>
      </c>
      <c r="I266" s="14">
        <v>58792</v>
      </c>
      <c r="J266" s="14">
        <v>53292</v>
      </c>
      <c r="K266" s="14">
        <v>53889</v>
      </c>
      <c r="L266" s="14">
        <v>53145</v>
      </c>
      <c r="M266" s="14"/>
      <c r="N266" s="14">
        <v>54949</v>
      </c>
      <c r="O266" s="14">
        <v>41797</v>
      </c>
      <c r="P266" s="14">
        <v>44000</v>
      </c>
      <c r="Q266" s="30">
        <f>SUM(E266:P266)</f>
        <v>565517</v>
      </c>
      <c r="R266" s="12"/>
    </row>
    <row r="267" spans="1:18" x14ac:dyDescent="0.2">
      <c r="A267" s="5" t="s">
        <v>476</v>
      </c>
      <c r="B267" s="6" t="s">
        <v>985</v>
      </c>
      <c r="C267" s="34" t="s">
        <v>986</v>
      </c>
      <c r="D267" s="30"/>
      <c r="E267" s="14">
        <v>96091</v>
      </c>
      <c r="F267" s="14">
        <v>186537</v>
      </c>
      <c r="G267" s="14">
        <v>102349</v>
      </c>
      <c r="H267" s="14">
        <v>103536</v>
      </c>
      <c r="I267" s="14">
        <v>126750</v>
      </c>
      <c r="J267" s="14">
        <v>150739</v>
      </c>
      <c r="K267" s="14">
        <v>173100</v>
      </c>
      <c r="L267" s="14">
        <v>172242</v>
      </c>
      <c r="M267" s="14">
        <v>150505</v>
      </c>
      <c r="N267" s="14">
        <v>125381</v>
      </c>
      <c r="O267" s="14">
        <v>111512</v>
      </c>
      <c r="P267" s="14">
        <v>114777</v>
      </c>
      <c r="Q267" s="30">
        <f>SUM(E267:P267)</f>
        <v>1613519</v>
      </c>
      <c r="R267" s="12"/>
    </row>
    <row r="268" spans="1:18" x14ac:dyDescent="0.2">
      <c r="A268" s="5" t="s">
        <v>476</v>
      </c>
      <c r="B268" s="6" t="s">
        <v>477</v>
      </c>
      <c r="C268" s="34" t="s">
        <v>494</v>
      </c>
      <c r="D268" s="30">
        <v>4300738</v>
      </c>
      <c r="E268" s="14">
        <v>318203</v>
      </c>
      <c r="F268" s="14">
        <v>291554</v>
      </c>
      <c r="G268" s="14">
        <v>330648</v>
      </c>
      <c r="H268" s="14">
        <v>356266</v>
      </c>
      <c r="I268" s="14">
        <v>448768</v>
      </c>
      <c r="J268" s="14">
        <v>553133</v>
      </c>
      <c r="K268" s="14">
        <v>629753</v>
      </c>
      <c r="L268" s="14">
        <v>623978</v>
      </c>
      <c r="M268" s="14">
        <v>571954</v>
      </c>
      <c r="N268" s="14">
        <v>468745</v>
      </c>
      <c r="O268" s="14">
        <v>401736</v>
      </c>
      <c r="P268" s="14"/>
      <c r="Q268" s="30">
        <f t="shared" si="21"/>
        <v>4994738</v>
      </c>
      <c r="R268" s="12"/>
    </row>
    <row r="269" spans="1:18" x14ac:dyDescent="0.2">
      <c r="A269" s="5" t="s">
        <v>476</v>
      </c>
      <c r="B269" s="6" t="s">
        <v>978</v>
      </c>
      <c r="C269" s="34" t="s">
        <v>979</v>
      </c>
      <c r="D269" s="30">
        <v>272869</v>
      </c>
      <c r="E269" s="14">
        <v>1562</v>
      </c>
      <c r="F269" s="14">
        <v>1486</v>
      </c>
      <c r="G269" s="14">
        <v>3089</v>
      </c>
      <c r="H269" s="14">
        <v>7487</v>
      </c>
      <c r="I269" s="14">
        <v>15510</v>
      </c>
      <c r="J269" s="14">
        <v>55293</v>
      </c>
      <c r="K269" s="14">
        <v>75232</v>
      </c>
      <c r="L269" s="14">
        <v>70389</v>
      </c>
      <c r="M269" s="14">
        <v>55571</v>
      </c>
      <c r="N269" s="14">
        <v>13097</v>
      </c>
      <c r="O269" s="14">
        <v>2474</v>
      </c>
      <c r="P269" s="14">
        <v>2404</v>
      </c>
      <c r="Q269" s="30">
        <f t="shared" si="21"/>
        <v>303594</v>
      </c>
      <c r="R269" s="12">
        <f>Q269/D269-1</f>
        <v>0.11259981896074667</v>
      </c>
    </row>
    <row r="270" spans="1:18" x14ac:dyDescent="0.2">
      <c r="A270" s="5" t="s">
        <v>476</v>
      </c>
      <c r="B270" s="6" t="s">
        <v>883</v>
      </c>
      <c r="C270" s="34" t="s">
        <v>884</v>
      </c>
      <c r="D270" s="30">
        <v>1923389</v>
      </c>
      <c r="E270" s="44">
        <v>130897</v>
      </c>
      <c r="F270" s="44">
        <v>124249</v>
      </c>
      <c r="G270" s="44">
        <v>151470</v>
      </c>
      <c r="H270" s="44">
        <v>166153</v>
      </c>
      <c r="I270" s="44">
        <v>232364</v>
      </c>
      <c r="J270" s="44">
        <v>285002</v>
      </c>
      <c r="K270" s="44">
        <v>310452</v>
      </c>
      <c r="L270" s="14">
        <v>311448</v>
      </c>
      <c r="M270" s="14"/>
      <c r="N270" s="14"/>
      <c r="O270" s="14"/>
      <c r="P270" s="14"/>
      <c r="Q270" s="30">
        <f t="shared" si="21"/>
        <v>1712035</v>
      </c>
      <c r="R270" s="12"/>
    </row>
    <row r="271" spans="1:18" x14ac:dyDescent="0.2">
      <c r="A271" s="5" t="s">
        <v>476</v>
      </c>
      <c r="B271" s="6" t="s">
        <v>827</v>
      </c>
      <c r="C271" s="34" t="s">
        <v>973</v>
      </c>
      <c r="D271" s="30">
        <v>2995639</v>
      </c>
      <c r="E271" s="44">
        <v>224305</v>
      </c>
      <c r="F271" s="44">
        <v>200895</v>
      </c>
      <c r="G271" s="44">
        <v>239433</v>
      </c>
      <c r="H271" s="44">
        <v>257550</v>
      </c>
      <c r="I271" s="44">
        <v>306868</v>
      </c>
      <c r="J271" s="44">
        <v>318693</v>
      </c>
      <c r="K271" s="44">
        <v>363244</v>
      </c>
      <c r="L271" s="14">
        <v>374395</v>
      </c>
      <c r="M271" s="14">
        <v>341079</v>
      </c>
      <c r="N271" s="14">
        <v>303885</v>
      </c>
      <c r="O271" s="14">
        <v>285514</v>
      </c>
      <c r="P271" s="14">
        <v>282265</v>
      </c>
      <c r="Q271" s="30">
        <f t="shared" si="21"/>
        <v>3498126</v>
      </c>
      <c r="R271" s="12">
        <f>Q271/D271-1</f>
        <v>0.16773950399230353</v>
      </c>
    </row>
    <row r="272" spans="1:18" x14ac:dyDescent="0.2">
      <c r="A272" s="5" t="s">
        <v>476</v>
      </c>
      <c r="B272" s="6" t="s">
        <v>982</v>
      </c>
      <c r="C272" s="34" t="s">
        <v>983</v>
      </c>
      <c r="D272" s="30">
        <v>1796321</v>
      </c>
      <c r="E272" s="44">
        <v>145174</v>
      </c>
      <c r="F272" s="44">
        <v>141537</v>
      </c>
      <c r="G272" s="44">
        <v>165966</v>
      </c>
      <c r="H272" s="44">
        <v>170240</v>
      </c>
      <c r="I272" s="44">
        <v>179488</v>
      </c>
      <c r="J272" s="44">
        <v>205143</v>
      </c>
      <c r="K272" s="44"/>
      <c r="L272" s="14"/>
      <c r="M272" s="14"/>
      <c r="N272" s="14"/>
      <c r="O272" s="14"/>
      <c r="P272" s="14"/>
      <c r="Q272" s="30">
        <f t="shared" si="21"/>
        <v>1007548</v>
      </c>
      <c r="R272" s="12"/>
    </row>
    <row r="273" spans="1:18" x14ac:dyDescent="0.2">
      <c r="A273" s="5" t="s">
        <v>476</v>
      </c>
      <c r="B273" s="6" t="s">
        <v>1003</v>
      </c>
      <c r="C273" s="34" t="s">
        <v>1004</v>
      </c>
      <c r="D273" s="30"/>
      <c r="E273" s="44"/>
      <c r="F273" s="44"/>
      <c r="G273" s="44"/>
      <c r="H273" s="44"/>
      <c r="I273" s="44"/>
      <c r="J273" s="44"/>
      <c r="K273" s="44"/>
      <c r="L273" s="14"/>
      <c r="M273" s="14"/>
      <c r="N273" s="14">
        <v>190799</v>
      </c>
      <c r="O273" s="14">
        <v>158806</v>
      </c>
      <c r="P273" s="14">
        <v>151061</v>
      </c>
      <c r="Q273" s="30">
        <f t="shared" si="21"/>
        <v>500666</v>
      </c>
      <c r="R273" s="12"/>
    </row>
    <row r="274" spans="1:18" x14ac:dyDescent="0.2">
      <c r="A274" s="5" t="s">
        <v>476</v>
      </c>
      <c r="B274" s="6" t="s">
        <v>479</v>
      </c>
      <c r="C274" s="34" t="s">
        <v>496</v>
      </c>
      <c r="D274" s="30">
        <v>28500259</v>
      </c>
      <c r="E274" s="14">
        <v>2089356</v>
      </c>
      <c r="F274" s="14">
        <v>1817757</v>
      </c>
      <c r="G274" s="14">
        <v>2078000</v>
      </c>
      <c r="H274" s="14">
        <v>2270115</v>
      </c>
      <c r="I274" s="14">
        <v>2620156</v>
      </c>
      <c r="J274" s="14">
        <v>2994124</v>
      </c>
      <c r="K274" s="14">
        <v>3512406</v>
      </c>
      <c r="L274" s="14">
        <v>3521769</v>
      </c>
      <c r="M274" s="14">
        <v>3138883</v>
      </c>
      <c r="N274" s="14">
        <v>2530505</v>
      </c>
      <c r="O274" s="14">
        <v>2037611</v>
      </c>
      <c r="P274" s="14">
        <v>2047172</v>
      </c>
      <c r="Q274" s="30">
        <f t="shared" si="21"/>
        <v>30657854</v>
      </c>
      <c r="R274" s="12">
        <f>Q274/D274-1</f>
        <v>7.5704399738963701E-2</v>
      </c>
    </row>
    <row r="275" spans="1:18" x14ac:dyDescent="0.2">
      <c r="A275" s="5" t="s">
        <v>476</v>
      </c>
      <c r="B275" s="6" t="s">
        <v>480</v>
      </c>
      <c r="C275" s="34" t="s">
        <v>754</v>
      </c>
      <c r="D275" s="30">
        <v>34030427</v>
      </c>
      <c r="E275" s="14">
        <v>2686564</v>
      </c>
      <c r="F275" s="14">
        <v>2514553</v>
      </c>
      <c r="G275" s="14">
        <v>2856716</v>
      </c>
      <c r="H275" s="14">
        <v>3042362</v>
      </c>
      <c r="I275" s="14">
        <v>3233900</v>
      </c>
      <c r="J275" s="14">
        <v>3614544</v>
      </c>
      <c r="K275" s="14">
        <v>4160642</v>
      </c>
      <c r="L275" s="14">
        <v>4141071</v>
      </c>
      <c r="M275" s="14">
        <v>3747838</v>
      </c>
      <c r="N275" s="14">
        <v>3573096</v>
      </c>
      <c r="O275" s="14">
        <v>3123696</v>
      </c>
      <c r="P275" s="14">
        <v>3142668</v>
      </c>
      <c r="Q275" s="30">
        <f t="shared" si="21"/>
        <v>39837650</v>
      </c>
      <c r="R275" s="12">
        <f>Q275/D275-1</f>
        <v>0.17064796160212747</v>
      </c>
    </row>
    <row r="276" spans="1:18" x14ac:dyDescent="0.2">
      <c r="A276" s="5" t="s">
        <v>476</v>
      </c>
      <c r="B276" s="6" t="s">
        <v>481</v>
      </c>
      <c r="C276" s="34" t="s">
        <v>497</v>
      </c>
      <c r="D276" s="30">
        <v>14012058</v>
      </c>
      <c r="E276" s="14">
        <v>1080047</v>
      </c>
      <c r="F276" s="14">
        <v>1008125</v>
      </c>
      <c r="G276" s="14">
        <v>1136264</v>
      </c>
      <c r="H276" s="14">
        <v>1276869</v>
      </c>
      <c r="I276" s="14">
        <v>1515374</v>
      </c>
      <c r="J276" s="14">
        <v>1845726</v>
      </c>
      <c r="K276" s="14">
        <v>2094108</v>
      </c>
      <c r="L276" s="14"/>
      <c r="M276" s="14"/>
      <c r="N276" s="14"/>
      <c r="O276" s="14"/>
      <c r="P276" s="14"/>
      <c r="Q276" s="30">
        <f t="shared" si="21"/>
        <v>9956513</v>
      </c>
      <c r="R276" s="12"/>
    </row>
    <row r="277" spans="1:18" x14ac:dyDescent="0.2">
      <c r="A277" s="5" t="s">
        <v>476</v>
      </c>
      <c r="B277" s="6" t="s">
        <v>999</v>
      </c>
      <c r="C277" s="34" t="s">
        <v>1000</v>
      </c>
      <c r="D277" s="30"/>
      <c r="E277" s="14">
        <v>48539</v>
      </c>
      <c r="F277" s="14">
        <v>47505</v>
      </c>
      <c r="G277" s="14">
        <v>54696</v>
      </c>
      <c r="H277" s="14">
        <v>57705</v>
      </c>
      <c r="I277" s="14">
        <v>79705</v>
      </c>
      <c r="J277" s="14">
        <v>105448</v>
      </c>
      <c r="K277" s="14">
        <v>116200</v>
      </c>
      <c r="L277" s="14">
        <v>117366</v>
      </c>
      <c r="M277" s="14"/>
      <c r="N277" s="14"/>
      <c r="O277" s="14"/>
      <c r="P277" s="14"/>
      <c r="Q277" s="30">
        <f t="shared" si="21"/>
        <v>627164</v>
      </c>
      <c r="R277" s="12"/>
    </row>
    <row r="278" spans="1:18" x14ac:dyDescent="0.2">
      <c r="A278" s="5" t="s">
        <v>476</v>
      </c>
      <c r="B278" s="6" t="s">
        <v>482</v>
      </c>
      <c r="C278" s="34" t="s">
        <v>498</v>
      </c>
      <c r="D278" s="30">
        <v>4097566</v>
      </c>
      <c r="E278" s="14">
        <v>320965</v>
      </c>
      <c r="F278" s="14">
        <v>286317</v>
      </c>
      <c r="G278" s="14">
        <v>333444</v>
      </c>
      <c r="H278" s="14">
        <v>347680</v>
      </c>
      <c r="I278" s="14">
        <v>389119</v>
      </c>
      <c r="J278" s="14">
        <v>478317</v>
      </c>
      <c r="K278" s="14">
        <v>552825</v>
      </c>
      <c r="L278" s="14">
        <v>545565</v>
      </c>
      <c r="M278" s="14">
        <v>497982</v>
      </c>
      <c r="N278" s="14">
        <v>425337</v>
      </c>
      <c r="O278" s="14">
        <v>405944</v>
      </c>
      <c r="P278" s="14">
        <v>423907</v>
      </c>
      <c r="Q278" s="30">
        <f t="shared" si="21"/>
        <v>5007402</v>
      </c>
      <c r="R278" s="12">
        <f>Q278/D278-1</f>
        <v>0.2220430372567519</v>
      </c>
    </row>
    <row r="279" spans="1:18" x14ac:dyDescent="0.2">
      <c r="A279" s="5" t="s">
        <v>476</v>
      </c>
      <c r="B279" s="6" t="s">
        <v>984</v>
      </c>
      <c r="C279" s="34" t="s">
        <v>499</v>
      </c>
      <c r="D279" s="30"/>
      <c r="E279" s="14">
        <v>188868</v>
      </c>
      <c r="F279" s="14">
        <v>170800</v>
      </c>
      <c r="G279" s="14">
        <v>193461</v>
      </c>
      <c r="H279" s="14">
        <v>197666</v>
      </c>
      <c r="I279" s="14">
        <v>232450</v>
      </c>
      <c r="J279" s="14">
        <v>247356</v>
      </c>
      <c r="K279" s="14">
        <v>270717</v>
      </c>
      <c r="L279" s="14">
        <v>264759</v>
      </c>
      <c r="M279" s="14">
        <v>251034</v>
      </c>
      <c r="N279" s="14">
        <v>242807</v>
      </c>
      <c r="O279" s="14">
        <v>233272</v>
      </c>
      <c r="P279" s="14">
        <v>230164</v>
      </c>
      <c r="Q279" s="30">
        <f t="shared" si="21"/>
        <v>2723354</v>
      </c>
      <c r="R279" s="12"/>
    </row>
    <row r="280" spans="1:18" x14ac:dyDescent="0.2">
      <c r="A280" s="5" t="s">
        <v>476</v>
      </c>
      <c r="B280" s="6" t="s">
        <v>484</v>
      </c>
      <c r="C280" s="34" t="s">
        <v>500</v>
      </c>
      <c r="D280" s="30"/>
      <c r="E280" s="14">
        <v>159573</v>
      </c>
      <c r="F280" s="14">
        <v>148528</v>
      </c>
      <c r="G280" s="14">
        <v>172284</v>
      </c>
      <c r="H280" s="14">
        <v>182131</v>
      </c>
      <c r="I280" s="14">
        <v>227026</v>
      </c>
      <c r="J280" s="14">
        <v>254109</v>
      </c>
      <c r="K280" s="14">
        <v>292125</v>
      </c>
      <c r="L280" s="14">
        <v>297885</v>
      </c>
      <c r="M280" s="14">
        <v>271607</v>
      </c>
      <c r="N280" s="14">
        <v>231047</v>
      </c>
      <c r="O280" s="14"/>
      <c r="P280" s="14">
        <v>202965</v>
      </c>
      <c r="Q280" s="30">
        <f t="shared" si="21"/>
        <v>2439280</v>
      </c>
      <c r="R280" s="12"/>
    </row>
    <row r="281" spans="1:18" x14ac:dyDescent="0.2">
      <c r="A281" s="5" t="s">
        <v>476</v>
      </c>
      <c r="B281" s="6" t="s">
        <v>974</v>
      </c>
      <c r="C281" s="34" t="s">
        <v>975</v>
      </c>
      <c r="D281" s="30">
        <v>5262074</v>
      </c>
      <c r="E281" s="14">
        <v>325056</v>
      </c>
      <c r="F281" s="14">
        <v>346059</v>
      </c>
      <c r="G281" s="14">
        <v>376653</v>
      </c>
      <c r="H281" s="14">
        <v>362887</v>
      </c>
      <c r="I281" s="14">
        <v>430686</v>
      </c>
      <c r="J281" s="14">
        <v>606115</v>
      </c>
      <c r="K281" s="14">
        <v>766887</v>
      </c>
      <c r="L281" s="14">
        <v>777262</v>
      </c>
      <c r="M281" s="14">
        <v>670371</v>
      </c>
      <c r="N281" s="14">
        <v>429349</v>
      </c>
      <c r="O281" s="14">
        <v>296283</v>
      </c>
      <c r="P281" s="14">
        <v>304214</v>
      </c>
      <c r="Q281" s="30">
        <f t="shared" si="21"/>
        <v>5691822</v>
      </c>
      <c r="R281" s="12">
        <f>Q281/D281-1</f>
        <v>8.1668938901277244E-2</v>
      </c>
    </row>
    <row r="282" spans="1:18" x14ac:dyDescent="0.2">
      <c r="A282" s="5" t="s">
        <v>476</v>
      </c>
      <c r="B282" s="6" t="s">
        <v>485</v>
      </c>
      <c r="C282" s="34" t="s">
        <v>501</v>
      </c>
      <c r="D282" s="30">
        <v>13265037</v>
      </c>
      <c r="E282" s="14">
        <v>1018295</v>
      </c>
      <c r="F282" s="14">
        <v>887703</v>
      </c>
      <c r="G282" s="14">
        <v>1018974</v>
      </c>
      <c r="H282" s="14">
        <v>1147043</v>
      </c>
      <c r="I282" s="14">
        <v>1396650</v>
      </c>
      <c r="J282" s="14">
        <v>1700237</v>
      </c>
      <c r="K282" s="14">
        <v>1917052</v>
      </c>
      <c r="L282" s="14">
        <v>1881419</v>
      </c>
      <c r="M282" s="14">
        <v>1668519</v>
      </c>
      <c r="N282" s="14">
        <v>1343690</v>
      </c>
      <c r="O282" s="14">
        <v>1089829</v>
      </c>
      <c r="P282" s="14">
        <v>1082041</v>
      </c>
      <c r="Q282" s="30">
        <f t="shared" ref="Q282:Q349" si="28">SUM(E282:P282)</f>
        <v>16151452</v>
      </c>
      <c r="R282" s="12">
        <f>Q282/D282-1</f>
        <v>0.21759569912997612</v>
      </c>
    </row>
    <row r="283" spans="1:18" x14ac:dyDescent="0.2">
      <c r="A283" s="5" t="s">
        <v>476</v>
      </c>
      <c r="B283" s="6" t="s">
        <v>987</v>
      </c>
      <c r="C283" s="34" t="s">
        <v>988</v>
      </c>
      <c r="D283" s="30"/>
      <c r="E283" s="14"/>
      <c r="F283" s="14">
        <v>81521</v>
      </c>
      <c r="G283" s="14">
        <v>45379</v>
      </c>
      <c r="H283" s="14"/>
      <c r="I283" s="14">
        <v>52704</v>
      </c>
      <c r="J283" s="14">
        <v>59904</v>
      </c>
      <c r="K283" s="14"/>
      <c r="L283" s="14"/>
      <c r="M283" s="14">
        <v>61133</v>
      </c>
      <c r="N283" s="14">
        <v>52261</v>
      </c>
      <c r="O283" s="14">
        <v>44708</v>
      </c>
      <c r="P283" s="14">
        <v>45229</v>
      </c>
      <c r="Q283" s="30">
        <f t="shared" si="28"/>
        <v>442839</v>
      </c>
      <c r="R283" s="12"/>
    </row>
    <row r="284" spans="1:18" x14ac:dyDescent="0.2">
      <c r="A284" s="5" t="s">
        <v>476</v>
      </c>
      <c r="B284" s="6" t="s">
        <v>486</v>
      </c>
      <c r="C284" s="34" t="s">
        <v>502</v>
      </c>
      <c r="D284" s="30"/>
      <c r="E284" s="14"/>
      <c r="F284" s="14"/>
      <c r="G284" s="14"/>
      <c r="H284" s="14"/>
      <c r="I284" s="14"/>
      <c r="J284" s="14"/>
      <c r="K284" s="14"/>
      <c r="L284" s="14"/>
      <c r="M284" s="14">
        <v>221065</v>
      </c>
      <c r="N284" s="14"/>
      <c r="O284" s="14">
        <v>162642</v>
      </c>
      <c r="P284" s="14">
        <v>169843</v>
      </c>
      <c r="Q284" s="30">
        <f t="shared" si="28"/>
        <v>553550</v>
      </c>
      <c r="R284" s="12"/>
    </row>
    <row r="285" spans="1:18" x14ac:dyDescent="0.2">
      <c r="A285" s="5" t="s">
        <v>476</v>
      </c>
      <c r="B285" s="6" t="s">
        <v>909</v>
      </c>
      <c r="C285" s="34" t="s">
        <v>910</v>
      </c>
      <c r="D285" s="30">
        <v>811587</v>
      </c>
      <c r="E285" s="62">
        <v>65836</v>
      </c>
      <c r="F285" s="62">
        <v>60195</v>
      </c>
      <c r="G285" s="62">
        <v>67915</v>
      </c>
      <c r="H285" s="62">
        <v>74441</v>
      </c>
      <c r="I285" s="62">
        <v>92567</v>
      </c>
      <c r="J285" s="62">
        <v>94395</v>
      </c>
      <c r="K285" s="62">
        <v>104389</v>
      </c>
      <c r="L285" s="62">
        <v>105029</v>
      </c>
      <c r="M285" s="62">
        <v>100276</v>
      </c>
      <c r="N285" s="62">
        <v>90939</v>
      </c>
      <c r="O285" s="14">
        <v>80086</v>
      </c>
      <c r="P285" s="14">
        <v>77915</v>
      </c>
      <c r="Q285" s="30">
        <f t="shared" si="28"/>
        <v>1013983</v>
      </c>
      <c r="R285" s="12">
        <f>Q285/D285-1</f>
        <v>0.24938299898840177</v>
      </c>
    </row>
    <row r="286" spans="1:18" x14ac:dyDescent="0.2">
      <c r="A286" s="5" t="s">
        <v>503</v>
      </c>
      <c r="B286" s="6" t="s">
        <v>504</v>
      </c>
      <c r="C286" s="34" t="s">
        <v>571</v>
      </c>
      <c r="D286" s="30">
        <v>4930875</v>
      </c>
      <c r="E286" s="14">
        <v>329714</v>
      </c>
      <c r="F286" s="14">
        <v>282503</v>
      </c>
      <c r="G286" s="14">
        <v>343771</v>
      </c>
      <c r="H286" s="14">
        <v>416309</v>
      </c>
      <c r="I286" s="14">
        <v>432828</v>
      </c>
      <c r="J286" s="14">
        <v>506768</v>
      </c>
      <c r="K286" s="14">
        <v>630107</v>
      </c>
      <c r="L286" s="14">
        <v>641371</v>
      </c>
      <c r="M286" s="14">
        <v>567223</v>
      </c>
      <c r="N286" s="14">
        <v>480551</v>
      </c>
      <c r="O286" s="14">
        <v>350175</v>
      </c>
      <c r="P286" s="14">
        <v>362100</v>
      </c>
      <c r="Q286" s="30">
        <f t="shared" si="28"/>
        <v>5343420</v>
      </c>
      <c r="R286" s="12">
        <f>Q286/D286-1</f>
        <v>8.3665677998326915E-2</v>
      </c>
    </row>
    <row r="287" spans="1:18" x14ac:dyDescent="0.2">
      <c r="A287" s="5" t="s">
        <v>503</v>
      </c>
      <c r="B287" s="6" t="s">
        <v>995</v>
      </c>
      <c r="C287" s="34" t="s">
        <v>996</v>
      </c>
      <c r="D287" s="30"/>
      <c r="E287" s="62"/>
      <c r="F287" s="62">
        <v>42681</v>
      </c>
      <c r="G287" s="62">
        <v>23540</v>
      </c>
      <c r="H287" s="62">
        <v>28267</v>
      </c>
      <c r="I287" s="62">
        <v>27391</v>
      </c>
      <c r="J287" s="62">
        <v>27880</v>
      </c>
      <c r="K287" s="62">
        <v>32254</v>
      </c>
      <c r="L287" s="62">
        <v>30900</v>
      </c>
      <c r="M287" s="62">
        <v>29122</v>
      </c>
      <c r="N287" s="62">
        <v>31971</v>
      </c>
      <c r="O287" s="14">
        <v>27038</v>
      </c>
      <c r="P287" s="14">
        <v>29926</v>
      </c>
      <c r="Q287" s="30">
        <f t="shared" si="28"/>
        <v>330970</v>
      </c>
      <c r="R287" s="12"/>
    </row>
    <row r="288" spans="1:18" x14ac:dyDescent="0.2">
      <c r="A288" s="5" t="s">
        <v>505</v>
      </c>
      <c r="B288" s="6" t="s">
        <v>506</v>
      </c>
      <c r="C288" s="34" t="s">
        <v>572</v>
      </c>
      <c r="D288" s="30">
        <v>1756808</v>
      </c>
      <c r="E288" s="72">
        <v>98716</v>
      </c>
      <c r="F288" s="72">
        <v>91854</v>
      </c>
      <c r="G288" s="72">
        <v>107595</v>
      </c>
      <c r="H288" s="72">
        <v>120323</v>
      </c>
      <c r="I288" s="72">
        <v>129939</v>
      </c>
      <c r="J288" s="72">
        <v>187363</v>
      </c>
      <c r="K288" s="14">
        <v>304388</v>
      </c>
      <c r="L288" s="14">
        <v>296920</v>
      </c>
      <c r="M288" s="14">
        <v>220543</v>
      </c>
      <c r="N288" s="14">
        <v>144796</v>
      </c>
      <c r="O288" s="14">
        <v>118403</v>
      </c>
      <c r="P288" s="14">
        <v>121294</v>
      </c>
      <c r="Q288" s="30">
        <f t="shared" si="28"/>
        <v>1942134</v>
      </c>
      <c r="R288" s="12">
        <f>Q288/D288-1</f>
        <v>0.10549018447092684</v>
      </c>
    </row>
    <row r="289" spans="1:19" x14ac:dyDescent="0.2">
      <c r="A289" s="5" t="s">
        <v>505</v>
      </c>
      <c r="B289" s="6" t="s">
        <v>813</v>
      </c>
      <c r="C289" s="34" t="s">
        <v>875</v>
      </c>
      <c r="D289" s="30">
        <v>436696</v>
      </c>
      <c r="E289" s="14">
        <v>25529</v>
      </c>
      <c r="F289" s="14">
        <v>23043</v>
      </c>
      <c r="G289" s="14">
        <v>28261</v>
      </c>
      <c r="H289" s="14">
        <v>30797</v>
      </c>
      <c r="I289" s="14">
        <v>32419</v>
      </c>
      <c r="J289" s="14">
        <v>46844</v>
      </c>
      <c r="K289" s="14">
        <v>79537</v>
      </c>
      <c r="L289" s="14">
        <v>80271</v>
      </c>
      <c r="M289" s="14">
        <v>52248</v>
      </c>
      <c r="N289" s="14">
        <v>34285</v>
      </c>
      <c r="O289" s="14">
        <v>30868</v>
      </c>
      <c r="P289" s="14">
        <v>30688</v>
      </c>
      <c r="Q289" s="30">
        <f t="shared" si="28"/>
        <v>494790</v>
      </c>
      <c r="R289" s="12">
        <f>Q289/D289-1</f>
        <v>0.13303075823914123</v>
      </c>
    </row>
    <row r="290" spans="1:19" x14ac:dyDescent="0.2">
      <c r="A290" s="5" t="s">
        <v>507</v>
      </c>
      <c r="B290" s="6" t="s">
        <v>508</v>
      </c>
      <c r="C290" s="34" t="s">
        <v>573</v>
      </c>
      <c r="D290" s="30">
        <v>1404831</v>
      </c>
      <c r="E290" s="14">
        <v>89396</v>
      </c>
      <c r="F290" s="14">
        <v>89995</v>
      </c>
      <c r="G290" s="14">
        <v>108964</v>
      </c>
      <c r="H290" s="14">
        <v>132239</v>
      </c>
      <c r="I290" s="14">
        <v>146257</v>
      </c>
      <c r="J290" s="14">
        <v>156092</v>
      </c>
      <c r="K290" s="14">
        <v>198138</v>
      </c>
      <c r="L290" s="14">
        <v>196416</v>
      </c>
      <c r="M290" s="14">
        <v>180380</v>
      </c>
      <c r="N290" s="14">
        <v>153641</v>
      </c>
      <c r="O290" s="14">
        <v>121520</v>
      </c>
      <c r="P290" s="14">
        <v>110007</v>
      </c>
      <c r="Q290" s="30">
        <f t="shared" si="28"/>
        <v>1683045</v>
      </c>
      <c r="R290" s="12">
        <f>Q290/D290-1</f>
        <v>0.19804090314066247</v>
      </c>
    </row>
    <row r="291" spans="1:19" x14ac:dyDescent="0.2">
      <c r="A291" s="5" t="s">
        <v>509</v>
      </c>
      <c r="B291" s="5" t="s">
        <v>93</v>
      </c>
      <c r="C291" s="35"/>
      <c r="D291" s="30">
        <v>230229523</v>
      </c>
      <c r="E291" s="42">
        <v>14251657</v>
      </c>
      <c r="F291" s="42">
        <v>13993300</v>
      </c>
      <c r="G291" s="42">
        <v>17210828</v>
      </c>
      <c r="H291" s="42">
        <v>21025539</v>
      </c>
      <c r="I291" s="42">
        <v>22378214</v>
      </c>
      <c r="J291" s="42">
        <v>24498603</v>
      </c>
      <c r="K291" s="42">
        <v>27569820</v>
      </c>
      <c r="L291" s="42">
        <v>27569820</v>
      </c>
      <c r="M291" s="42">
        <v>25082153</v>
      </c>
      <c r="N291" s="42">
        <v>22842067</v>
      </c>
      <c r="O291" s="42">
        <v>16578519</v>
      </c>
      <c r="P291" s="42">
        <v>16366219</v>
      </c>
      <c r="Q291" s="30">
        <f t="shared" si="28"/>
        <v>249366739</v>
      </c>
      <c r="R291" s="12">
        <f t="shared" ref="R291:R325" si="29">Q291/D291-1</f>
        <v>8.3122337008012748E-2</v>
      </c>
    </row>
    <row r="292" spans="1:19" x14ac:dyDescent="0.2">
      <c r="A292" s="5" t="s">
        <v>509</v>
      </c>
      <c r="B292" s="5" t="s">
        <v>510</v>
      </c>
      <c r="C292" s="34" t="s">
        <v>574</v>
      </c>
      <c r="D292" s="30">
        <v>1063291</v>
      </c>
      <c r="E292" s="14">
        <v>76517</v>
      </c>
      <c r="F292" s="14">
        <v>79243</v>
      </c>
      <c r="G292" s="14">
        <v>94645</v>
      </c>
      <c r="H292" s="14">
        <v>92114</v>
      </c>
      <c r="I292" s="14">
        <v>97698</v>
      </c>
      <c r="J292" s="14">
        <v>104905</v>
      </c>
      <c r="K292" s="14">
        <v>110391</v>
      </c>
      <c r="L292" s="14">
        <v>97792</v>
      </c>
      <c r="M292" s="14">
        <v>104961</v>
      </c>
      <c r="N292" s="14">
        <v>100948</v>
      </c>
      <c r="O292" s="14">
        <v>96595</v>
      </c>
      <c r="P292" s="14">
        <v>85433</v>
      </c>
      <c r="Q292" s="30">
        <f t="shared" si="28"/>
        <v>1141242</v>
      </c>
      <c r="R292" s="12">
        <f t="shared" si="29"/>
        <v>7.3311069124068595E-2</v>
      </c>
      <c r="S292" s="32"/>
    </row>
    <row r="293" spans="1:19" x14ac:dyDescent="0.2">
      <c r="A293" s="5" t="s">
        <v>509</v>
      </c>
      <c r="B293" s="5" t="s">
        <v>511</v>
      </c>
      <c r="C293" s="34" t="s">
        <v>575</v>
      </c>
      <c r="D293" s="30">
        <v>12344945</v>
      </c>
      <c r="E293" s="14">
        <v>684967</v>
      </c>
      <c r="F293" s="14">
        <v>687107</v>
      </c>
      <c r="G293" s="14">
        <v>907603</v>
      </c>
      <c r="H293" s="14">
        <v>1229387</v>
      </c>
      <c r="I293" s="14">
        <v>1288038</v>
      </c>
      <c r="J293" s="14">
        <v>1402226</v>
      </c>
      <c r="K293" s="14">
        <v>1632871</v>
      </c>
      <c r="L293" s="14">
        <v>1616177</v>
      </c>
      <c r="M293" s="14">
        <v>1437449</v>
      </c>
      <c r="N293" s="14">
        <v>1279291</v>
      </c>
      <c r="O293" s="14">
        <v>801411</v>
      </c>
      <c r="P293" s="14">
        <v>746543</v>
      </c>
      <c r="Q293" s="30">
        <f t="shared" si="28"/>
        <v>13713070</v>
      </c>
      <c r="R293" s="12">
        <f t="shared" si="29"/>
        <v>0.1108247140833758</v>
      </c>
      <c r="S293" s="32"/>
    </row>
    <row r="294" spans="1:19" x14ac:dyDescent="0.2">
      <c r="A294" s="5" t="s">
        <v>509</v>
      </c>
      <c r="B294" s="5" t="s">
        <v>512</v>
      </c>
      <c r="C294" s="34" t="s">
        <v>576</v>
      </c>
      <c r="D294" s="30">
        <v>919808</v>
      </c>
      <c r="E294" s="14">
        <v>34759</v>
      </c>
      <c r="F294" s="14">
        <v>39146</v>
      </c>
      <c r="G294" s="14">
        <v>65471</v>
      </c>
      <c r="H294" s="14">
        <v>80984</v>
      </c>
      <c r="I294" s="14">
        <v>102482</v>
      </c>
      <c r="J294" s="14">
        <v>125811</v>
      </c>
      <c r="K294" s="14">
        <v>135671</v>
      </c>
      <c r="L294" s="14">
        <v>136234</v>
      </c>
      <c r="M294" s="14">
        <v>123856</v>
      </c>
      <c r="N294" s="14">
        <v>91990</v>
      </c>
      <c r="O294" s="14">
        <v>37964</v>
      </c>
      <c r="P294" s="14">
        <v>33078</v>
      </c>
      <c r="Q294" s="30">
        <f t="shared" si="28"/>
        <v>1007446</v>
      </c>
      <c r="R294" s="12">
        <f t="shared" si="29"/>
        <v>9.5278579877539737E-2</v>
      </c>
      <c r="S294" s="32"/>
    </row>
    <row r="295" spans="1:19" x14ac:dyDescent="0.2">
      <c r="A295" s="5" t="s">
        <v>509</v>
      </c>
      <c r="B295" s="5" t="s">
        <v>513</v>
      </c>
      <c r="C295" s="34" t="s">
        <v>577</v>
      </c>
      <c r="D295" s="30">
        <v>1281979</v>
      </c>
      <c r="E295" s="14">
        <v>83039</v>
      </c>
      <c r="F295" s="14">
        <v>81732</v>
      </c>
      <c r="G295" s="14">
        <v>110483</v>
      </c>
      <c r="H295" s="14">
        <v>118342</v>
      </c>
      <c r="I295" s="14">
        <v>116148</v>
      </c>
      <c r="J295" s="14">
        <v>136435</v>
      </c>
      <c r="K295" s="14">
        <v>152956</v>
      </c>
      <c r="L295" s="14">
        <v>151730</v>
      </c>
      <c r="M295" s="14">
        <v>133428</v>
      </c>
      <c r="N295" s="14">
        <v>110868</v>
      </c>
      <c r="O295" s="14">
        <v>106301</v>
      </c>
      <c r="P295" s="14">
        <v>105755</v>
      </c>
      <c r="Q295" s="30">
        <f t="shared" si="28"/>
        <v>1407217</v>
      </c>
      <c r="R295" s="12">
        <f t="shared" si="29"/>
        <v>9.769114782691446E-2</v>
      </c>
      <c r="S295" s="32"/>
    </row>
    <row r="296" spans="1:19" x14ac:dyDescent="0.2">
      <c r="A296" s="5" t="s">
        <v>509</v>
      </c>
      <c r="B296" s="5" t="s">
        <v>514</v>
      </c>
      <c r="C296" s="34" t="s">
        <v>578</v>
      </c>
      <c r="D296" s="30">
        <v>44154693</v>
      </c>
      <c r="E296" s="14">
        <v>2804092</v>
      </c>
      <c r="F296" s="14">
        <v>2801585</v>
      </c>
      <c r="G296" s="14">
        <v>3466747</v>
      </c>
      <c r="H296" s="14">
        <v>4114126</v>
      </c>
      <c r="I296" s="14">
        <v>4325970</v>
      </c>
      <c r="J296" s="14">
        <v>4585277</v>
      </c>
      <c r="K296" s="14">
        <v>5041652</v>
      </c>
      <c r="L296" s="14">
        <v>4943928</v>
      </c>
      <c r="M296" s="14">
        <v>4637662</v>
      </c>
      <c r="N296" s="14">
        <v>4174301</v>
      </c>
      <c r="O296" s="14">
        <v>3195515</v>
      </c>
      <c r="P296" s="14">
        <v>3193645</v>
      </c>
      <c r="Q296" s="30">
        <f t="shared" si="28"/>
        <v>47284500</v>
      </c>
      <c r="R296" s="12">
        <f t="shared" si="29"/>
        <v>7.0882771169986425E-2</v>
      </c>
      <c r="S296" s="32"/>
    </row>
    <row r="297" spans="1:19" x14ac:dyDescent="0.2">
      <c r="A297" s="5" t="s">
        <v>509</v>
      </c>
      <c r="B297" s="5" t="s">
        <v>515</v>
      </c>
      <c r="C297" s="34" t="s">
        <v>579</v>
      </c>
      <c r="D297" s="30">
        <v>4588265</v>
      </c>
      <c r="E297" s="14">
        <v>285200</v>
      </c>
      <c r="F297" s="14">
        <v>296266</v>
      </c>
      <c r="G297" s="14">
        <v>372218</v>
      </c>
      <c r="H297" s="14">
        <v>437592</v>
      </c>
      <c r="I297" s="14">
        <v>453216</v>
      </c>
      <c r="J297" s="14">
        <v>484829</v>
      </c>
      <c r="K297" s="14">
        <v>513015</v>
      </c>
      <c r="L297" s="14">
        <v>473648</v>
      </c>
      <c r="M297" s="14">
        <v>476660</v>
      </c>
      <c r="N297" s="14">
        <v>459987</v>
      </c>
      <c r="O297" s="14">
        <v>376651</v>
      </c>
      <c r="P297" s="14">
        <v>344430</v>
      </c>
      <c r="Q297" s="30">
        <f t="shared" si="28"/>
        <v>4973712</v>
      </c>
      <c r="R297" s="12">
        <f t="shared" si="29"/>
        <v>8.4007135594827309E-2</v>
      </c>
      <c r="S297" s="32"/>
    </row>
    <row r="298" spans="1:19" x14ac:dyDescent="0.2">
      <c r="A298" s="5" t="s">
        <v>509</v>
      </c>
      <c r="B298" s="5" t="s">
        <v>516</v>
      </c>
      <c r="C298" s="34" t="s">
        <v>580</v>
      </c>
      <c r="D298" s="30">
        <v>156439</v>
      </c>
      <c r="E298" s="14">
        <v>11963</v>
      </c>
      <c r="F298" s="14">
        <v>11125</v>
      </c>
      <c r="G298" s="14">
        <v>12670</v>
      </c>
      <c r="H298" s="14">
        <v>14233</v>
      </c>
      <c r="I298" s="14">
        <v>13795</v>
      </c>
      <c r="J298" s="14">
        <v>14668</v>
      </c>
      <c r="K298" s="14">
        <v>20228</v>
      </c>
      <c r="L298" s="14">
        <v>22507</v>
      </c>
      <c r="M298" s="14">
        <v>21031</v>
      </c>
      <c r="N298" s="14">
        <v>19258</v>
      </c>
      <c r="O298" s="14">
        <v>18100</v>
      </c>
      <c r="P298" s="14">
        <v>19804</v>
      </c>
      <c r="Q298" s="30">
        <f t="shared" si="28"/>
        <v>199382</v>
      </c>
      <c r="R298" s="12">
        <f t="shared" si="29"/>
        <v>0.27450316097648275</v>
      </c>
      <c r="S298" s="32"/>
    </row>
    <row r="299" spans="1:19" x14ac:dyDescent="0.2">
      <c r="A299" s="5" t="s">
        <v>509</v>
      </c>
      <c r="B299" s="5" t="s">
        <v>517</v>
      </c>
      <c r="C299" s="34" t="s">
        <v>581</v>
      </c>
      <c r="D299" s="30">
        <v>5676817</v>
      </c>
      <c r="E299" s="14">
        <v>454739</v>
      </c>
      <c r="F299" s="14">
        <v>439555</v>
      </c>
      <c r="G299" s="14">
        <v>494806</v>
      </c>
      <c r="H299" s="14">
        <v>531575</v>
      </c>
      <c r="I299" s="14">
        <v>451894</v>
      </c>
      <c r="J299" s="14">
        <v>473775</v>
      </c>
      <c r="K299" s="14">
        <v>558014</v>
      </c>
      <c r="L299" s="14">
        <v>572276</v>
      </c>
      <c r="M299" s="14">
        <v>513050</v>
      </c>
      <c r="N299" s="14">
        <v>561711</v>
      </c>
      <c r="O299" s="14">
        <v>506399</v>
      </c>
      <c r="P299" s="14">
        <v>491607</v>
      </c>
      <c r="Q299" s="30">
        <f t="shared" si="28"/>
        <v>6049401</v>
      </c>
      <c r="R299" s="12">
        <f t="shared" si="29"/>
        <v>6.5632554299354773E-2</v>
      </c>
      <c r="S299" s="32"/>
    </row>
    <row r="300" spans="1:19" x14ac:dyDescent="0.2">
      <c r="A300" s="5" t="s">
        <v>509</v>
      </c>
      <c r="B300" s="5" t="s">
        <v>518</v>
      </c>
      <c r="C300" s="34" t="s">
        <v>582</v>
      </c>
      <c r="D300" s="30">
        <v>1664763</v>
      </c>
      <c r="E300" s="14">
        <v>40744</v>
      </c>
      <c r="F300" s="14">
        <v>39550</v>
      </c>
      <c r="G300" s="14">
        <v>63805</v>
      </c>
      <c r="H300" s="14">
        <v>183474</v>
      </c>
      <c r="I300" s="14">
        <v>219677</v>
      </c>
      <c r="J300" s="14">
        <v>259242</v>
      </c>
      <c r="K300" s="14">
        <v>303256</v>
      </c>
      <c r="L300" s="14">
        <v>297665</v>
      </c>
      <c r="M300" s="14">
        <v>254348</v>
      </c>
      <c r="N300" s="14">
        <v>196307</v>
      </c>
      <c r="O300" s="14">
        <v>46137</v>
      </c>
      <c r="P300" s="14">
        <v>42611</v>
      </c>
      <c r="Q300" s="30">
        <f t="shared" si="28"/>
        <v>1946816</v>
      </c>
      <c r="R300" s="12">
        <f t="shared" si="29"/>
        <v>0.16942531759776025</v>
      </c>
      <c r="S300" s="32"/>
    </row>
    <row r="301" spans="1:19" x14ac:dyDescent="0.2">
      <c r="A301" s="5" t="s">
        <v>509</v>
      </c>
      <c r="B301" s="5" t="s">
        <v>519</v>
      </c>
      <c r="C301" s="34" t="s">
        <v>583</v>
      </c>
      <c r="D301" s="30">
        <v>12093645</v>
      </c>
      <c r="E301" s="14">
        <v>1109414</v>
      </c>
      <c r="F301" s="14">
        <v>1050741</v>
      </c>
      <c r="G301" s="14">
        <v>1173182</v>
      </c>
      <c r="H301" s="14">
        <v>1115339</v>
      </c>
      <c r="I301" s="14">
        <v>896883</v>
      </c>
      <c r="J301" s="14">
        <v>921616</v>
      </c>
      <c r="K301" s="14">
        <v>1087405</v>
      </c>
      <c r="L301" s="14">
        <v>1089940</v>
      </c>
      <c r="M301" s="14">
        <v>1017869</v>
      </c>
      <c r="N301" s="14">
        <v>1177882</v>
      </c>
      <c r="O301" s="14">
        <v>1197408</v>
      </c>
      <c r="P301" s="14">
        <v>1254438</v>
      </c>
      <c r="Q301" s="30">
        <f t="shared" si="28"/>
        <v>13092117</v>
      </c>
      <c r="R301" s="12">
        <f t="shared" si="29"/>
        <v>8.2561709062900501E-2</v>
      </c>
      <c r="S301" s="32"/>
    </row>
    <row r="302" spans="1:19" x14ac:dyDescent="0.2">
      <c r="A302" s="5" t="s">
        <v>509</v>
      </c>
      <c r="B302" s="5" t="s">
        <v>520</v>
      </c>
      <c r="C302" s="34" t="s">
        <v>584</v>
      </c>
      <c r="D302" s="30">
        <v>753142</v>
      </c>
      <c r="E302" s="14">
        <v>56001</v>
      </c>
      <c r="F302" s="14">
        <v>57590</v>
      </c>
      <c r="G302" s="14">
        <v>70728</v>
      </c>
      <c r="H302" s="14">
        <v>78460</v>
      </c>
      <c r="I302" s="14">
        <v>82668</v>
      </c>
      <c r="J302" s="14">
        <v>79686</v>
      </c>
      <c r="K302" s="14">
        <v>79584</v>
      </c>
      <c r="L302" s="14">
        <v>70462</v>
      </c>
      <c r="M302" s="14">
        <v>86140</v>
      </c>
      <c r="N302" s="14">
        <v>87888</v>
      </c>
      <c r="O302" s="14">
        <v>73785</v>
      </c>
      <c r="P302" s="14">
        <v>78969</v>
      </c>
      <c r="Q302" s="30">
        <f t="shared" si="28"/>
        <v>901961</v>
      </c>
      <c r="R302" s="12">
        <f t="shared" si="29"/>
        <v>0.19759753140841974</v>
      </c>
      <c r="S302" s="32"/>
    </row>
    <row r="303" spans="1:19" x14ac:dyDescent="0.2">
      <c r="A303" s="5" t="s">
        <v>509</v>
      </c>
      <c r="B303" s="5" t="s">
        <v>521</v>
      </c>
      <c r="C303" s="34" t="s">
        <v>585</v>
      </c>
      <c r="D303" s="30">
        <v>7416368</v>
      </c>
      <c r="E303" s="14">
        <v>140559</v>
      </c>
      <c r="F303" s="14">
        <v>142426</v>
      </c>
      <c r="G303" s="14">
        <v>203036</v>
      </c>
      <c r="H303" s="14">
        <v>462261</v>
      </c>
      <c r="I303" s="14">
        <v>825016</v>
      </c>
      <c r="J303" s="14">
        <v>1131103</v>
      </c>
      <c r="K303" s="14">
        <v>1369182</v>
      </c>
      <c r="L303" s="14">
        <v>1411805</v>
      </c>
      <c r="M303" s="14">
        <v>1153081</v>
      </c>
      <c r="N303" s="14">
        <v>695354</v>
      </c>
      <c r="O303" s="14">
        <v>186058</v>
      </c>
      <c r="P303" s="14">
        <v>184011</v>
      </c>
      <c r="Q303" s="30">
        <f t="shared" si="28"/>
        <v>7903892</v>
      </c>
      <c r="R303" s="12">
        <f t="shared" si="29"/>
        <v>6.5736220209137386E-2</v>
      </c>
      <c r="S303" s="32"/>
    </row>
    <row r="304" spans="1:19" x14ac:dyDescent="0.2">
      <c r="A304" s="5" t="s">
        <v>509</v>
      </c>
      <c r="B304" s="5" t="s">
        <v>522</v>
      </c>
      <c r="C304" s="34" t="s">
        <v>586</v>
      </c>
      <c r="D304" s="30">
        <v>916451</v>
      </c>
      <c r="E304" s="14">
        <v>32851</v>
      </c>
      <c r="F304" s="14">
        <v>38683</v>
      </c>
      <c r="G304" s="14">
        <v>59719</v>
      </c>
      <c r="H304" s="14">
        <v>86941</v>
      </c>
      <c r="I304" s="14">
        <v>112904</v>
      </c>
      <c r="J304" s="14">
        <v>117693</v>
      </c>
      <c r="K304" s="14">
        <v>127633</v>
      </c>
      <c r="L304" s="14">
        <v>120890</v>
      </c>
      <c r="M304" s="14">
        <v>122807</v>
      </c>
      <c r="N304" s="14">
        <v>121611</v>
      </c>
      <c r="O304" s="14">
        <v>59643</v>
      </c>
      <c r="P304" s="14">
        <v>44876</v>
      </c>
      <c r="Q304" s="30">
        <f t="shared" si="28"/>
        <v>1046251</v>
      </c>
      <c r="R304" s="12">
        <f t="shared" si="29"/>
        <v>0.14163332245804749</v>
      </c>
      <c r="S304" s="32"/>
    </row>
    <row r="305" spans="1:19" x14ac:dyDescent="0.2">
      <c r="A305" s="5" t="s">
        <v>509</v>
      </c>
      <c r="B305" s="5" t="s">
        <v>523</v>
      </c>
      <c r="C305" s="34" t="s">
        <v>587</v>
      </c>
      <c r="D305" s="30">
        <v>6683966</v>
      </c>
      <c r="E305" s="14">
        <v>536057</v>
      </c>
      <c r="F305" s="14">
        <v>532964</v>
      </c>
      <c r="G305" s="14">
        <v>602411</v>
      </c>
      <c r="H305" s="14">
        <v>652286</v>
      </c>
      <c r="I305" s="14">
        <v>558369</v>
      </c>
      <c r="J305" s="14">
        <v>601614</v>
      </c>
      <c r="K305" s="14">
        <v>691537</v>
      </c>
      <c r="L305" s="14">
        <v>721218</v>
      </c>
      <c r="M305" s="14">
        <v>621786</v>
      </c>
      <c r="N305" s="14">
        <v>665088</v>
      </c>
      <c r="O305" s="14">
        <v>604475</v>
      </c>
      <c r="P305" s="14">
        <v>601220</v>
      </c>
      <c r="Q305" s="30">
        <f t="shared" si="28"/>
        <v>7389025</v>
      </c>
      <c r="R305" s="12">
        <f t="shared" si="29"/>
        <v>0.10548512664486931</v>
      </c>
      <c r="S305" s="32"/>
    </row>
    <row r="306" spans="1:19" x14ac:dyDescent="0.2">
      <c r="A306" s="5" t="s">
        <v>509</v>
      </c>
      <c r="B306" s="5" t="s">
        <v>524</v>
      </c>
      <c r="C306" s="34" t="s">
        <v>588</v>
      </c>
      <c r="D306" s="30">
        <v>1116146</v>
      </c>
      <c r="E306" s="14">
        <v>106510</v>
      </c>
      <c r="F306" s="14">
        <v>101113</v>
      </c>
      <c r="G306" s="14">
        <v>111554</v>
      </c>
      <c r="H306" s="14">
        <v>109568</v>
      </c>
      <c r="I306" s="14">
        <v>96417</v>
      </c>
      <c r="J306" s="14">
        <v>91565</v>
      </c>
      <c r="K306" s="14">
        <v>110661</v>
      </c>
      <c r="L306" s="14">
        <v>119196</v>
      </c>
      <c r="M306" s="14">
        <v>107117</v>
      </c>
      <c r="N306" s="14">
        <v>111639</v>
      </c>
      <c r="O306" s="14">
        <v>117942</v>
      </c>
      <c r="P306" s="14">
        <v>119203</v>
      </c>
      <c r="Q306" s="30">
        <f t="shared" si="28"/>
        <v>1302485</v>
      </c>
      <c r="R306" s="12">
        <f t="shared" si="29"/>
        <v>0.16694858916306643</v>
      </c>
      <c r="S306" s="32"/>
    </row>
    <row r="307" spans="1:19" x14ac:dyDescent="0.2">
      <c r="A307" s="5" t="s">
        <v>509</v>
      </c>
      <c r="B307" s="5" t="s">
        <v>525</v>
      </c>
      <c r="C307" s="34" t="s">
        <v>589</v>
      </c>
      <c r="D307" s="30">
        <v>50420583</v>
      </c>
      <c r="E307" s="14">
        <v>3843042</v>
      </c>
      <c r="F307" s="14">
        <v>3584447</v>
      </c>
      <c r="G307" s="14">
        <v>4196934</v>
      </c>
      <c r="H307" s="14">
        <v>4488876</v>
      </c>
      <c r="I307" s="14">
        <v>4525608</v>
      </c>
      <c r="J307" s="14">
        <v>4745858</v>
      </c>
      <c r="K307" s="14">
        <v>5087909</v>
      </c>
      <c r="L307" s="14">
        <v>4951903</v>
      </c>
      <c r="M307" s="14">
        <v>4807563</v>
      </c>
      <c r="N307" s="14">
        <v>4725994</v>
      </c>
      <c r="O307" s="14">
        <v>4191121</v>
      </c>
      <c r="P307" s="14">
        <v>4253251</v>
      </c>
      <c r="Q307" s="30">
        <f t="shared" si="28"/>
        <v>53402506</v>
      </c>
      <c r="R307" s="12">
        <f t="shared" si="29"/>
        <v>5.9140986132588003E-2</v>
      </c>
      <c r="S307" s="32"/>
    </row>
    <row r="308" spans="1:19" x14ac:dyDescent="0.2">
      <c r="A308" s="5" t="s">
        <v>509</v>
      </c>
      <c r="B308" s="5" t="s">
        <v>526</v>
      </c>
      <c r="C308" s="34" t="s">
        <v>590</v>
      </c>
      <c r="D308" s="30">
        <v>16672776</v>
      </c>
      <c r="E308" s="14">
        <v>867382</v>
      </c>
      <c r="F308" s="14">
        <v>914921</v>
      </c>
      <c r="G308" s="14">
        <v>1199855</v>
      </c>
      <c r="H308" s="14">
        <v>1696169</v>
      </c>
      <c r="I308" s="14">
        <v>1809418</v>
      </c>
      <c r="J308" s="14">
        <v>1907192</v>
      </c>
      <c r="K308" s="14">
        <v>2187116</v>
      </c>
      <c r="L308" s="14">
        <v>2173006</v>
      </c>
      <c r="M308" s="14">
        <v>1975850</v>
      </c>
      <c r="N308" s="14">
        <v>1833589</v>
      </c>
      <c r="O308" s="14">
        <v>1065132</v>
      </c>
      <c r="P308" s="14">
        <v>999246</v>
      </c>
      <c r="Q308" s="30">
        <f t="shared" si="28"/>
        <v>18628876</v>
      </c>
      <c r="R308" s="12">
        <f t="shared" si="29"/>
        <v>0.11732299408328872</v>
      </c>
      <c r="S308" s="32"/>
    </row>
    <row r="309" spans="1:19" x14ac:dyDescent="0.2">
      <c r="A309" s="5" t="s">
        <v>509</v>
      </c>
      <c r="B309" s="5" t="s">
        <v>527</v>
      </c>
      <c r="C309" s="34" t="s">
        <v>591</v>
      </c>
      <c r="D309" s="30">
        <v>330116</v>
      </c>
      <c r="E309" s="14">
        <v>23251</v>
      </c>
      <c r="F309" s="14">
        <v>22674</v>
      </c>
      <c r="G309" s="14">
        <v>25942</v>
      </c>
      <c r="H309" s="14">
        <v>26763</v>
      </c>
      <c r="I309" s="14">
        <v>27346</v>
      </c>
      <c r="J309" s="14">
        <v>25545</v>
      </c>
      <c r="K309" s="14">
        <v>30040</v>
      </c>
      <c r="L309" s="14">
        <v>30779</v>
      </c>
      <c r="M309" s="14">
        <v>29714</v>
      </c>
      <c r="N309" s="14">
        <v>28689</v>
      </c>
      <c r="O309" s="14">
        <v>26824</v>
      </c>
      <c r="P309" s="14">
        <v>26799</v>
      </c>
      <c r="Q309" s="30">
        <f t="shared" si="28"/>
        <v>324366</v>
      </c>
      <c r="R309" s="12">
        <f t="shared" si="29"/>
        <v>-1.7418119691260059E-2</v>
      </c>
      <c r="S309" s="32"/>
    </row>
    <row r="310" spans="1:19" x14ac:dyDescent="0.2">
      <c r="A310" s="5" t="s">
        <v>509</v>
      </c>
      <c r="B310" s="5" t="s">
        <v>528</v>
      </c>
      <c r="C310" s="34" t="s">
        <v>592</v>
      </c>
      <c r="D310" s="30">
        <v>3178612</v>
      </c>
      <c r="E310" s="14">
        <v>60332</v>
      </c>
      <c r="F310" s="14">
        <v>68078</v>
      </c>
      <c r="G310" s="14">
        <v>101738</v>
      </c>
      <c r="H310" s="14">
        <v>154538</v>
      </c>
      <c r="I310" s="14">
        <v>317311</v>
      </c>
      <c r="J310" s="14">
        <v>495061</v>
      </c>
      <c r="K310" s="14">
        <v>655567</v>
      </c>
      <c r="L310" s="14">
        <v>680781</v>
      </c>
      <c r="M310" s="14">
        <v>516650</v>
      </c>
      <c r="N310" s="14">
        <v>235606</v>
      </c>
      <c r="O310" s="14">
        <v>76116</v>
      </c>
      <c r="P310" s="14">
        <v>72837</v>
      </c>
      <c r="Q310" s="30">
        <f t="shared" si="28"/>
        <v>3434615</v>
      </c>
      <c r="R310" s="12">
        <f t="shared" si="29"/>
        <v>8.0539241656421012E-2</v>
      </c>
      <c r="S310" s="32"/>
    </row>
    <row r="311" spans="1:19" x14ac:dyDescent="0.2">
      <c r="A311" s="5" t="s">
        <v>509</v>
      </c>
      <c r="B311" s="5" t="s">
        <v>529</v>
      </c>
      <c r="C311" s="34" t="s">
        <v>593</v>
      </c>
      <c r="D311" s="30">
        <v>1096980</v>
      </c>
      <c r="E311" s="14">
        <v>39020</v>
      </c>
      <c r="F311" s="14">
        <v>37263</v>
      </c>
      <c r="G311" s="14">
        <v>53015</v>
      </c>
      <c r="H311" s="14">
        <v>119805</v>
      </c>
      <c r="I311" s="14">
        <v>133451</v>
      </c>
      <c r="J311" s="14">
        <v>144520</v>
      </c>
      <c r="K311" s="14">
        <v>158773</v>
      </c>
      <c r="L311" s="14">
        <v>155202</v>
      </c>
      <c r="M311" s="14">
        <v>141446</v>
      </c>
      <c r="N311" s="14">
        <v>123752</v>
      </c>
      <c r="O311" s="14">
        <v>47065</v>
      </c>
      <c r="P311" s="14">
        <v>43293</v>
      </c>
      <c r="Q311" s="30">
        <f t="shared" si="28"/>
        <v>1196605</v>
      </c>
      <c r="R311" s="12">
        <f t="shared" si="29"/>
        <v>9.0817517183540364E-2</v>
      </c>
      <c r="S311" s="32"/>
    </row>
    <row r="312" spans="1:19" x14ac:dyDescent="0.2">
      <c r="A312" s="5" t="s">
        <v>509</v>
      </c>
      <c r="B312" s="5" t="s">
        <v>530</v>
      </c>
      <c r="C312" s="34" t="s">
        <v>594</v>
      </c>
      <c r="D312" s="30">
        <v>26253882</v>
      </c>
      <c r="E312" s="14">
        <v>642413</v>
      </c>
      <c r="F312" s="14">
        <v>720486</v>
      </c>
      <c r="G312" s="14">
        <v>1107698</v>
      </c>
      <c r="H312" s="14">
        <v>2228171</v>
      </c>
      <c r="I312" s="14">
        <v>3037128</v>
      </c>
      <c r="J312" s="14">
        <v>3634123</v>
      </c>
      <c r="K312" s="14">
        <v>4157378</v>
      </c>
      <c r="L312" s="14">
        <v>4176931</v>
      </c>
      <c r="M312" s="14">
        <v>3641313</v>
      </c>
      <c r="N312" s="14">
        <v>2877209</v>
      </c>
      <c r="O312" s="14">
        <v>941733</v>
      </c>
      <c r="P312" s="14">
        <v>806072</v>
      </c>
      <c r="Q312" s="30">
        <f t="shared" si="28"/>
        <v>27970655</v>
      </c>
      <c r="R312" s="12">
        <f t="shared" si="29"/>
        <v>6.5391205765303662E-2</v>
      </c>
      <c r="S312" s="32"/>
    </row>
    <row r="313" spans="1:19" x14ac:dyDescent="0.2">
      <c r="A313" s="5" t="s">
        <v>509</v>
      </c>
      <c r="B313" s="5" t="s">
        <v>531</v>
      </c>
      <c r="C313" s="34" t="s">
        <v>595</v>
      </c>
      <c r="D313" s="30">
        <v>153476</v>
      </c>
      <c r="E313" s="14">
        <v>10745</v>
      </c>
      <c r="F313" s="14">
        <v>11470</v>
      </c>
      <c r="G313" s="14">
        <v>13567</v>
      </c>
      <c r="H313" s="14">
        <v>14447</v>
      </c>
      <c r="I313" s="14">
        <v>15545</v>
      </c>
      <c r="J313" s="14">
        <v>14954</v>
      </c>
      <c r="K313" s="14">
        <v>17337</v>
      </c>
      <c r="L313" s="14">
        <v>9829</v>
      </c>
      <c r="M313" s="14">
        <v>13176</v>
      </c>
      <c r="N313" s="14">
        <v>14182</v>
      </c>
      <c r="O313" s="14">
        <v>15452</v>
      </c>
      <c r="P313" s="14">
        <v>14900</v>
      </c>
      <c r="Q313" s="30">
        <f t="shared" si="28"/>
        <v>165604</v>
      </c>
      <c r="R313" s="12">
        <f t="shared" si="29"/>
        <v>7.9022127238134843E-2</v>
      </c>
      <c r="S313" s="32"/>
    </row>
    <row r="314" spans="1:19" x14ac:dyDescent="0.2">
      <c r="A314" s="5" t="s">
        <v>509</v>
      </c>
      <c r="B314" s="5" t="s">
        <v>532</v>
      </c>
      <c r="C314" s="34" t="s">
        <v>596</v>
      </c>
      <c r="D314" s="30">
        <v>817611</v>
      </c>
      <c r="E314" s="14">
        <v>9483</v>
      </c>
      <c r="F314" s="14">
        <v>7315</v>
      </c>
      <c r="G314" s="14">
        <v>11613</v>
      </c>
      <c r="H314" s="14">
        <v>42325</v>
      </c>
      <c r="I314" s="14">
        <v>116129</v>
      </c>
      <c r="J314" s="14">
        <v>176627</v>
      </c>
      <c r="K314" s="14">
        <v>196227</v>
      </c>
      <c r="L314" s="14">
        <v>190940</v>
      </c>
      <c r="M314" s="14">
        <v>159578</v>
      </c>
      <c r="N314" s="14">
        <v>95665</v>
      </c>
      <c r="O314" s="14">
        <v>8060</v>
      </c>
      <c r="P314" s="14">
        <v>9002</v>
      </c>
      <c r="Q314" s="30">
        <f t="shared" si="28"/>
        <v>1022964</v>
      </c>
      <c r="R314" s="12">
        <f t="shared" si="29"/>
        <v>0.25116222751406236</v>
      </c>
      <c r="S314" s="32"/>
    </row>
    <row r="315" spans="1:19" x14ac:dyDescent="0.2">
      <c r="A315" s="5" t="s">
        <v>509</v>
      </c>
      <c r="B315" s="5" t="s">
        <v>533</v>
      </c>
      <c r="C315" s="34" t="s">
        <v>597</v>
      </c>
      <c r="D315" s="30">
        <v>264422</v>
      </c>
      <c r="E315" s="14">
        <v>17895</v>
      </c>
      <c r="F315" s="14">
        <v>18034</v>
      </c>
      <c r="G315" s="14">
        <v>22050</v>
      </c>
      <c r="H315" s="14">
        <v>23308</v>
      </c>
      <c r="I315" s="14">
        <v>29929</v>
      </c>
      <c r="J315" s="14">
        <v>27799</v>
      </c>
      <c r="K315" s="14">
        <v>28345</v>
      </c>
      <c r="L315" s="14">
        <v>18414</v>
      </c>
      <c r="M315" s="14">
        <v>25158</v>
      </c>
      <c r="N315" s="14">
        <v>28296</v>
      </c>
      <c r="O315" s="14">
        <v>23867</v>
      </c>
      <c r="P315" s="14">
        <v>18764</v>
      </c>
      <c r="Q315" s="30">
        <f t="shared" si="28"/>
        <v>281859</v>
      </c>
      <c r="R315" s="12">
        <f t="shared" si="29"/>
        <v>6.5943832207607578E-2</v>
      </c>
      <c r="S315" s="32"/>
    </row>
    <row r="316" spans="1:19" x14ac:dyDescent="0.2">
      <c r="A316" s="5" t="s">
        <v>509</v>
      </c>
      <c r="B316" s="5" t="s">
        <v>534</v>
      </c>
      <c r="C316" s="34" t="s">
        <v>598</v>
      </c>
      <c r="D316" s="30">
        <v>778318</v>
      </c>
      <c r="E316" s="14">
        <v>47829</v>
      </c>
      <c r="F316" s="14">
        <v>48371</v>
      </c>
      <c r="G316" s="14">
        <v>62954</v>
      </c>
      <c r="H316" s="14">
        <v>84008</v>
      </c>
      <c r="I316" s="14">
        <v>82844</v>
      </c>
      <c r="J316" s="14">
        <v>90672</v>
      </c>
      <c r="K316" s="14">
        <v>103131</v>
      </c>
      <c r="L316" s="14">
        <v>104780</v>
      </c>
      <c r="M316" s="14">
        <v>86385</v>
      </c>
      <c r="N316" s="14">
        <v>85164</v>
      </c>
      <c r="O316" s="14">
        <v>71489</v>
      </c>
      <c r="P316" s="14">
        <v>70014</v>
      </c>
      <c r="Q316" s="30">
        <f t="shared" si="28"/>
        <v>937641</v>
      </c>
      <c r="R316" s="12">
        <f t="shared" si="29"/>
        <v>0.20470167720648891</v>
      </c>
      <c r="S316" s="32"/>
    </row>
    <row r="317" spans="1:19" x14ac:dyDescent="0.2">
      <c r="A317" s="5" t="s">
        <v>509</v>
      </c>
      <c r="B317" s="5" t="s">
        <v>535</v>
      </c>
      <c r="C317" s="34" t="s">
        <v>599</v>
      </c>
      <c r="D317" s="30">
        <v>2510740</v>
      </c>
      <c r="E317" s="14">
        <v>158940</v>
      </c>
      <c r="F317" s="14">
        <v>148756</v>
      </c>
      <c r="G317" s="14">
        <v>203010</v>
      </c>
      <c r="H317" s="14">
        <v>243308</v>
      </c>
      <c r="I317" s="14">
        <v>238045</v>
      </c>
      <c r="J317" s="14">
        <v>245935</v>
      </c>
      <c r="K317" s="14">
        <v>271943</v>
      </c>
      <c r="L317" s="14">
        <v>271508</v>
      </c>
      <c r="M317" s="14">
        <v>244639</v>
      </c>
      <c r="N317" s="14">
        <v>234720</v>
      </c>
      <c r="O317" s="14">
        <v>183139</v>
      </c>
      <c r="P317" s="14">
        <v>200982</v>
      </c>
      <c r="Q317" s="30">
        <f t="shared" si="28"/>
        <v>2644925</v>
      </c>
      <c r="R317" s="12">
        <f t="shared" si="29"/>
        <v>5.3444402845376215E-2</v>
      </c>
      <c r="S317" s="32"/>
    </row>
    <row r="318" spans="1:19" x14ac:dyDescent="0.2">
      <c r="A318" s="5" t="s">
        <v>509</v>
      </c>
      <c r="B318" s="5" t="s">
        <v>536</v>
      </c>
      <c r="C318" s="34" t="s">
        <v>600</v>
      </c>
      <c r="D318" s="30">
        <v>4624038</v>
      </c>
      <c r="E318" s="14">
        <v>320488</v>
      </c>
      <c r="F318" s="14">
        <v>327883</v>
      </c>
      <c r="G318" s="14">
        <v>419445</v>
      </c>
      <c r="H318" s="14">
        <v>459104</v>
      </c>
      <c r="I318" s="14">
        <v>454884</v>
      </c>
      <c r="J318" s="14">
        <v>433830</v>
      </c>
      <c r="K318" s="14">
        <v>432483</v>
      </c>
      <c r="L318" s="14">
        <v>430085</v>
      </c>
      <c r="M318" s="14">
        <v>452001</v>
      </c>
      <c r="N318" s="14">
        <v>477041</v>
      </c>
      <c r="O318" s="14">
        <v>456607</v>
      </c>
      <c r="P318" s="14">
        <v>444956</v>
      </c>
      <c r="Q318" s="30">
        <f t="shared" si="28"/>
        <v>5108807</v>
      </c>
      <c r="R318" s="12">
        <f t="shared" si="29"/>
        <v>0.10483672495771001</v>
      </c>
      <c r="S318" s="32"/>
    </row>
    <row r="319" spans="1:19" x14ac:dyDescent="0.2">
      <c r="A319" s="5" t="s">
        <v>509</v>
      </c>
      <c r="B319" s="5" t="s">
        <v>1002</v>
      </c>
      <c r="C319" s="34" t="s">
        <v>601</v>
      </c>
      <c r="D319" s="30">
        <v>4219191</v>
      </c>
      <c r="E319" s="14">
        <v>313655</v>
      </c>
      <c r="F319" s="14">
        <v>296707</v>
      </c>
      <c r="G319" s="14">
        <v>353727</v>
      </c>
      <c r="H319" s="14">
        <v>379638</v>
      </c>
      <c r="I319" s="14">
        <v>377189</v>
      </c>
      <c r="J319" s="14">
        <v>389957</v>
      </c>
      <c r="K319" s="14">
        <v>437192</v>
      </c>
      <c r="L319" s="14">
        <v>463226</v>
      </c>
      <c r="M319" s="14">
        <v>428519</v>
      </c>
      <c r="N319" s="14">
        <v>431999</v>
      </c>
      <c r="O319" s="14">
        <v>410506</v>
      </c>
      <c r="P319" s="14">
        <v>422548</v>
      </c>
      <c r="Q319" s="30">
        <f t="shared" si="28"/>
        <v>4704863</v>
      </c>
      <c r="R319" s="12">
        <f t="shared" si="29"/>
        <v>0.11511021899695928</v>
      </c>
      <c r="S319" s="32"/>
    </row>
    <row r="320" spans="1:19" x14ac:dyDescent="0.2">
      <c r="A320" s="5" t="s">
        <v>509</v>
      </c>
      <c r="B320" s="5" t="s">
        <v>1001</v>
      </c>
      <c r="C320" s="34" t="s">
        <v>602</v>
      </c>
      <c r="D320" s="30">
        <v>10472404</v>
      </c>
      <c r="E320" s="14">
        <v>962425</v>
      </c>
      <c r="F320" s="14">
        <v>920202</v>
      </c>
      <c r="G320" s="14">
        <v>1020884</v>
      </c>
      <c r="H320" s="14">
        <v>1005852</v>
      </c>
      <c r="I320" s="14">
        <v>803804</v>
      </c>
      <c r="J320" s="14">
        <v>832898</v>
      </c>
      <c r="K320" s="14">
        <v>931935</v>
      </c>
      <c r="L320" s="14">
        <v>941191</v>
      </c>
      <c r="M320" s="14">
        <v>889343</v>
      </c>
      <c r="N320" s="14">
        <v>970730</v>
      </c>
      <c r="O320" s="14">
        <v>973819</v>
      </c>
      <c r="P320" s="14">
        <v>996244</v>
      </c>
      <c r="Q320" s="30">
        <f t="shared" si="28"/>
        <v>11249327</v>
      </c>
      <c r="R320" s="12">
        <f t="shared" si="29"/>
        <v>7.41876459311539E-2</v>
      </c>
      <c r="S320" s="32"/>
    </row>
    <row r="321" spans="1:19" x14ac:dyDescent="0.2">
      <c r="A321" s="5" t="s">
        <v>509</v>
      </c>
      <c r="B321" s="5" t="s">
        <v>539</v>
      </c>
      <c r="C321" s="34" t="s">
        <v>603</v>
      </c>
      <c r="D321" s="30">
        <v>5799104</v>
      </c>
      <c r="E321" s="14">
        <v>368737</v>
      </c>
      <c r="F321" s="14">
        <v>364755</v>
      </c>
      <c r="G321" s="14">
        <v>464526</v>
      </c>
      <c r="H321" s="14">
        <v>561842</v>
      </c>
      <c r="I321" s="14">
        <v>589723</v>
      </c>
      <c r="J321" s="14">
        <v>624584</v>
      </c>
      <c r="K321" s="14">
        <v>719310</v>
      </c>
      <c r="L321" s="14">
        <v>754663</v>
      </c>
      <c r="M321" s="14">
        <v>658642</v>
      </c>
      <c r="N321" s="14">
        <v>639587</v>
      </c>
      <c r="O321" s="14">
        <v>509399</v>
      </c>
      <c r="P321" s="14">
        <v>489373</v>
      </c>
      <c r="Q321" s="30">
        <f t="shared" si="28"/>
        <v>6745141</v>
      </c>
      <c r="R321" s="12">
        <f t="shared" si="29"/>
        <v>0.16313502913553535</v>
      </c>
      <c r="S321" s="32"/>
    </row>
    <row r="322" spans="1:19" x14ac:dyDescent="0.2">
      <c r="A322" s="5" t="s">
        <v>509</v>
      </c>
      <c r="B322" s="5" t="s">
        <v>540</v>
      </c>
      <c r="C322" s="34" t="s">
        <v>604</v>
      </c>
      <c r="D322" s="30">
        <v>231868</v>
      </c>
      <c r="E322" s="14">
        <v>10706</v>
      </c>
      <c r="F322" s="14">
        <v>11176</v>
      </c>
      <c r="G322" s="14">
        <v>18902</v>
      </c>
      <c r="H322" s="14">
        <v>25513</v>
      </c>
      <c r="I322" s="14">
        <v>22739</v>
      </c>
      <c r="J322" s="14">
        <v>18065</v>
      </c>
      <c r="K322" s="14">
        <v>23930</v>
      </c>
      <c r="L322" s="14">
        <v>25269</v>
      </c>
      <c r="M322" s="14">
        <v>19371</v>
      </c>
      <c r="N322" s="14">
        <v>21257</v>
      </c>
      <c r="O322" s="14">
        <v>13990</v>
      </c>
      <c r="P322" s="14">
        <v>16351</v>
      </c>
      <c r="Q322" s="30">
        <f t="shared" si="28"/>
        <v>227269</v>
      </c>
      <c r="R322" s="12">
        <f t="shared" si="29"/>
        <v>-1.9834561043352239E-2</v>
      </c>
      <c r="S322" s="32"/>
    </row>
    <row r="323" spans="1:19" x14ac:dyDescent="0.2">
      <c r="A323" s="5" t="s">
        <v>509</v>
      </c>
      <c r="B323" s="5" t="s">
        <v>541</v>
      </c>
      <c r="C323" s="34" t="s">
        <v>605</v>
      </c>
      <c r="D323" s="30">
        <v>954006</v>
      </c>
      <c r="E323" s="14">
        <v>61253</v>
      </c>
      <c r="F323" s="14">
        <v>58239</v>
      </c>
      <c r="G323" s="14">
        <v>72649</v>
      </c>
      <c r="H323" s="14">
        <v>90606</v>
      </c>
      <c r="I323" s="14">
        <v>99391</v>
      </c>
      <c r="J323" s="14">
        <v>102087</v>
      </c>
      <c r="K323" s="14">
        <v>113046</v>
      </c>
      <c r="L323" s="14">
        <v>112718</v>
      </c>
      <c r="M323" s="14">
        <v>105916</v>
      </c>
      <c r="N323" s="14">
        <v>97488</v>
      </c>
      <c r="O323" s="14">
        <v>80400</v>
      </c>
      <c r="P323" s="14">
        <v>71802</v>
      </c>
      <c r="Q323" s="30">
        <f t="shared" si="28"/>
        <v>1065595</v>
      </c>
      <c r="R323" s="12">
        <f t="shared" si="29"/>
        <v>0.11696886602390344</v>
      </c>
      <c r="S323" s="32"/>
    </row>
    <row r="324" spans="1:19" x14ac:dyDescent="0.2">
      <c r="A324" s="90"/>
      <c r="B324" s="90"/>
      <c r="C324" s="91"/>
      <c r="D324" s="92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2"/>
      <c r="R324" s="94"/>
      <c r="S324" s="32"/>
    </row>
    <row r="325" spans="1:19" x14ac:dyDescent="0.2">
      <c r="A325" s="5" t="s">
        <v>509</v>
      </c>
      <c r="B325" s="5" t="s">
        <v>542</v>
      </c>
      <c r="C325" s="34" t="s">
        <v>606</v>
      </c>
      <c r="D325" s="30">
        <v>419529</v>
      </c>
      <c r="E325" s="14">
        <v>26224</v>
      </c>
      <c r="F325" s="14">
        <v>23080</v>
      </c>
      <c r="G325" s="14">
        <v>37472</v>
      </c>
      <c r="H325" s="14">
        <v>42289</v>
      </c>
      <c r="I325" s="14">
        <v>33278</v>
      </c>
      <c r="J325" s="14">
        <v>39316</v>
      </c>
      <c r="K325" s="14">
        <v>50047</v>
      </c>
      <c r="L325" s="14">
        <v>51923</v>
      </c>
      <c r="M325" s="14">
        <v>42378</v>
      </c>
      <c r="N325" s="14">
        <v>34877</v>
      </c>
      <c r="O325" s="14">
        <v>25804</v>
      </c>
      <c r="P325" s="14">
        <v>31347</v>
      </c>
      <c r="Q325" s="30">
        <f t="shared" si="28"/>
        <v>438035</v>
      </c>
      <c r="R325" s="12">
        <f t="shared" si="29"/>
        <v>4.4111372515368341E-2</v>
      </c>
      <c r="S325" s="32"/>
    </row>
    <row r="326" spans="1:19" x14ac:dyDescent="0.2">
      <c r="A326" s="5" t="s">
        <v>543</v>
      </c>
      <c r="B326" s="6" t="s">
        <v>798</v>
      </c>
      <c r="C326" s="35"/>
      <c r="D326" s="30">
        <v>43639437</v>
      </c>
      <c r="E326" s="42">
        <f>SUM(E327:E348)</f>
        <v>3104786</v>
      </c>
      <c r="F326" s="42">
        <f t="shared" ref="F326:P326" si="30">SUM(F327:F348)</f>
        <v>3113492</v>
      </c>
      <c r="G326" s="42">
        <f t="shared" si="30"/>
        <v>3669282</v>
      </c>
      <c r="H326" s="42">
        <f t="shared" si="30"/>
        <v>3780192</v>
      </c>
      <c r="I326" s="42">
        <f t="shared" si="30"/>
        <v>4279427</v>
      </c>
      <c r="J326" s="42">
        <f t="shared" si="30"/>
        <v>4372196</v>
      </c>
      <c r="K326" s="42">
        <f t="shared" si="30"/>
        <v>4329312</v>
      </c>
      <c r="L326" s="42">
        <f t="shared" si="30"/>
        <v>4261857</v>
      </c>
      <c r="M326" s="42">
        <f t="shared" si="30"/>
        <v>4289127</v>
      </c>
      <c r="N326" s="42">
        <f t="shared" si="30"/>
        <v>4177062</v>
      </c>
      <c r="O326" s="42">
        <f t="shared" si="30"/>
        <v>3644230</v>
      </c>
      <c r="P326" s="42">
        <f t="shared" si="30"/>
        <v>3321225</v>
      </c>
      <c r="Q326" s="30">
        <f t="shared" si="28"/>
        <v>46342188</v>
      </c>
      <c r="R326" s="12">
        <f>Q326/D326-1</f>
        <v>6.193368168338198E-2</v>
      </c>
    </row>
    <row r="327" spans="1:19" x14ac:dyDescent="0.2">
      <c r="A327" s="5" t="s">
        <v>543</v>
      </c>
      <c r="B327" s="6" t="s">
        <v>545</v>
      </c>
      <c r="C327" s="34" t="s">
        <v>631</v>
      </c>
      <c r="D327" s="30">
        <v>416675</v>
      </c>
      <c r="E327" s="14">
        <v>29135</v>
      </c>
      <c r="F327" s="14">
        <v>30850</v>
      </c>
      <c r="G327" s="14">
        <v>36403</v>
      </c>
      <c r="H327" s="14">
        <v>32511</v>
      </c>
      <c r="I327" s="14">
        <v>39921</v>
      </c>
      <c r="J327" s="14">
        <v>35198</v>
      </c>
      <c r="K327" s="13">
        <v>26812</v>
      </c>
      <c r="L327" s="14">
        <v>33214</v>
      </c>
      <c r="M327" s="14">
        <v>37684</v>
      </c>
      <c r="N327" s="14">
        <v>39079</v>
      </c>
      <c r="O327" s="14">
        <v>37413</v>
      </c>
      <c r="P327" s="14">
        <v>28652</v>
      </c>
      <c r="Q327" s="30">
        <f t="shared" si="28"/>
        <v>406872</v>
      </c>
      <c r="R327" s="12">
        <f>Q327/D327-1</f>
        <v>-2.3526729465410678E-2</v>
      </c>
    </row>
    <row r="328" spans="1:19" x14ac:dyDescent="0.2">
      <c r="A328" s="5" t="s">
        <v>543</v>
      </c>
      <c r="B328" s="6" t="s">
        <v>547</v>
      </c>
      <c r="C328" s="34" t="s">
        <v>608</v>
      </c>
      <c r="D328" s="30">
        <v>6369396</v>
      </c>
      <c r="E328" s="14">
        <v>445916</v>
      </c>
      <c r="F328" s="13">
        <v>442472</v>
      </c>
      <c r="G328" s="13">
        <v>507864</v>
      </c>
      <c r="H328" s="13">
        <v>548046</v>
      </c>
      <c r="I328" s="13">
        <v>607187</v>
      </c>
      <c r="J328" s="13">
        <v>653067</v>
      </c>
      <c r="K328" s="13">
        <v>683605</v>
      </c>
      <c r="L328" s="13">
        <v>637137</v>
      </c>
      <c r="M328" s="13">
        <v>653511</v>
      </c>
      <c r="N328" s="13">
        <v>605293</v>
      </c>
      <c r="O328" s="13">
        <v>502637</v>
      </c>
      <c r="P328" s="14">
        <v>464629</v>
      </c>
      <c r="Q328" s="30">
        <f t="shared" si="28"/>
        <v>6751364</v>
      </c>
      <c r="R328" s="12">
        <f t="shared" ref="R328:R353" si="31">Q328/D328-1</f>
        <v>5.9969265531613969E-2</v>
      </c>
    </row>
    <row r="329" spans="1:19" x14ac:dyDescent="0.2">
      <c r="A329" s="5" t="s">
        <v>543</v>
      </c>
      <c r="B329" s="6" t="s">
        <v>548</v>
      </c>
      <c r="C329" s="34" t="s">
        <v>609</v>
      </c>
      <c r="D329" s="30">
        <v>122930</v>
      </c>
      <c r="E329" s="13">
        <v>8214</v>
      </c>
      <c r="F329" s="13">
        <v>9898</v>
      </c>
      <c r="G329" s="13">
        <v>12307</v>
      </c>
      <c r="H329" s="13">
        <v>10265</v>
      </c>
      <c r="I329" s="13">
        <v>12626</v>
      </c>
      <c r="J329" s="13">
        <v>11608</v>
      </c>
      <c r="K329" s="13">
        <v>6865</v>
      </c>
      <c r="L329" s="13">
        <v>10917</v>
      </c>
      <c r="M329" s="13">
        <v>14266</v>
      </c>
      <c r="N329" s="13">
        <v>13166</v>
      </c>
      <c r="O329" s="13">
        <v>13114</v>
      </c>
      <c r="P329" s="14">
        <v>10344</v>
      </c>
      <c r="Q329" s="30">
        <f t="shared" si="28"/>
        <v>133590</v>
      </c>
      <c r="R329" s="12">
        <f t="shared" si="31"/>
        <v>8.6716017245586974E-2</v>
      </c>
    </row>
    <row r="330" spans="1:19" x14ac:dyDescent="0.2">
      <c r="A330" s="5" t="s">
        <v>543</v>
      </c>
      <c r="B330" s="6" t="s">
        <v>828</v>
      </c>
      <c r="C330" s="34" t="s">
        <v>959</v>
      </c>
      <c r="D330" s="30">
        <v>112506</v>
      </c>
      <c r="E330" s="13">
        <v>8451</v>
      </c>
      <c r="F330" s="13">
        <v>8547</v>
      </c>
      <c r="G330" s="13">
        <v>10084</v>
      </c>
      <c r="H330" s="13">
        <v>7554</v>
      </c>
      <c r="I330" s="13">
        <v>10493</v>
      </c>
      <c r="J330" s="13">
        <v>10844</v>
      </c>
      <c r="K330" s="13">
        <v>8200</v>
      </c>
      <c r="L330" s="13">
        <v>9648</v>
      </c>
      <c r="M330" s="13">
        <v>12667</v>
      </c>
      <c r="N330" s="13">
        <v>9066</v>
      </c>
      <c r="O330" s="13">
        <v>10379</v>
      </c>
      <c r="P330" s="14">
        <v>7876</v>
      </c>
      <c r="Q330" s="30">
        <f t="shared" si="28"/>
        <v>113809</v>
      </c>
      <c r="R330" s="12">
        <f t="shared" si="31"/>
        <v>1.1581604536647028E-2</v>
      </c>
    </row>
    <row r="331" spans="1:19" x14ac:dyDescent="0.2">
      <c r="A331" s="5" t="s">
        <v>543</v>
      </c>
      <c r="B331" s="6" t="s">
        <v>549</v>
      </c>
      <c r="C331" s="34" t="s">
        <v>610</v>
      </c>
      <c r="D331" s="30">
        <v>238691</v>
      </c>
      <c r="E331" s="13">
        <v>17733</v>
      </c>
      <c r="F331" s="13">
        <v>18811</v>
      </c>
      <c r="G331" s="13">
        <v>21117</v>
      </c>
      <c r="H331" s="13">
        <v>19884</v>
      </c>
      <c r="I331" s="13">
        <v>25221</v>
      </c>
      <c r="J331" s="13">
        <v>22374</v>
      </c>
      <c r="K331" s="13">
        <v>15528</v>
      </c>
      <c r="L331" s="13">
        <v>18408</v>
      </c>
      <c r="M331" s="13">
        <v>25864</v>
      </c>
      <c r="N331" s="13">
        <v>23798</v>
      </c>
      <c r="O331" s="13">
        <v>22634</v>
      </c>
      <c r="P331" s="14">
        <v>17698</v>
      </c>
      <c r="Q331" s="30">
        <f t="shared" si="28"/>
        <v>249070</v>
      </c>
      <c r="R331" s="12">
        <f t="shared" si="31"/>
        <v>4.3482996845293664E-2</v>
      </c>
    </row>
    <row r="332" spans="1:19" x14ac:dyDescent="0.2">
      <c r="A332" s="5" t="s">
        <v>543</v>
      </c>
      <c r="B332" s="6" t="s">
        <v>551</v>
      </c>
      <c r="C332" s="34" t="s">
        <v>611</v>
      </c>
      <c r="D332" s="30">
        <v>260318</v>
      </c>
      <c r="E332" s="13">
        <v>26376</v>
      </c>
      <c r="F332" s="13">
        <v>30206</v>
      </c>
      <c r="G332" s="13">
        <v>30365</v>
      </c>
      <c r="H332" s="13">
        <v>23459</v>
      </c>
      <c r="I332" s="13">
        <v>18816</v>
      </c>
      <c r="J332" s="13">
        <v>20848</v>
      </c>
      <c r="K332" s="13">
        <v>26927</v>
      </c>
      <c r="L332" s="13">
        <v>26422</v>
      </c>
      <c r="M332" s="13">
        <v>20041</v>
      </c>
      <c r="N332" s="13">
        <v>17555</v>
      </c>
      <c r="O332" s="13">
        <v>18233</v>
      </c>
      <c r="P332" s="14">
        <v>22896</v>
      </c>
      <c r="Q332" s="30">
        <f t="shared" si="28"/>
        <v>282144</v>
      </c>
      <c r="R332" s="12">
        <f t="shared" si="31"/>
        <v>8.3843606665693571E-2</v>
      </c>
    </row>
    <row r="333" spans="1:19" x14ac:dyDescent="0.2">
      <c r="A333" s="5" t="s">
        <v>543</v>
      </c>
      <c r="B333" s="6" t="s">
        <v>552</v>
      </c>
      <c r="C333" s="34" t="s">
        <v>613</v>
      </c>
      <c r="D333" s="30">
        <v>157780</v>
      </c>
      <c r="E333" s="13">
        <v>9858</v>
      </c>
      <c r="F333" s="13">
        <v>9285</v>
      </c>
      <c r="G333" s="13">
        <v>12513</v>
      </c>
      <c r="H333" s="13">
        <v>12684</v>
      </c>
      <c r="I333" s="13">
        <v>13689</v>
      </c>
      <c r="J333" s="13">
        <v>13427</v>
      </c>
      <c r="K333" s="13">
        <v>11968</v>
      </c>
      <c r="L333" s="13">
        <v>10089</v>
      </c>
      <c r="M333" s="13">
        <v>12336</v>
      </c>
      <c r="N333" s="13">
        <v>13355</v>
      </c>
      <c r="O333" s="13">
        <v>12872</v>
      </c>
      <c r="P333" s="14">
        <v>10881</v>
      </c>
      <c r="Q333" s="30">
        <f t="shared" si="28"/>
        <v>142957</v>
      </c>
      <c r="R333" s="12">
        <f t="shared" si="31"/>
        <v>-9.3947268348333113E-2</v>
      </c>
    </row>
    <row r="334" spans="1:19" x14ac:dyDescent="0.2">
      <c r="A334" s="5" t="s">
        <v>543</v>
      </c>
      <c r="B334" s="6" t="s">
        <v>553</v>
      </c>
      <c r="C334" s="34" t="s">
        <v>614</v>
      </c>
      <c r="D334" s="30">
        <v>1197014</v>
      </c>
      <c r="E334" s="13">
        <v>86302</v>
      </c>
      <c r="F334" s="13">
        <v>90426</v>
      </c>
      <c r="G334" s="13">
        <v>107593</v>
      </c>
      <c r="H334" s="13">
        <v>90904</v>
      </c>
      <c r="I334" s="13">
        <v>118742</v>
      </c>
      <c r="J334" s="13">
        <v>108183</v>
      </c>
      <c r="K334" s="13">
        <v>92975</v>
      </c>
      <c r="L334" s="13">
        <v>99029</v>
      </c>
      <c r="M334" s="13">
        <v>109351</v>
      </c>
      <c r="N334" s="13">
        <v>107602</v>
      </c>
      <c r="O334" s="13">
        <v>103038</v>
      </c>
      <c r="P334" s="14">
        <v>88996</v>
      </c>
      <c r="Q334" s="30">
        <f t="shared" si="28"/>
        <v>1203141</v>
      </c>
      <c r="R334" s="12">
        <f t="shared" si="31"/>
        <v>5.1185700417872848E-3</v>
      </c>
    </row>
    <row r="335" spans="1:19" x14ac:dyDescent="0.2">
      <c r="A335" s="5" t="s">
        <v>543</v>
      </c>
      <c r="B335" s="6" t="s">
        <v>554</v>
      </c>
      <c r="C335" s="34" t="s">
        <v>615</v>
      </c>
      <c r="D335" s="30">
        <v>2218245</v>
      </c>
      <c r="E335" s="13">
        <v>152628</v>
      </c>
      <c r="F335" s="13">
        <v>155574</v>
      </c>
      <c r="G335" s="13">
        <v>182596</v>
      </c>
      <c r="H335" s="13">
        <v>178291</v>
      </c>
      <c r="I335" s="13">
        <v>208614</v>
      </c>
      <c r="J335" s="13">
        <v>192814</v>
      </c>
      <c r="K335" s="13">
        <v>169525</v>
      </c>
      <c r="L335" s="13">
        <v>187058</v>
      </c>
      <c r="M335" s="13">
        <v>208970</v>
      </c>
      <c r="N335" s="13">
        <v>198401</v>
      </c>
      <c r="O335" s="13">
        <v>186967</v>
      </c>
      <c r="P335" s="14">
        <v>162424</v>
      </c>
      <c r="Q335" s="30">
        <f t="shared" si="28"/>
        <v>2183862</v>
      </c>
      <c r="R335" s="12">
        <f t="shared" si="31"/>
        <v>-1.5500091288383366E-2</v>
      </c>
    </row>
    <row r="336" spans="1:19" x14ac:dyDescent="0.2">
      <c r="A336" s="5" t="s">
        <v>543</v>
      </c>
      <c r="B336" s="6" t="s">
        <v>555</v>
      </c>
      <c r="C336" s="34" t="s">
        <v>616</v>
      </c>
      <c r="D336" s="30">
        <v>99609</v>
      </c>
      <c r="E336" s="13">
        <v>6413</v>
      </c>
      <c r="F336" s="13">
        <v>6063</v>
      </c>
      <c r="G336" s="13">
        <v>6673</v>
      </c>
      <c r="H336" s="13">
        <v>6410</v>
      </c>
      <c r="I336" s="13">
        <v>6735</v>
      </c>
      <c r="J336" s="13">
        <v>10703</v>
      </c>
      <c r="K336" s="13">
        <v>12342</v>
      </c>
      <c r="L336" s="13">
        <v>9444</v>
      </c>
      <c r="M336" s="13">
        <v>13311</v>
      </c>
      <c r="N336" s="13">
        <v>8086</v>
      </c>
      <c r="O336" s="13">
        <v>9125</v>
      </c>
      <c r="P336" s="14">
        <v>8901</v>
      </c>
      <c r="Q336" s="30">
        <f t="shared" si="28"/>
        <v>104206</v>
      </c>
      <c r="R336" s="12">
        <f t="shared" si="31"/>
        <v>4.6150448252668008E-2</v>
      </c>
    </row>
    <row r="337" spans="1:18" x14ac:dyDescent="0.2">
      <c r="A337" s="5" t="s">
        <v>543</v>
      </c>
      <c r="B337" s="6" t="s">
        <v>957</v>
      </c>
      <c r="C337" s="34" t="s">
        <v>958</v>
      </c>
      <c r="D337" s="30">
        <v>108990</v>
      </c>
      <c r="E337" s="13">
        <v>7316</v>
      </c>
      <c r="F337" s="13">
        <v>6981</v>
      </c>
      <c r="G337" s="13">
        <v>7684</v>
      </c>
      <c r="H337" s="13">
        <v>5471</v>
      </c>
      <c r="I337" s="13">
        <v>7713</v>
      </c>
      <c r="J337" s="13">
        <v>11479</v>
      </c>
      <c r="K337" s="13">
        <v>10410</v>
      </c>
      <c r="L337" s="13">
        <v>11842</v>
      </c>
      <c r="M337" s="13">
        <v>10391</v>
      </c>
      <c r="N337" s="13">
        <v>6864</v>
      </c>
      <c r="O337" s="13">
        <v>8365</v>
      </c>
      <c r="P337" s="14">
        <v>7491</v>
      </c>
      <c r="Q337" s="30">
        <f t="shared" si="28"/>
        <v>102007</v>
      </c>
      <c r="R337" s="12">
        <f t="shared" si="31"/>
        <v>-6.4070098174144441E-2</v>
      </c>
    </row>
    <row r="338" spans="1:18" x14ac:dyDescent="0.2">
      <c r="A338" s="5" t="s">
        <v>543</v>
      </c>
      <c r="B338" s="6" t="s">
        <v>556</v>
      </c>
      <c r="C338" s="34" t="s">
        <v>617</v>
      </c>
      <c r="D338" s="30">
        <v>495228</v>
      </c>
      <c r="E338" s="13">
        <v>44207</v>
      </c>
      <c r="F338" s="13">
        <v>52661</v>
      </c>
      <c r="G338" s="13">
        <v>56195</v>
      </c>
      <c r="H338" s="13">
        <v>45676</v>
      </c>
      <c r="I338" s="13">
        <v>47196</v>
      </c>
      <c r="J338" s="13">
        <v>37593</v>
      </c>
      <c r="K338" s="13">
        <v>26369</v>
      </c>
      <c r="L338" s="13">
        <v>37036</v>
      </c>
      <c r="M338" s="13">
        <v>47492</v>
      </c>
      <c r="N338" s="13">
        <v>45962</v>
      </c>
      <c r="O338" s="13">
        <v>45702</v>
      </c>
      <c r="P338" s="14">
        <v>43734</v>
      </c>
      <c r="Q338" s="30">
        <f t="shared" si="28"/>
        <v>529823</v>
      </c>
      <c r="R338" s="12">
        <f t="shared" si="31"/>
        <v>6.9856712463754134E-2</v>
      </c>
    </row>
    <row r="339" spans="1:18" x14ac:dyDescent="0.2">
      <c r="A339" s="5" t="s">
        <v>543</v>
      </c>
      <c r="B339" s="6" t="s">
        <v>557</v>
      </c>
      <c r="C339" s="34" t="s">
        <v>618</v>
      </c>
      <c r="D339" s="30">
        <v>231562</v>
      </c>
      <c r="E339" s="13">
        <v>17324</v>
      </c>
      <c r="F339" s="13">
        <v>18960</v>
      </c>
      <c r="G339" s="13">
        <v>22931</v>
      </c>
      <c r="H339" s="13">
        <v>19183</v>
      </c>
      <c r="I339" s="13">
        <v>24166</v>
      </c>
      <c r="J339" s="13">
        <v>20481</v>
      </c>
      <c r="K339" s="13">
        <v>12013</v>
      </c>
      <c r="L339" s="13">
        <v>16709</v>
      </c>
      <c r="M339" s="13">
        <v>21349</v>
      </c>
      <c r="N339" s="13">
        <v>22936</v>
      </c>
      <c r="O339" s="13">
        <v>23321</v>
      </c>
      <c r="P339" s="14">
        <v>17768</v>
      </c>
      <c r="Q339" s="30">
        <f t="shared" si="28"/>
        <v>237141</v>
      </c>
      <c r="R339" s="12">
        <f t="shared" si="31"/>
        <v>2.4092899525828937E-2</v>
      </c>
    </row>
    <row r="340" spans="1:18" x14ac:dyDescent="0.2">
      <c r="A340" s="5" t="s">
        <v>543</v>
      </c>
      <c r="B340" s="6" t="s">
        <v>558</v>
      </c>
      <c r="C340" s="34" t="s">
        <v>619</v>
      </c>
      <c r="D340" s="30">
        <v>280926</v>
      </c>
      <c r="E340" s="14">
        <v>20417</v>
      </c>
      <c r="F340" s="14">
        <v>22970</v>
      </c>
      <c r="G340" s="14">
        <v>27416</v>
      </c>
      <c r="H340" s="14">
        <v>29924</v>
      </c>
      <c r="I340" s="14">
        <v>39313</v>
      </c>
      <c r="J340" s="14">
        <v>40364</v>
      </c>
      <c r="K340" s="13">
        <v>41939</v>
      </c>
      <c r="L340" s="14">
        <v>41899</v>
      </c>
      <c r="M340" s="14">
        <v>41665</v>
      </c>
      <c r="N340" s="14">
        <v>41591</v>
      </c>
      <c r="O340" s="14">
        <v>38462</v>
      </c>
      <c r="P340" s="14">
        <v>35689</v>
      </c>
      <c r="Q340" s="30">
        <f t="shared" si="28"/>
        <v>421649</v>
      </c>
      <c r="R340" s="12">
        <f t="shared" si="31"/>
        <v>0.5009255106326933</v>
      </c>
    </row>
    <row r="341" spans="1:18" x14ac:dyDescent="0.2">
      <c r="A341" s="5" t="s">
        <v>543</v>
      </c>
      <c r="B341" s="6" t="s">
        <v>559</v>
      </c>
      <c r="C341" s="34" t="s">
        <v>620</v>
      </c>
      <c r="D341" s="30">
        <v>24682466</v>
      </c>
      <c r="E341" s="13">
        <v>1798625</v>
      </c>
      <c r="F341" s="13">
        <v>1766909</v>
      </c>
      <c r="G341" s="13">
        <v>2098744</v>
      </c>
      <c r="H341" s="13">
        <v>2173903</v>
      </c>
      <c r="I341" s="13">
        <v>2429505</v>
      </c>
      <c r="J341" s="13">
        <v>2540704</v>
      </c>
      <c r="K341" s="13">
        <v>2574729</v>
      </c>
      <c r="L341" s="13">
        <v>2504899</v>
      </c>
      <c r="M341" s="13">
        <v>2412724</v>
      </c>
      <c r="N341" s="13">
        <v>2366850</v>
      </c>
      <c r="O341" s="13">
        <v>2045635</v>
      </c>
      <c r="P341" s="14">
        <v>1909689</v>
      </c>
      <c r="Q341" s="30">
        <f t="shared" si="28"/>
        <v>26622916</v>
      </c>
      <c r="R341" s="12">
        <f t="shared" si="31"/>
        <v>7.8616536937597736E-2</v>
      </c>
    </row>
    <row r="342" spans="1:18" x14ac:dyDescent="0.2">
      <c r="A342" s="5" t="s">
        <v>543</v>
      </c>
      <c r="B342" s="6" t="s">
        <v>560</v>
      </c>
      <c r="C342" s="34" t="s">
        <v>621</v>
      </c>
      <c r="D342" s="30">
        <v>2503961</v>
      </c>
      <c r="E342" s="13">
        <v>179686</v>
      </c>
      <c r="F342" s="13">
        <v>193910</v>
      </c>
      <c r="G342" s="13">
        <v>229969</v>
      </c>
      <c r="H342" s="13">
        <v>210158</v>
      </c>
      <c r="I342" s="13">
        <v>247144</v>
      </c>
      <c r="J342" s="13">
        <v>218233</v>
      </c>
      <c r="K342" s="13">
        <v>163902</v>
      </c>
      <c r="L342" s="13">
        <v>185978</v>
      </c>
      <c r="M342" s="13">
        <v>231670</v>
      </c>
      <c r="N342" s="13">
        <v>244457</v>
      </c>
      <c r="O342" s="13">
        <v>237348</v>
      </c>
      <c r="P342" s="14">
        <v>189948</v>
      </c>
      <c r="Q342" s="30">
        <f t="shared" si="28"/>
        <v>2532403</v>
      </c>
      <c r="R342" s="12">
        <f t="shared" si="31"/>
        <v>1.1358803112348825E-2</v>
      </c>
    </row>
    <row r="343" spans="1:18" x14ac:dyDescent="0.2">
      <c r="A343" s="5" t="s">
        <v>543</v>
      </c>
      <c r="B343" s="6" t="s">
        <v>561</v>
      </c>
      <c r="C343" s="34" t="s">
        <v>622</v>
      </c>
      <c r="D343" s="30">
        <v>2025055</v>
      </c>
      <c r="E343" s="13">
        <v>111240</v>
      </c>
      <c r="F343" s="13">
        <v>108549</v>
      </c>
      <c r="G343" s="13">
        <v>128588</v>
      </c>
      <c r="H343" s="13">
        <v>190444</v>
      </c>
      <c r="I343" s="13">
        <v>204684</v>
      </c>
      <c r="J343" s="13">
        <v>221570</v>
      </c>
      <c r="K343" s="13">
        <v>248753</v>
      </c>
      <c r="L343" s="13">
        <v>227476</v>
      </c>
      <c r="M343" s="13">
        <v>203355</v>
      </c>
      <c r="N343" s="13">
        <v>201019</v>
      </c>
      <c r="O343" s="13">
        <v>143213</v>
      </c>
      <c r="P343" s="14">
        <v>140570</v>
      </c>
      <c r="Q343" s="30">
        <f t="shared" si="28"/>
        <v>2129461</v>
      </c>
      <c r="R343" s="12">
        <f t="shared" si="31"/>
        <v>5.1557118201727814E-2</v>
      </c>
    </row>
    <row r="344" spans="1:18" x14ac:dyDescent="0.2">
      <c r="A344" s="5" t="s">
        <v>543</v>
      </c>
      <c r="B344" s="6" t="s">
        <v>562</v>
      </c>
      <c r="C344" s="34" t="s">
        <v>623</v>
      </c>
      <c r="D344" s="30">
        <v>144666</v>
      </c>
      <c r="E344" s="13">
        <v>6066</v>
      </c>
      <c r="F344" s="13">
        <v>5283</v>
      </c>
      <c r="G344" s="13">
        <v>7526</v>
      </c>
      <c r="H344" s="13">
        <v>13349</v>
      </c>
      <c r="I344" s="13">
        <v>14418</v>
      </c>
      <c r="J344" s="13">
        <v>12055</v>
      </c>
      <c r="K344" s="13">
        <v>12840</v>
      </c>
      <c r="L344" s="13">
        <v>11924</v>
      </c>
      <c r="M344" s="13">
        <v>11523</v>
      </c>
      <c r="N344" s="13">
        <v>12625</v>
      </c>
      <c r="O344" s="13">
        <v>7035</v>
      </c>
      <c r="P344" s="14">
        <v>5827</v>
      </c>
      <c r="Q344" s="30">
        <f t="shared" si="28"/>
        <v>120471</v>
      </c>
      <c r="R344" s="12">
        <f t="shared" si="31"/>
        <v>-0.16724731450375352</v>
      </c>
    </row>
    <row r="345" spans="1:18" x14ac:dyDescent="0.2">
      <c r="A345" s="5" t="s">
        <v>543</v>
      </c>
      <c r="B345" s="6" t="s">
        <v>563</v>
      </c>
      <c r="C345" s="34" t="s">
        <v>624</v>
      </c>
      <c r="D345" s="30">
        <v>280077</v>
      </c>
      <c r="E345" s="13">
        <v>18726</v>
      </c>
      <c r="F345" s="13">
        <v>22066</v>
      </c>
      <c r="G345" s="13">
        <v>26040</v>
      </c>
      <c r="H345" s="13">
        <v>22823</v>
      </c>
      <c r="I345" s="13">
        <v>32254</v>
      </c>
      <c r="J345" s="13">
        <v>25450</v>
      </c>
      <c r="K345" s="13">
        <v>12623</v>
      </c>
      <c r="L345" s="13">
        <v>21629</v>
      </c>
      <c r="M345" s="13">
        <v>30603</v>
      </c>
      <c r="N345" s="13">
        <v>29979</v>
      </c>
      <c r="O345" s="13">
        <v>28050</v>
      </c>
      <c r="P345" s="14">
        <v>19466</v>
      </c>
      <c r="Q345" s="30">
        <f t="shared" si="28"/>
        <v>289709</v>
      </c>
      <c r="R345" s="12">
        <f t="shared" si="31"/>
        <v>3.439054260078489E-2</v>
      </c>
    </row>
    <row r="346" spans="1:18" x14ac:dyDescent="0.2">
      <c r="A346" s="5" t="s">
        <v>543</v>
      </c>
      <c r="B346" s="6" t="s">
        <v>564</v>
      </c>
      <c r="C346" s="34" t="s">
        <v>625</v>
      </c>
      <c r="D346" s="30">
        <v>1057373</v>
      </c>
      <c r="E346" s="13">
        <v>76219</v>
      </c>
      <c r="F346" s="13">
        <v>76745</v>
      </c>
      <c r="G346" s="13">
        <v>90570</v>
      </c>
      <c r="H346" s="13">
        <v>85851</v>
      </c>
      <c r="I346" s="13">
        <v>106484</v>
      </c>
      <c r="J346" s="13">
        <v>93482</v>
      </c>
      <c r="K346" s="13">
        <v>62074</v>
      </c>
      <c r="L346" s="13">
        <v>81651</v>
      </c>
      <c r="M346" s="13">
        <v>96927</v>
      </c>
      <c r="N346" s="13">
        <v>103653</v>
      </c>
      <c r="O346" s="13">
        <v>96487</v>
      </c>
      <c r="P346" s="14">
        <v>82681</v>
      </c>
      <c r="Q346" s="30">
        <f t="shared" si="28"/>
        <v>1052824</v>
      </c>
      <c r="R346" s="12">
        <f t="shared" si="31"/>
        <v>-4.3021715137421257E-3</v>
      </c>
    </row>
    <row r="347" spans="1:18" x14ac:dyDescent="0.2">
      <c r="A347" s="5" t="s">
        <v>543</v>
      </c>
      <c r="B347" s="6" t="s">
        <v>565</v>
      </c>
      <c r="C347" s="34" t="s">
        <v>626</v>
      </c>
      <c r="D347" s="30">
        <v>172353</v>
      </c>
      <c r="E347" s="13">
        <v>9690</v>
      </c>
      <c r="F347" s="13">
        <v>10376</v>
      </c>
      <c r="G347" s="13">
        <v>13301</v>
      </c>
      <c r="H347" s="13">
        <v>18673</v>
      </c>
      <c r="I347" s="13">
        <v>21331</v>
      </c>
      <c r="J347" s="13">
        <v>22879</v>
      </c>
      <c r="K347" s="13">
        <v>23248</v>
      </c>
      <c r="L347" s="13">
        <v>27372</v>
      </c>
      <c r="M347" s="13">
        <v>30666</v>
      </c>
      <c r="N347" s="13">
        <v>27298</v>
      </c>
      <c r="O347" s="13">
        <v>20584</v>
      </c>
      <c r="P347" s="14">
        <v>17040</v>
      </c>
      <c r="Q347" s="30">
        <f t="shared" si="28"/>
        <v>242458</v>
      </c>
      <c r="R347" s="12">
        <f t="shared" si="31"/>
        <v>0.40675242090361063</v>
      </c>
    </row>
    <row r="348" spans="1:18" x14ac:dyDescent="0.2">
      <c r="A348" s="5" t="s">
        <v>543</v>
      </c>
      <c r="B348" s="6" t="s">
        <v>566</v>
      </c>
      <c r="C348" s="34" t="s">
        <v>627</v>
      </c>
      <c r="D348" s="30">
        <v>463616</v>
      </c>
      <c r="E348" s="13">
        <v>24244</v>
      </c>
      <c r="F348" s="13">
        <v>25950</v>
      </c>
      <c r="G348" s="13">
        <v>32803</v>
      </c>
      <c r="H348" s="13">
        <v>34729</v>
      </c>
      <c r="I348" s="13">
        <v>43175</v>
      </c>
      <c r="J348" s="13">
        <v>48840</v>
      </c>
      <c r="K348" s="13">
        <v>85665</v>
      </c>
      <c r="L348" s="13">
        <v>52076</v>
      </c>
      <c r="M348" s="13">
        <v>42761</v>
      </c>
      <c r="N348" s="13">
        <v>38427</v>
      </c>
      <c r="O348" s="13">
        <v>33616</v>
      </c>
      <c r="P348" s="14">
        <v>28025</v>
      </c>
      <c r="Q348" s="30">
        <f t="shared" si="28"/>
        <v>490311</v>
      </c>
      <c r="R348" s="12">
        <f t="shared" si="31"/>
        <v>5.757997998343467E-2</v>
      </c>
    </row>
    <row r="349" spans="1:18" x14ac:dyDescent="0.2">
      <c r="A349" s="5" t="s">
        <v>567</v>
      </c>
      <c r="B349" s="6" t="s">
        <v>901</v>
      </c>
      <c r="C349" s="35"/>
      <c r="D349" s="30">
        <v>51505669</v>
      </c>
      <c r="E349" s="77">
        <f t="shared" ref="E349:P349" si="32">E350+E352+E353</f>
        <v>3805484</v>
      </c>
      <c r="F349" s="77">
        <f t="shared" si="32"/>
        <v>3776133</v>
      </c>
      <c r="G349" s="77">
        <f t="shared" si="32"/>
        <v>4402054</v>
      </c>
      <c r="H349" s="77">
        <f t="shared" si="32"/>
        <v>4755243</v>
      </c>
      <c r="I349" s="77">
        <f t="shared" si="32"/>
        <v>4579181</v>
      </c>
      <c r="J349" s="77">
        <f t="shared" si="32"/>
        <v>4788073</v>
      </c>
      <c r="K349" s="77">
        <f t="shared" si="32"/>
        <v>5455695</v>
      </c>
      <c r="L349" s="77">
        <f t="shared" si="32"/>
        <v>5345960</v>
      </c>
      <c r="M349" s="77">
        <f t="shared" si="32"/>
        <v>4946083</v>
      </c>
      <c r="N349" s="77">
        <f t="shared" si="32"/>
        <v>4969819</v>
      </c>
      <c r="O349" s="77">
        <f t="shared" si="32"/>
        <v>3675742</v>
      </c>
      <c r="P349" s="77">
        <f t="shared" si="32"/>
        <v>4109500</v>
      </c>
      <c r="Q349" s="30">
        <f t="shared" si="28"/>
        <v>54608967</v>
      </c>
      <c r="R349" s="12">
        <f t="shared" si="31"/>
        <v>6.0251581238562224E-2</v>
      </c>
    </row>
    <row r="350" spans="1:18" x14ac:dyDescent="0.2">
      <c r="A350" s="5" t="s">
        <v>567</v>
      </c>
      <c r="B350" s="5" t="s">
        <v>874</v>
      </c>
      <c r="C350" s="34" t="s">
        <v>628</v>
      </c>
      <c r="D350" s="30">
        <v>7306732</v>
      </c>
      <c r="E350" s="14">
        <v>418743</v>
      </c>
      <c r="F350" s="14">
        <v>478148</v>
      </c>
      <c r="G350" s="14">
        <v>563823</v>
      </c>
      <c r="H350" s="14">
        <v>690617</v>
      </c>
      <c r="I350" s="14">
        <v>709630</v>
      </c>
      <c r="J350" s="14">
        <v>739111</v>
      </c>
      <c r="K350" s="14">
        <v>820143</v>
      </c>
      <c r="L350" s="14">
        <v>830453</v>
      </c>
      <c r="M350" s="14">
        <v>776482</v>
      </c>
      <c r="N350" s="14">
        <v>768860</v>
      </c>
      <c r="O350" s="14">
        <v>513308</v>
      </c>
      <c r="P350" s="14">
        <v>571186</v>
      </c>
      <c r="Q350" s="30">
        <f t="shared" ref="Q350:Q413" si="33">SUM(E350:P350)</f>
        <v>7880504</v>
      </c>
      <c r="R350" s="12">
        <f t="shared" si="31"/>
        <v>7.8526487628121533E-2</v>
      </c>
    </row>
    <row r="351" spans="1:18" x14ac:dyDescent="0.2">
      <c r="A351" s="5" t="s">
        <v>567</v>
      </c>
      <c r="B351" s="5" t="s">
        <v>887</v>
      </c>
      <c r="C351" s="34" t="s">
        <v>797</v>
      </c>
      <c r="D351" s="30">
        <v>183319</v>
      </c>
      <c r="E351" s="14">
        <v>7226</v>
      </c>
      <c r="F351" s="14">
        <v>8843</v>
      </c>
      <c r="G351" s="14">
        <v>10292</v>
      </c>
      <c r="H351" s="14">
        <v>11437</v>
      </c>
      <c r="I351" s="14">
        <v>15408</v>
      </c>
      <c r="J351" s="14">
        <v>23645</v>
      </c>
      <c r="K351" s="14">
        <v>25812</v>
      </c>
      <c r="L351" s="14">
        <v>21894</v>
      </c>
      <c r="M351" s="14">
        <v>27092</v>
      </c>
      <c r="N351" s="14">
        <v>16313</v>
      </c>
      <c r="O351" s="14">
        <v>7427</v>
      </c>
      <c r="P351" s="14">
        <v>7581</v>
      </c>
      <c r="Q351" s="30">
        <f t="shared" si="33"/>
        <v>182970</v>
      </c>
      <c r="R351" s="12">
        <f t="shared" si="31"/>
        <v>-1.9037852050250992E-3</v>
      </c>
    </row>
    <row r="352" spans="1:18" x14ac:dyDescent="0.2">
      <c r="A352" s="5" t="s">
        <v>567</v>
      </c>
      <c r="B352" s="6" t="s">
        <v>569</v>
      </c>
      <c r="C352" s="34" t="s">
        <v>629</v>
      </c>
      <c r="D352" s="30">
        <v>16532691</v>
      </c>
      <c r="E352" s="14">
        <v>1422720</v>
      </c>
      <c r="F352" s="14">
        <v>1418787</v>
      </c>
      <c r="G352" s="14">
        <v>1642648</v>
      </c>
      <c r="H352" s="14">
        <v>1527325</v>
      </c>
      <c r="I352" s="14">
        <v>1368802</v>
      </c>
      <c r="J352" s="14">
        <v>1419492</v>
      </c>
      <c r="K352" s="14">
        <v>1651970</v>
      </c>
      <c r="L352" s="14">
        <v>1580341</v>
      </c>
      <c r="M352" s="14">
        <v>1427017</v>
      </c>
      <c r="N352" s="14">
        <v>1442679</v>
      </c>
      <c r="O352" s="14">
        <v>1073797</v>
      </c>
      <c r="P352" s="14">
        <v>1369689</v>
      </c>
      <c r="Q352" s="30">
        <f t="shared" si="33"/>
        <v>17345267</v>
      </c>
      <c r="R352" s="12">
        <f t="shared" si="31"/>
        <v>4.9149651439079012E-2</v>
      </c>
    </row>
    <row r="353" spans="1:19" x14ac:dyDescent="0.2">
      <c r="A353" s="5" t="s">
        <v>567</v>
      </c>
      <c r="B353" s="6" t="s">
        <v>570</v>
      </c>
      <c r="C353" s="34" t="s">
        <v>630</v>
      </c>
      <c r="D353" s="30">
        <v>27666428</v>
      </c>
      <c r="E353" s="14">
        <v>1964021</v>
      </c>
      <c r="F353" s="14">
        <v>1879198</v>
      </c>
      <c r="G353" s="14">
        <v>2195583</v>
      </c>
      <c r="H353" s="14">
        <v>2537301</v>
      </c>
      <c r="I353" s="14">
        <v>2500749</v>
      </c>
      <c r="J353" s="14">
        <v>2629470</v>
      </c>
      <c r="K353" s="14">
        <v>2983582</v>
      </c>
      <c r="L353" s="14">
        <v>2935166</v>
      </c>
      <c r="M353" s="14">
        <v>2742584</v>
      </c>
      <c r="N353" s="14">
        <v>2758280</v>
      </c>
      <c r="O353" s="14">
        <v>2088637</v>
      </c>
      <c r="P353" s="14">
        <v>2168625</v>
      </c>
      <c r="Q353" s="30">
        <f t="shared" si="33"/>
        <v>29383196</v>
      </c>
      <c r="R353" s="12">
        <f t="shared" si="31"/>
        <v>6.2052390717009187E-2</v>
      </c>
    </row>
    <row r="354" spans="1:19" x14ac:dyDescent="0.2">
      <c r="A354" s="5" t="s">
        <v>632</v>
      </c>
      <c r="B354" s="5" t="s">
        <v>93</v>
      </c>
      <c r="C354" s="35"/>
      <c r="D354" s="30">
        <v>173624152</v>
      </c>
      <c r="E354" s="42">
        <v>11468734</v>
      </c>
      <c r="F354" s="42">
        <v>11083962</v>
      </c>
      <c r="G354" s="42">
        <v>12863819</v>
      </c>
      <c r="H354" s="42">
        <v>14787260</v>
      </c>
      <c r="I354" s="42">
        <v>16702727</v>
      </c>
      <c r="J354" s="42">
        <v>17132537</v>
      </c>
      <c r="K354" s="42">
        <v>21264509</v>
      </c>
      <c r="L354" s="42">
        <v>21613359</v>
      </c>
      <c r="M354" s="42">
        <v>19840949</v>
      </c>
      <c r="N354" s="42">
        <v>17761495</v>
      </c>
      <c r="O354" s="42">
        <v>14318122</v>
      </c>
      <c r="P354" s="42">
        <v>14194273</v>
      </c>
      <c r="Q354" s="30">
        <f t="shared" si="33"/>
        <v>193031746</v>
      </c>
      <c r="R354" s="12">
        <f t="shared" ref="R354:R396" si="34">Q354/D354-1</f>
        <v>0.11177934507636933</v>
      </c>
      <c r="S354" s="32"/>
    </row>
    <row r="355" spans="1:19" x14ac:dyDescent="0.2">
      <c r="A355" s="5" t="s">
        <v>632</v>
      </c>
      <c r="B355" s="5" t="s">
        <v>633</v>
      </c>
      <c r="C355" s="34" t="s">
        <v>692</v>
      </c>
      <c r="D355" s="30">
        <v>5594630</v>
      </c>
      <c r="E355" s="14">
        <v>444886</v>
      </c>
      <c r="F355" s="14">
        <v>407708</v>
      </c>
      <c r="G355" s="17">
        <v>450434</v>
      </c>
      <c r="H355" s="14">
        <v>463410</v>
      </c>
      <c r="I355" s="14">
        <v>461802</v>
      </c>
      <c r="J355" s="14">
        <v>430539</v>
      </c>
      <c r="K355" s="14">
        <v>512810</v>
      </c>
      <c r="L355" s="14">
        <v>503938</v>
      </c>
      <c r="M355" s="14">
        <v>498004</v>
      </c>
      <c r="N355" s="14">
        <v>489363</v>
      </c>
      <c r="O355" s="14">
        <v>473369</v>
      </c>
      <c r="P355" s="14">
        <v>474737</v>
      </c>
      <c r="Q355" s="30">
        <f t="shared" si="33"/>
        <v>5611000</v>
      </c>
      <c r="R355" s="12">
        <f t="shared" si="34"/>
        <v>2.9260201300176369E-3</v>
      </c>
    </row>
    <row r="356" spans="1:19" x14ac:dyDescent="0.2">
      <c r="A356" s="5" t="s">
        <v>632</v>
      </c>
      <c r="B356" s="5" t="s">
        <v>857</v>
      </c>
      <c r="C356" s="34" t="s">
        <v>836</v>
      </c>
      <c r="D356" s="30">
        <v>243240</v>
      </c>
      <c r="E356" s="14">
        <v>17031</v>
      </c>
      <c r="F356" s="14">
        <v>16650</v>
      </c>
      <c r="G356" s="17">
        <v>18748</v>
      </c>
      <c r="H356" s="14">
        <v>19650</v>
      </c>
      <c r="I356" s="14">
        <v>21567</v>
      </c>
      <c r="J356" s="14">
        <v>20484</v>
      </c>
      <c r="K356" s="14">
        <v>23159</v>
      </c>
      <c r="L356" s="14">
        <v>24116</v>
      </c>
      <c r="M356" s="14">
        <v>24516</v>
      </c>
      <c r="N356" s="14">
        <v>23720</v>
      </c>
      <c r="O356" s="14">
        <v>25222</v>
      </c>
      <c r="P356" s="14">
        <v>23334</v>
      </c>
      <c r="Q356" s="30">
        <f t="shared" si="33"/>
        <v>258197</v>
      </c>
      <c r="R356" s="12">
        <f t="shared" si="34"/>
        <v>6.1490708765005841E-2</v>
      </c>
    </row>
    <row r="357" spans="1:19" x14ac:dyDescent="0.2">
      <c r="A357" s="5" t="s">
        <v>632</v>
      </c>
      <c r="B357" s="5" t="s">
        <v>858</v>
      </c>
      <c r="C357" s="34" t="s">
        <v>837</v>
      </c>
      <c r="D357" s="30">
        <v>233547</v>
      </c>
      <c r="E357" s="14">
        <v>23667</v>
      </c>
      <c r="F357" s="14">
        <v>21251</v>
      </c>
      <c r="G357" s="17">
        <v>23168</v>
      </c>
      <c r="H357" s="14">
        <v>22800</v>
      </c>
      <c r="I357" s="14">
        <v>24303</v>
      </c>
      <c r="J357" s="14">
        <v>21888</v>
      </c>
      <c r="K357" s="14">
        <v>26586</v>
      </c>
      <c r="L357" s="14">
        <v>25375</v>
      </c>
      <c r="M357" s="14">
        <v>25258</v>
      </c>
      <c r="N357" s="14">
        <v>23766</v>
      </c>
      <c r="O357" s="14">
        <v>22797</v>
      </c>
      <c r="P357" s="14">
        <v>23596</v>
      </c>
      <c r="Q357" s="30">
        <f t="shared" si="33"/>
        <v>284455</v>
      </c>
      <c r="R357" s="12">
        <f t="shared" si="34"/>
        <v>0.21797753771189532</v>
      </c>
    </row>
    <row r="358" spans="1:19" x14ac:dyDescent="0.2">
      <c r="A358" s="5" t="s">
        <v>632</v>
      </c>
      <c r="B358" s="5" t="s">
        <v>859</v>
      </c>
      <c r="C358" s="34" t="s">
        <v>838</v>
      </c>
      <c r="D358" s="30">
        <v>92704</v>
      </c>
      <c r="E358" s="14">
        <v>13943</v>
      </c>
      <c r="F358" s="14">
        <v>14360</v>
      </c>
      <c r="G358" s="17">
        <v>22589</v>
      </c>
      <c r="H358" s="14">
        <v>20511</v>
      </c>
      <c r="I358" s="14">
        <v>20825</v>
      </c>
      <c r="J358" s="14">
        <v>13695</v>
      </c>
      <c r="K358" s="14">
        <v>13952</v>
      </c>
      <c r="L358" s="14">
        <v>22055</v>
      </c>
      <c r="M358" s="14">
        <v>22476</v>
      </c>
      <c r="N358" s="14">
        <v>20802</v>
      </c>
      <c r="O358" s="14">
        <v>19722</v>
      </c>
      <c r="P358" s="14">
        <v>19326</v>
      </c>
      <c r="Q358" s="30">
        <f t="shared" si="33"/>
        <v>224256</v>
      </c>
      <c r="R358" s="12">
        <f t="shared" si="34"/>
        <v>1.4190541939937868</v>
      </c>
    </row>
    <row r="359" spans="1:19" x14ac:dyDescent="0.2">
      <c r="A359" s="5" t="s">
        <v>632</v>
      </c>
      <c r="B359" s="5" t="s">
        <v>634</v>
      </c>
      <c r="C359" s="34" t="s">
        <v>693</v>
      </c>
      <c r="D359" s="30">
        <v>13042977</v>
      </c>
      <c r="E359" s="14">
        <v>1051887</v>
      </c>
      <c r="F359" s="14">
        <v>983275</v>
      </c>
      <c r="G359" s="17">
        <v>1101944</v>
      </c>
      <c r="H359" s="14">
        <v>1153642</v>
      </c>
      <c r="I359" s="14">
        <v>1247300</v>
      </c>
      <c r="J359" s="14">
        <v>1203203</v>
      </c>
      <c r="K359" s="14">
        <v>1572450</v>
      </c>
      <c r="L359" s="14">
        <v>1556588</v>
      </c>
      <c r="M359" s="14">
        <v>1526390</v>
      </c>
      <c r="N359" s="14">
        <v>1465071</v>
      </c>
      <c r="O359" s="14">
        <v>1465142</v>
      </c>
      <c r="P359" s="14">
        <v>1518986</v>
      </c>
      <c r="Q359" s="30">
        <f t="shared" si="33"/>
        <v>15845878</v>
      </c>
      <c r="R359" s="12">
        <f t="shared" si="34"/>
        <v>0.21489733517125731</v>
      </c>
    </row>
    <row r="360" spans="1:19" x14ac:dyDescent="0.2">
      <c r="A360" s="5" t="s">
        <v>632</v>
      </c>
      <c r="B360" s="5" t="s">
        <v>635</v>
      </c>
      <c r="C360" s="34" t="s">
        <v>694</v>
      </c>
      <c r="D360" s="30">
        <v>18741659</v>
      </c>
      <c r="E360" s="14">
        <v>679314</v>
      </c>
      <c r="F360" s="14">
        <v>599997</v>
      </c>
      <c r="G360" s="17">
        <v>817096</v>
      </c>
      <c r="H360" s="14">
        <v>1441847</v>
      </c>
      <c r="I360" s="14">
        <v>2520902</v>
      </c>
      <c r="J360" s="14">
        <v>3282173</v>
      </c>
      <c r="K360" s="14">
        <v>4119500</v>
      </c>
      <c r="L360" s="14">
        <v>4220004</v>
      </c>
      <c r="M360" s="14">
        <v>3674262</v>
      </c>
      <c r="N360" s="14">
        <v>2861544</v>
      </c>
      <c r="O360" s="14">
        <v>965036</v>
      </c>
      <c r="P360" s="14">
        <v>749984</v>
      </c>
      <c r="Q360" s="30">
        <f t="shared" si="33"/>
        <v>25931659</v>
      </c>
      <c r="R360" s="12">
        <f t="shared" si="34"/>
        <v>0.38363732901126846</v>
      </c>
    </row>
    <row r="361" spans="1:19" x14ac:dyDescent="0.2">
      <c r="A361" s="5" t="s">
        <v>632</v>
      </c>
      <c r="B361" s="5" t="s">
        <v>853</v>
      </c>
      <c r="C361" s="34" t="s">
        <v>832</v>
      </c>
      <c r="D361" s="30">
        <v>742620</v>
      </c>
      <c r="E361" s="14">
        <v>24780</v>
      </c>
      <c r="F361" s="14">
        <v>25759</v>
      </c>
      <c r="G361" s="17">
        <v>30498</v>
      </c>
      <c r="H361" s="14">
        <v>53697</v>
      </c>
      <c r="I361" s="14">
        <v>92557</v>
      </c>
      <c r="J361" s="14">
        <v>98417</v>
      </c>
      <c r="K361" s="14">
        <v>115963</v>
      </c>
      <c r="L361" s="14">
        <v>115947</v>
      </c>
      <c r="M361" s="14">
        <v>115584</v>
      </c>
      <c r="N361" s="14">
        <v>96142</v>
      </c>
      <c r="O361" s="14">
        <v>23388</v>
      </c>
      <c r="P361" s="14">
        <v>30506</v>
      </c>
      <c r="Q361" s="30">
        <f t="shared" si="33"/>
        <v>823238</v>
      </c>
      <c r="R361" s="12">
        <f t="shared" si="34"/>
        <v>0.10855888610594921</v>
      </c>
    </row>
    <row r="362" spans="1:19" x14ac:dyDescent="0.2">
      <c r="A362" s="5" t="s">
        <v>632</v>
      </c>
      <c r="B362" s="5" t="s">
        <v>888</v>
      </c>
      <c r="C362" s="34" t="s">
        <v>889</v>
      </c>
      <c r="D362" s="30">
        <v>366816</v>
      </c>
      <c r="E362" s="14">
        <v>12163</v>
      </c>
      <c r="F362" s="14">
        <v>13267</v>
      </c>
      <c r="G362" s="17">
        <v>15871</v>
      </c>
      <c r="H362" s="14">
        <v>21382</v>
      </c>
      <c r="I362" s="14">
        <v>29000</v>
      </c>
      <c r="J362" s="14">
        <v>45665</v>
      </c>
      <c r="K362" s="14">
        <v>75395</v>
      </c>
      <c r="L362" s="14">
        <v>84482</v>
      </c>
      <c r="M362" s="14">
        <v>61027</v>
      </c>
      <c r="N362" s="14">
        <v>33689</v>
      </c>
      <c r="O362" s="14">
        <v>24992</v>
      </c>
      <c r="P362" s="14">
        <v>23332</v>
      </c>
      <c r="Q362" s="30">
        <f t="shared" si="33"/>
        <v>440265</v>
      </c>
      <c r="R362" s="12">
        <f t="shared" si="34"/>
        <v>0.20023390473697988</v>
      </c>
    </row>
    <row r="363" spans="1:19" x14ac:dyDescent="0.2">
      <c r="A363" s="5" t="s">
        <v>632</v>
      </c>
      <c r="B363" s="5" t="s">
        <v>860</v>
      </c>
      <c r="C363" s="34" t="s">
        <v>839</v>
      </c>
      <c r="D363" s="30">
        <v>443384</v>
      </c>
      <c r="E363" s="14">
        <v>36549</v>
      </c>
      <c r="F363" s="14">
        <v>34124</v>
      </c>
      <c r="G363" s="17">
        <v>39111</v>
      </c>
      <c r="H363" s="14">
        <v>37709</v>
      </c>
      <c r="I363" s="14">
        <v>40299</v>
      </c>
      <c r="J363" s="14">
        <v>39715</v>
      </c>
      <c r="K363" s="14">
        <v>43715</v>
      </c>
      <c r="L363" s="14">
        <v>46519</v>
      </c>
      <c r="M363" s="14">
        <v>47473</v>
      </c>
      <c r="N363" s="14">
        <v>49414</v>
      </c>
      <c r="O363" s="14">
        <v>51229</v>
      </c>
      <c r="P363" s="14">
        <v>53484</v>
      </c>
      <c r="Q363" s="30">
        <f t="shared" si="33"/>
        <v>519341</v>
      </c>
      <c r="R363" s="12">
        <f t="shared" si="34"/>
        <v>0.1713120004330333</v>
      </c>
    </row>
    <row r="364" spans="1:19" x14ac:dyDescent="0.2">
      <c r="A364" s="5" t="s">
        <v>632</v>
      </c>
      <c r="B364" s="5" t="s">
        <v>890</v>
      </c>
      <c r="C364" s="34" t="s">
        <v>891</v>
      </c>
      <c r="D364" s="30">
        <v>156305</v>
      </c>
      <c r="E364" s="14">
        <v>11769</v>
      </c>
      <c r="F364" s="14">
        <v>11200</v>
      </c>
      <c r="G364" s="17">
        <v>14319</v>
      </c>
      <c r="H364" s="14">
        <v>13563</v>
      </c>
      <c r="I364" s="14">
        <v>13889</v>
      </c>
      <c r="J364" s="14">
        <v>13584</v>
      </c>
      <c r="K364" s="14">
        <v>16294</v>
      </c>
      <c r="L364" s="14">
        <v>16009</v>
      </c>
      <c r="M364" s="14">
        <v>14949</v>
      </c>
      <c r="N364" s="14">
        <v>14042</v>
      </c>
      <c r="O364" s="14">
        <v>13214</v>
      </c>
      <c r="P364" s="14">
        <v>11658</v>
      </c>
      <c r="Q364" s="30">
        <f t="shared" si="33"/>
        <v>164490</v>
      </c>
      <c r="R364" s="12">
        <f t="shared" si="34"/>
        <v>5.2365567320303175E-2</v>
      </c>
    </row>
    <row r="365" spans="1:19" x14ac:dyDescent="0.2">
      <c r="A365" s="5" t="s">
        <v>632</v>
      </c>
      <c r="B365" s="5" t="s">
        <v>636</v>
      </c>
      <c r="C365" s="34" t="s">
        <v>695</v>
      </c>
      <c r="D365" s="30">
        <v>3224436</v>
      </c>
      <c r="E365" s="14">
        <v>82967</v>
      </c>
      <c r="F365" s="14">
        <v>81027</v>
      </c>
      <c r="G365" s="17">
        <v>101237</v>
      </c>
      <c r="H365" s="14">
        <v>176557</v>
      </c>
      <c r="I365" s="14">
        <v>304401</v>
      </c>
      <c r="J365" s="14">
        <v>461969</v>
      </c>
      <c r="K365" s="14">
        <v>650045</v>
      </c>
      <c r="L365" s="14">
        <v>663647</v>
      </c>
      <c r="M365" s="14">
        <v>512609</v>
      </c>
      <c r="N365" s="14">
        <v>264065</v>
      </c>
      <c r="O365" s="14">
        <v>107643</v>
      </c>
      <c r="P365" s="14">
        <v>103180</v>
      </c>
      <c r="Q365" s="30">
        <f t="shared" si="33"/>
        <v>3509347</v>
      </c>
      <c r="R365" s="12">
        <f t="shared" si="34"/>
        <v>8.8359948840665448E-2</v>
      </c>
    </row>
    <row r="366" spans="1:19" x14ac:dyDescent="0.2">
      <c r="A366" s="5" t="s">
        <v>632</v>
      </c>
      <c r="B366" s="5" t="s">
        <v>915</v>
      </c>
      <c r="C366" s="34" t="s">
        <v>918</v>
      </c>
      <c r="D366" s="30">
        <v>275404</v>
      </c>
      <c r="E366" s="14">
        <v>17812</v>
      </c>
      <c r="F366" s="14">
        <v>18919</v>
      </c>
      <c r="G366" s="17">
        <v>17778</v>
      </c>
      <c r="H366" s="14">
        <v>20013</v>
      </c>
      <c r="I366" s="14">
        <v>20017</v>
      </c>
      <c r="J366" s="14">
        <v>20448</v>
      </c>
      <c r="K366" s="14">
        <v>23259</v>
      </c>
      <c r="L366" s="14">
        <v>24994</v>
      </c>
      <c r="M366" s="14">
        <v>24470</v>
      </c>
      <c r="N366" s="14">
        <v>20563</v>
      </c>
      <c r="O366" s="14">
        <v>20842</v>
      </c>
      <c r="P366" s="14">
        <v>22164</v>
      </c>
      <c r="Q366" s="30">
        <f t="shared" si="33"/>
        <v>251279</v>
      </c>
      <c r="R366" s="12">
        <f t="shared" si="34"/>
        <v>-8.7598582446151818E-2</v>
      </c>
    </row>
    <row r="367" spans="1:19" x14ac:dyDescent="0.2">
      <c r="A367" s="5" t="s">
        <v>632</v>
      </c>
      <c r="B367" s="5" t="s">
        <v>916</v>
      </c>
      <c r="C367" s="34" t="s">
        <v>917</v>
      </c>
      <c r="D367" s="30">
        <v>184630</v>
      </c>
      <c r="E367" s="14">
        <v>9449</v>
      </c>
      <c r="F367" s="14">
        <v>8951</v>
      </c>
      <c r="G367" s="17">
        <v>16061</v>
      </c>
      <c r="H367" s="14">
        <v>20106</v>
      </c>
      <c r="I367" s="14">
        <v>25066</v>
      </c>
      <c r="J367" s="14">
        <v>9606</v>
      </c>
      <c r="K367" s="14">
        <v>16644</v>
      </c>
      <c r="L367" s="14">
        <v>15708</v>
      </c>
      <c r="M367" s="14">
        <v>19463</v>
      </c>
      <c r="N367" s="14">
        <v>28227</v>
      </c>
      <c r="O367" s="14">
        <v>33526</v>
      </c>
      <c r="P367" s="14">
        <v>16953</v>
      </c>
      <c r="Q367" s="30">
        <f t="shared" si="33"/>
        <v>219760</v>
      </c>
      <c r="R367" s="12">
        <f t="shared" si="34"/>
        <v>0.19027243676542271</v>
      </c>
    </row>
    <row r="368" spans="1:19" x14ac:dyDescent="0.2">
      <c r="A368" s="5" t="s">
        <v>632</v>
      </c>
      <c r="B368" s="5" t="s">
        <v>637</v>
      </c>
      <c r="C368" s="34" t="s">
        <v>696</v>
      </c>
      <c r="D368" s="30">
        <v>3085369</v>
      </c>
      <c r="E368" s="14">
        <v>50839</v>
      </c>
      <c r="F368" s="14">
        <v>49455</v>
      </c>
      <c r="G368" s="17">
        <v>67024</v>
      </c>
      <c r="H368" s="14">
        <v>160688</v>
      </c>
      <c r="I368" s="14">
        <v>388509</v>
      </c>
      <c r="J368" s="14">
        <v>547994</v>
      </c>
      <c r="K368" s="14">
        <v>671804</v>
      </c>
      <c r="L368" s="14">
        <v>683788</v>
      </c>
      <c r="M368" s="14">
        <v>603496</v>
      </c>
      <c r="N368" s="14">
        <v>357058</v>
      </c>
      <c r="O368" s="14">
        <v>66006</v>
      </c>
      <c r="P368" s="14">
        <v>64272</v>
      </c>
      <c r="Q368" s="30">
        <f t="shared" si="33"/>
        <v>3710933</v>
      </c>
      <c r="R368" s="12">
        <f t="shared" si="34"/>
        <v>0.20275176162073327</v>
      </c>
    </row>
    <row r="369" spans="1:18" x14ac:dyDescent="0.2">
      <c r="A369" s="5" t="s">
        <v>632</v>
      </c>
      <c r="B369" s="5" t="s">
        <v>861</v>
      </c>
      <c r="C369" s="34" t="s">
        <v>840</v>
      </c>
      <c r="D369" s="30">
        <v>560525</v>
      </c>
      <c r="E369" s="14">
        <v>43489</v>
      </c>
      <c r="F369" s="14">
        <v>46367</v>
      </c>
      <c r="G369" s="17">
        <v>54866</v>
      </c>
      <c r="H369" s="14">
        <v>57799</v>
      </c>
      <c r="I369" s="14">
        <v>59302</v>
      </c>
      <c r="J369" s="14">
        <v>64751</v>
      </c>
      <c r="K369" s="14">
        <v>61028</v>
      </c>
      <c r="L369" s="14">
        <v>61216</v>
      </c>
      <c r="M369" s="14">
        <v>59880</v>
      </c>
      <c r="N369" s="14">
        <v>60920</v>
      </c>
      <c r="O369" s="14">
        <v>56832</v>
      </c>
      <c r="P369" s="14">
        <v>57562</v>
      </c>
      <c r="Q369" s="30">
        <f t="shared" si="33"/>
        <v>684012</v>
      </c>
      <c r="R369" s="12">
        <f t="shared" si="34"/>
        <v>0.22030596315953788</v>
      </c>
    </row>
    <row r="370" spans="1:18" x14ac:dyDescent="0.2">
      <c r="A370" s="5" t="s">
        <v>632</v>
      </c>
      <c r="B370" s="5" t="s">
        <v>638</v>
      </c>
      <c r="C370" s="34" t="s">
        <v>697</v>
      </c>
      <c r="D370" s="30">
        <v>1923692</v>
      </c>
      <c r="E370" s="14">
        <v>158200</v>
      </c>
      <c r="F370" s="14">
        <v>143068</v>
      </c>
      <c r="G370" s="17">
        <v>159902</v>
      </c>
      <c r="H370" s="14">
        <v>159543</v>
      </c>
      <c r="I370" s="14">
        <v>165829</v>
      </c>
      <c r="J370" s="14">
        <v>167451</v>
      </c>
      <c r="K370" s="14">
        <v>195311</v>
      </c>
      <c r="L370" s="14">
        <v>187909</v>
      </c>
      <c r="M370" s="14">
        <v>188280</v>
      </c>
      <c r="N370" s="14">
        <v>182600</v>
      </c>
      <c r="O370" s="14">
        <v>171722</v>
      </c>
      <c r="P370" s="14">
        <v>175232</v>
      </c>
      <c r="Q370" s="30">
        <f t="shared" si="33"/>
        <v>2055047</v>
      </c>
      <c r="R370" s="12">
        <f t="shared" si="34"/>
        <v>6.8282760441900292E-2</v>
      </c>
    </row>
    <row r="371" spans="1:18" x14ac:dyDescent="0.2">
      <c r="A371" s="5" t="s">
        <v>632</v>
      </c>
      <c r="B371" s="5" t="s">
        <v>862</v>
      </c>
      <c r="C371" s="34" t="s">
        <v>841</v>
      </c>
      <c r="D371" s="30">
        <v>1021703</v>
      </c>
      <c r="E371" s="14">
        <v>82898</v>
      </c>
      <c r="F371" s="14">
        <v>72652</v>
      </c>
      <c r="G371" s="17">
        <v>76469</v>
      </c>
      <c r="H371" s="14">
        <v>81775</v>
      </c>
      <c r="I371" s="14">
        <v>88541</v>
      </c>
      <c r="J371" s="14">
        <v>77621</v>
      </c>
      <c r="K371" s="14">
        <v>94306</v>
      </c>
      <c r="L371" s="14">
        <v>94900</v>
      </c>
      <c r="M371" s="14">
        <v>91133</v>
      </c>
      <c r="N371" s="14">
        <v>89519</v>
      </c>
      <c r="O371" s="14">
        <v>88127</v>
      </c>
      <c r="P371" s="14">
        <v>89129</v>
      </c>
      <c r="Q371" s="30">
        <f t="shared" si="33"/>
        <v>1027070</v>
      </c>
      <c r="R371" s="12">
        <f t="shared" si="34"/>
        <v>5.2529942654568895E-3</v>
      </c>
    </row>
    <row r="372" spans="1:18" x14ac:dyDescent="0.2">
      <c r="A372" s="5" t="s">
        <v>632</v>
      </c>
      <c r="B372" s="5" t="s">
        <v>863</v>
      </c>
      <c r="C372" s="34" t="s">
        <v>842</v>
      </c>
      <c r="D372" s="30">
        <v>348162</v>
      </c>
      <c r="E372" s="14">
        <v>27832</v>
      </c>
      <c r="F372" s="14">
        <v>25850</v>
      </c>
      <c r="G372" s="17">
        <v>27859</v>
      </c>
      <c r="H372" s="14">
        <v>33299</v>
      </c>
      <c r="I372" s="14">
        <v>35840</v>
      </c>
      <c r="J372" s="14">
        <v>36653</v>
      </c>
      <c r="K372" s="14">
        <v>46295</v>
      </c>
      <c r="L372" s="14">
        <v>46260</v>
      </c>
      <c r="M372" s="14">
        <v>43560</v>
      </c>
      <c r="N372" s="14">
        <v>43396</v>
      </c>
      <c r="O372" s="14">
        <v>37806</v>
      </c>
      <c r="P372" s="14">
        <v>36136</v>
      </c>
      <c r="Q372" s="30">
        <f t="shared" si="33"/>
        <v>440786</v>
      </c>
      <c r="R372" s="12">
        <f t="shared" si="34"/>
        <v>0.26603707469511328</v>
      </c>
    </row>
    <row r="373" spans="1:18" x14ac:dyDescent="0.2">
      <c r="A373" s="5" t="s">
        <v>632</v>
      </c>
      <c r="B373" s="5" t="s">
        <v>856</v>
      </c>
      <c r="C373" s="34" t="s">
        <v>835</v>
      </c>
      <c r="D373" s="30">
        <v>1227407</v>
      </c>
      <c r="E373" s="14">
        <v>96928</v>
      </c>
      <c r="F373" s="14">
        <v>95123</v>
      </c>
      <c r="G373" s="17">
        <v>103316</v>
      </c>
      <c r="H373" s="14">
        <v>103965</v>
      </c>
      <c r="I373" s="14">
        <v>111231</v>
      </c>
      <c r="J373" s="14">
        <v>106003</v>
      </c>
      <c r="K373" s="14">
        <v>130498</v>
      </c>
      <c r="L373" s="14">
        <v>127101</v>
      </c>
      <c r="M373" s="14">
        <v>131434</v>
      </c>
      <c r="N373" s="14">
        <v>122600</v>
      </c>
      <c r="O373" s="14">
        <v>122396</v>
      </c>
      <c r="P373" s="14">
        <v>126320</v>
      </c>
      <c r="Q373" s="30">
        <f t="shared" si="33"/>
        <v>1376915</v>
      </c>
      <c r="R373" s="12">
        <f t="shared" si="34"/>
        <v>0.12180800663512592</v>
      </c>
    </row>
    <row r="374" spans="1:18" x14ac:dyDescent="0.2">
      <c r="A374" s="5" t="s">
        <v>632</v>
      </c>
      <c r="B374" s="5" t="s">
        <v>639</v>
      </c>
      <c r="C374" s="34" t="s">
        <v>698</v>
      </c>
      <c r="D374" s="30">
        <v>2685192</v>
      </c>
      <c r="E374" s="14">
        <v>222305</v>
      </c>
      <c r="F374" s="14">
        <v>211232</v>
      </c>
      <c r="G374" s="17">
        <v>247284</v>
      </c>
      <c r="H374" s="14">
        <v>270702</v>
      </c>
      <c r="I374" s="14">
        <v>282913</v>
      </c>
      <c r="J374" s="14">
        <v>231035</v>
      </c>
      <c r="K374" s="14">
        <v>247685</v>
      </c>
      <c r="L374" s="14">
        <v>258425</v>
      </c>
      <c r="M374" s="14">
        <v>240004</v>
      </c>
      <c r="N374" s="14">
        <v>243612</v>
      </c>
      <c r="O374" s="14">
        <v>234133</v>
      </c>
      <c r="P374" s="14">
        <v>233091</v>
      </c>
      <c r="Q374" s="30">
        <f t="shared" si="33"/>
        <v>2922421</v>
      </c>
      <c r="R374" s="12">
        <f t="shared" si="34"/>
        <v>8.8347127505221223E-2</v>
      </c>
    </row>
    <row r="375" spans="1:18" x14ac:dyDescent="0.2">
      <c r="A375" s="5" t="s">
        <v>632</v>
      </c>
      <c r="B375" s="5" t="s">
        <v>864</v>
      </c>
      <c r="C375" s="34" t="s">
        <v>843</v>
      </c>
      <c r="D375" s="30">
        <v>1196369</v>
      </c>
      <c r="E375" s="14">
        <v>98775</v>
      </c>
      <c r="F375" s="14">
        <v>91932</v>
      </c>
      <c r="G375" s="17">
        <v>97428</v>
      </c>
      <c r="H375" s="14">
        <v>102748</v>
      </c>
      <c r="I375" s="14">
        <v>111034</v>
      </c>
      <c r="J375" s="14">
        <v>102573</v>
      </c>
      <c r="K375" s="14">
        <v>115503</v>
      </c>
      <c r="L375" s="14">
        <v>129642</v>
      </c>
      <c r="M375" s="14">
        <v>121817</v>
      </c>
      <c r="N375" s="14">
        <v>109451</v>
      </c>
      <c r="O375" s="14">
        <v>102413</v>
      </c>
      <c r="P375" s="14">
        <v>96848</v>
      </c>
      <c r="Q375" s="30">
        <f t="shared" si="33"/>
        <v>1280164</v>
      </c>
      <c r="R375" s="12">
        <f t="shared" si="34"/>
        <v>7.0041099359812842E-2</v>
      </c>
    </row>
    <row r="376" spans="1:18" x14ac:dyDescent="0.2">
      <c r="A376" s="5" t="s">
        <v>632</v>
      </c>
      <c r="B376" s="5" t="s">
        <v>865</v>
      </c>
      <c r="C376" s="34" t="s">
        <v>844</v>
      </c>
      <c r="D376" s="30">
        <v>219127</v>
      </c>
      <c r="E376" s="14">
        <v>8767</v>
      </c>
      <c r="F376" s="14">
        <v>11977</v>
      </c>
      <c r="G376" s="17">
        <v>16263</v>
      </c>
      <c r="H376" s="14">
        <v>17876</v>
      </c>
      <c r="I376" s="14">
        <v>19124</v>
      </c>
      <c r="J376" s="14">
        <v>18979</v>
      </c>
      <c r="K376" s="14">
        <v>28268</v>
      </c>
      <c r="L376" s="14">
        <v>27385</v>
      </c>
      <c r="M376" s="14">
        <v>25787</v>
      </c>
      <c r="N376" s="14">
        <v>24804</v>
      </c>
      <c r="O376" s="14">
        <v>25231</v>
      </c>
      <c r="P376" s="14">
        <v>23055</v>
      </c>
      <c r="Q376" s="30">
        <f t="shared" si="33"/>
        <v>247516</v>
      </c>
      <c r="R376" s="12">
        <f t="shared" si="34"/>
        <v>0.12955500691379895</v>
      </c>
    </row>
    <row r="377" spans="1:18" x14ac:dyDescent="0.2">
      <c r="A377" s="5" t="s">
        <v>632</v>
      </c>
      <c r="B377" s="5" t="s">
        <v>854</v>
      </c>
      <c r="C377" s="34" t="s">
        <v>833</v>
      </c>
      <c r="D377" s="30">
        <v>203916</v>
      </c>
      <c r="E377" s="14">
        <v>5880</v>
      </c>
      <c r="F377" s="14">
        <v>6438</v>
      </c>
      <c r="G377" s="17">
        <v>14608</v>
      </c>
      <c r="H377" s="14">
        <v>12854</v>
      </c>
      <c r="I377" s="14">
        <v>17564</v>
      </c>
      <c r="J377" s="14">
        <v>23683</v>
      </c>
      <c r="K377" s="14">
        <v>21797</v>
      </c>
      <c r="L377" s="14">
        <v>28945</v>
      </c>
      <c r="M377" s="14">
        <v>26384</v>
      </c>
      <c r="N377" s="14">
        <v>13647</v>
      </c>
      <c r="O377" s="14">
        <v>10050</v>
      </c>
      <c r="P377" s="14">
        <v>7659</v>
      </c>
      <c r="Q377" s="30">
        <f t="shared" si="33"/>
        <v>189509</v>
      </c>
      <c r="R377" s="12">
        <f t="shared" si="34"/>
        <v>-7.065164087173148E-2</v>
      </c>
    </row>
    <row r="378" spans="1:18" x14ac:dyDescent="0.2">
      <c r="A378" s="5" t="s">
        <v>632</v>
      </c>
      <c r="B378" s="5" t="s">
        <v>899</v>
      </c>
      <c r="C378" s="34" t="s">
        <v>699</v>
      </c>
      <c r="D378" s="30">
        <v>60119215</v>
      </c>
      <c r="E378" s="14">
        <v>4033182</v>
      </c>
      <c r="F378" s="14">
        <v>4024705</v>
      </c>
      <c r="G378" s="17">
        <v>4730323</v>
      </c>
      <c r="H378" s="14">
        <v>5369853</v>
      </c>
      <c r="I378" s="14">
        <v>5394938</v>
      </c>
      <c r="J378" s="14">
        <v>5132105</v>
      </c>
      <c r="K378" s="14">
        <v>6389501</v>
      </c>
      <c r="L378" s="14">
        <v>6572717</v>
      </c>
      <c r="M378" s="14">
        <v>5999505</v>
      </c>
      <c r="N378" s="14">
        <v>5780484</v>
      </c>
      <c r="O378" s="14">
        <v>5159487</v>
      </c>
      <c r="P378" s="14">
        <v>5140648</v>
      </c>
      <c r="Q378" s="30">
        <f>SUM(E378:P378)</f>
        <v>63727448</v>
      </c>
      <c r="R378" s="12">
        <f t="shared" si="34"/>
        <v>6.0017965969781928E-2</v>
      </c>
    </row>
    <row r="379" spans="1:18" x14ac:dyDescent="0.2">
      <c r="A379" s="5" t="s">
        <v>632</v>
      </c>
      <c r="B379" s="5" t="s">
        <v>900</v>
      </c>
      <c r="C379" s="34" t="s">
        <v>700</v>
      </c>
      <c r="D379" s="30">
        <v>29577735</v>
      </c>
      <c r="E379" s="14">
        <v>2144380</v>
      </c>
      <c r="F379" s="14">
        <v>2040351</v>
      </c>
      <c r="G379" s="17">
        <v>2367054</v>
      </c>
      <c r="H379" s="14">
        <v>2569583</v>
      </c>
      <c r="I379" s="14">
        <v>2698837</v>
      </c>
      <c r="J379" s="14">
        <v>2579282</v>
      </c>
      <c r="K379" s="14">
        <v>3053804</v>
      </c>
      <c r="L379" s="14">
        <v>3074587</v>
      </c>
      <c r="M379" s="14">
        <v>2954574</v>
      </c>
      <c r="N379" s="14">
        <v>2769563</v>
      </c>
      <c r="O379" s="14">
        <v>2543438</v>
      </c>
      <c r="P379" s="14">
        <v>2590388</v>
      </c>
      <c r="Q379" s="30">
        <f t="shared" si="33"/>
        <v>31385841</v>
      </c>
      <c r="R379" s="12">
        <f t="shared" si="34"/>
        <v>6.1130644385041677E-2</v>
      </c>
    </row>
    <row r="380" spans="1:18" x14ac:dyDescent="0.2">
      <c r="A380" s="5" t="s">
        <v>632</v>
      </c>
      <c r="B380" s="5" t="s">
        <v>642</v>
      </c>
      <c r="C380" s="34" t="s">
        <v>701</v>
      </c>
      <c r="D380" s="30">
        <v>11951183</v>
      </c>
      <c r="E380" s="14">
        <v>884482</v>
      </c>
      <c r="F380" s="14">
        <v>840748</v>
      </c>
      <c r="G380" s="17">
        <v>939803</v>
      </c>
      <c r="H380" s="14">
        <v>992420</v>
      </c>
      <c r="I380" s="14">
        <v>1062948</v>
      </c>
      <c r="J380" s="14">
        <v>1046842</v>
      </c>
      <c r="K380" s="14">
        <v>1286762</v>
      </c>
      <c r="L380" s="14">
        <v>1313691</v>
      </c>
      <c r="M380" s="14">
        <v>1250224</v>
      </c>
      <c r="N380" s="14">
        <v>1156826</v>
      </c>
      <c r="O380" s="14">
        <v>1031461</v>
      </c>
      <c r="P380" s="14">
        <v>1017494</v>
      </c>
      <c r="Q380" s="30">
        <f t="shared" si="33"/>
        <v>12823701</v>
      </c>
      <c r="R380" s="12">
        <f t="shared" si="34"/>
        <v>7.3006831206584355E-2</v>
      </c>
    </row>
    <row r="381" spans="1:18" x14ac:dyDescent="0.2">
      <c r="A381" s="5" t="s">
        <v>632</v>
      </c>
      <c r="B381" s="5" t="s">
        <v>866</v>
      </c>
      <c r="C381" s="34" t="s">
        <v>845</v>
      </c>
      <c r="D381" s="30">
        <v>266743</v>
      </c>
      <c r="E381" s="14">
        <v>18503</v>
      </c>
      <c r="F381" s="14">
        <v>19087</v>
      </c>
      <c r="G381" s="17">
        <v>21901</v>
      </c>
      <c r="H381" s="14">
        <v>26030</v>
      </c>
      <c r="I381" s="14">
        <v>28297</v>
      </c>
      <c r="J381" s="14">
        <v>23129</v>
      </c>
      <c r="K381" s="14">
        <v>27694</v>
      </c>
      <c r="L381" s="14">
        <v>27952</v>
      </c>
      <c r="M381" s="14">
        <v>28322</v>
      </c>
      <c r="N381" s="14">
        <v>28913</v>
      </c>
      <c r="O381" s="14">
        <v>25825</v>
      </c>
      <c r="P381" s="14">
        <v>24810</v>
      </c>
      <c r="Q381" s="30">
        <f t="shared" si="33"/>
        <v>300463</v>
      </c>
      <c r="R381" s="12">
        <f t="shared" si="34"/>
        <v>0.12641381404572938</v>
      </c>
    </row>
    <row r="382" spans="1:18" x14ac:dyDescent="0.2">
      <c r="A382" s="5" t="s">
        <v>632</v>
      </c>
      <c r="B382" s="5" t="s">
        <v>867</v>
      </c>
      <c r="C382" s="34" t="s">
        <v>846</v>
      </c>
      <c r="D382" s="30">
        <v>535643</v>
      </c>
      <c r="E382" s="14">
        <v>50792</v>
      </c>
      <c r="F382" s="14">
        <v>42958</v>
      </c>
      <c r="G382" s="17">
        <v>45582</v>
      </c>
      <c r="H382" s="14">
        <v>42075</v>
      </c>
      <c r="I382" s="14">
        <v>45227</v>
      </c>
      <c r="J382" s="14">
        <v>44251</v>
      </c>
      <c r="K382" s="14">
        <v>55979</v>
      </c>
      <c r="L382" s="14">
        <v>53863</v>
      </c>
      <c r="M382" s="14">
        <v>52366</v>
      </c>
      <c r="N382" s="14">
        <v>45753</v>
      </c>
      <c r="O382" s="14">
        <v>45556</v>
      </c>
      <c r="P382" s="14">
        <v>48489</v>
      </c>
      <c r="Q382" s="30">
        <f t="shared" si="33"/>
        <v>572891</v>
      </c>
      <c r="R382" s="12">
        <f t="shared" si="34"/>
        <v>6.9538853303412917E-2</v>
      </c>
    </row>
    <row r="383" spans="1:18" x14ac:dyDescent="0.2">
      <c r="A383" s="5" t="s">
        <v>632</v>
      </c>
      <c r="B383" s="5" t="s">
        <v>643</v>
      </c>
      <c r="C383" s="34" t="s">
        <v>702</v>
      </c>
      <c r="D383" s="30">
        <v>1986146</v>
      </c>
      <c r="E383" s="14">
        <v>141914</v>
      </c>
      <c r="F383" s="14">
        <v>141713</v>
      </c>
      <c r="G383" s="17">
        <v>152093</v>
      </c>
      <c r="H383" s="14">
        <v>174538</v>
      </c>
      <c r="I383" s="14">
        <v>194303</v>
      </c>
      <c r="J383" s="14">
        <v>169877</v>
      </c>
      <c r="K383" s="14">
        <v>220101</v>
      </c>
      <c r="L383" s="14">
        <v>232084</v>
      </c>
      <c r="M383" s="14">
        <v>204674</v>
      </c>
      <c r="N383" s="14">
        <v>194086</v>
      </c>
      <c r="O383" s="14">
        <v>159961</v>
      </c>
      <c r="P383" s="14">
        <v>162352</v>
      </c>
      <c r="Q383" s="30">
        <f t="shared" si="33"/>
        <v>2147696</v>
      </c>
      <c r="R383" s="12">
        <f t="shared" si="34"/>
        <v>8.1338431313709991E-2</v>
      </c>
    </row>
    <row r="384" spans="1:18" x14ac:dyDescent="0.2">
      <c r="A384" s="5" t="s">
        <v>632</v>
      </c>
      <c r="B384" s="5" t="s">
        <v>868</v>
      </c>
      <c r="C384" s="34" t="s">
        <v>847</v>
      </c>
      <c r="D384" s="30">
        <v>1089360</v>
      </c>
      <c r="E384" s="14">
        <v>59308</v>
      </c>
      <c r="F384" s="14">
        <v>85274</v>
      </c>
      <c r="G384" s="17">
        <v>96879</v>
      </c>
      <c r="H384" s="14">
        <v>109257</v>
      </c>
      <c r="I384" s="14">
        <v>117246</v>
      </c>
      <c r="J384" s="14">
        <v>95216</v>
      </c>
      <c r="K384" s="14">
        <v>122425</v>
      </c>
      <c r="L384" s="14">
        <v>119664</v>
      </c>
      <c r="M384" s="14">
        <v>104909</v>
      </c>
      <c r="N384" s="14">
        <v>100778</v>
      </c>
      <c r="O384" s="14">
        <v>101338</v>
      </c>
      <c r="P384" s="14">
        <v>93412</v>
      </c>
      <c r="Q384" s="30">
        <f t="shared" si="33"/>
        <v>1205706</v>
      </c>
      <c r="R384" s="12">
        <f t="shared" si="34"/>
        <v>0.10680215906587365</v>
      </c>
    </row>
    <row r="385" spans="1:18" x14ac:dyDescent="0.2">
      <c r="A385" s="5" t="s">
        <v>632</v>
      </c>
      <c r="B385" s="5" t="s">
        <v>869</v>
      </c>
      <c r="C385" s="34" t="s">
        <v>848</v>
      </c>
      <c r="D385" s="30">
        <v>789726</v>
      </c>
      <c r="E385" s="14">
        <v>65206</v>
      </c>
      <c r="F385" s="14">
        <v>63219</v>
      </c>
      <c r="G385" s="17">
        <v>68484</v>
      </c>
      <c r="H385" s="14">
        <v>69547</v>
      </c>
      <c r="I385" s="14">
        <v>74716</v>
      </c>
      <c r="J385" s="14">
        <v>71136</v>
      </c>
      <c r="K385" s="14">
        <v>85081</v>
      </c>
      <c r="L385" s="14">
        <v>82786</v>
      </c>
      <c r="M385" s="14">
        <v>80126</v>
      </c>
      <c r="N385" s="14">
        <v>77832</v>
      </c>
      <c r="O385" s="14">
        <v>75634</v>
      </c>
      <c r="P385" s="14">
        <v>73700</v>
      </c>
      <c r="Q385" s="30">
        <f t="shared" si="33"/>
        <v>887467</v>
      </c>
      <c r="R385" s="12">
        <f t="shared" si="34"/>
        <v>0.1237657111453847</v>
      </c>
    </row>
    <row r="386" spans="1:18" x14ac:dyDescent="0.2">
      <c r="A386" s="5" t="s">
        <v>632</v>
      </c>
      <c r="B386" s="5" t="s">
        <v>870</v>
      </c>
      <c r="C386" s="34" t="s">
        <v>849</v>
      </c>
      <c r="D386" s="30">
        <v>649003</v>
      </c>
      <c r="E386" s="14">
        <v>55372</v>
      </c>
      <c r="F386" s="14">
        <v>50295</v>
      </c>
      <c r="G386" s="17">
        <v>52205</v>
      </c>
      <c r="H386" s="14">
        <v>51265</v>
      </c>
      <c r="I386" s="14">
        <v>53113</v>
      </c>
      <c r="J386" s="14">
        <v>48553</v>
      </c>
      <c r="K386" s="14">
        <v>62226</v>
      </c>
      <c r="L386" s="14">
        <v>59754</v>
      </c>
      <c r="M386" s="14">
        <v>61557</v>
      </c>
      <c r="N386" s="14">
        <v>62025</v>
      </c>
      <c r="O386" s="14">
        <v>62679</v>
      </c>
      <c r="P386" s="14">
        <v>61966</v>
      </c>
      <c r="Q386" s="30">
        <f t="shared" si="33"/>
        <v>681010</v>
      </c>
      <c r="R386" s="12">
        <f t="shared" si="34"/>
        <v>4.9317183433666756E-2</v>
      </c>
    </row>
    <row r="387" spans="1:18" x14ac:dyDescent="0.2">
      <c r="A387" s="5" t="s">
        <v>632</v>
      </c>
      <c r="B387" s="5" t="s">
        <v>871</v>
      </c>
      <c r="C387" s="34" t="s">
        <v>850</v>
      </c>
      <c r="D387" s="30">
        <v>377317</v>
      </c>
      <c r="E387" s="14">
        <v>29999</v>
      </c>
      <c r="F387" s="14">
        <v>29342</v>
      </c>
      <c r="G387" s="17">
        <v>33450</v>
      </c>
      <c r="H387" s="14">
        <v>30908</v>
      </c>
      <c r="I387" s="14">
        <v>33730</v>
      </c>
      <c r="J387" s="14">
        <v>34439</v>
      </c>
      <c r="K387" s="14">
        <v>38996</v>
      </c>
      <c r="L387" s="14">
        <v>41874</v>
      </c>
      <c r="M387" s="14">
        <v>39381</v>
      </c>
      <c r="N387" s="14">
        <v>39100</v>
      </c>
      <c r="O387" s="14">
        <v>44619</v>
      </c>
      <c r="P387" s="14">
        <v>45457</v>
      </c>
      <c r="Q387" s="30">
        <f t="shared" si="33"/>
        <v>441295</v>
      </c>
      <c r="R387" s="12">
        <f t="shared" si="34"/>
        <v>0.16956034315973034</v>
      </c>
    </row>
    <row r="388" spans="1:18" x14ac:dyDescent="0.2">
      <c r="A388" s="5" t="s">
        <v>632</v>
      </c>
      <c r="B388" s="5" t="s">
        <v>855</v>
      </c>
      <c r="C388" s="34" t="s">
        <v>834</v>
      </c>
      <c r="D388" s="30">
        <v>366413</v>
      </c>
      <c r="E388" s="14">
        <v>22096</v>
      </c>
      <c r="F388" s="14">
        <v>19216</v>
      </c>
      <c r="G388" s="17">
        <v>19430</v>
      </c>
      <c r="H388" s="14">
        <v>26877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19807</v>
      </c>
      <c r="P388" s="14">
        <v>20157</v>
      </c>
      <c r="Q388" s="30">
        <f t="shared" si="33"/>
        <v>127583</v>
      </c>
      <c r="R388" s="12">
        <f t="shared" si="34"/>
        <v>-0.65180547633408203</v>
      </c>
    </row>
    <row r="389" spans="1:18" x14ac:dyDescent="0.2">
      <c r="A389" s="5" t="s">
        <v>632</v>
      </c>
      <c r="B389" s="5" t="s">
        <v>913</v>
      </c>
      <c r="C389" s="34" t="s">
        <v>914</v>
      </c>
      <c r="D389" s="30">
        <v>781121</v>
      </c>
      <c r="E389" s="14">
        <v>66134</v>
      </c>
      <c r="F389" s="14">
        <v>67778</v>
      </c>
      <c r="G389" s="17">
        <v>92097</v>
      </c>
      <c r="H389" s="14">
        <v>91464</v>
      </c>
      <c r="I389" s="14">
        <v>88922</v>
      </c>
      <c r="J389" s="14">
        <v>84898</v>
      </c>
      <c r="K389" s="14">
        <v>105419</v>
      </c>
      <c r="L389" s="14">
        <v>144080</v>
      </c>
      <c r="M389" s="14">
        <v>137798</v>
      </c>
      <c r="N389" s="14">
        <v>128265</v>
      </c>
      <c r="O389" s="14">
        <v>93396</v>
      </c>
      <c r="P389" s="14">
        <v>92874</v>
      </c>
      <c r="Q389" s="30">
        <f t="shared" si="33"/>
        <v>1193125</v>
      </c>
      <c r="R389" s="12">
        <f t="shared" si="34"/>
        <v>0.5274522129093957</v>
      </c>
    </row>
    <row r="390" spans="1:18" x14ac:dyDescent="0.2">
      <c r="A390" s="5" t="s">
        <v>632</v>
      </c>
      <c r="B390" s="5" t="s">
        <v>789</v>
      </c>
      <c r="C390" s="34" t="s">
        <v>790</v>
      </c>
      <c r="D390" s="30">
        <v>1792438</v>
      </c>
      <c r="E390" s="14">
        <v>130541</v>
      </c>
      <c r="F390" s="14">
        <v>132370</v>
      </c>
      <c r="G390" s="17">
        <v>94669</v>
      </c>
      <c r="H390" s="14">
        <v>131205</v>
      </c>
      <c r="I390" s="14">
        <v>134758</v>
      </c>
      <c r="J390" s="14">
        <v>127536</v>
      </c>
      <c r="K390" s="14">
        <v>138532</v>
      </c>
      <c r="L390" s="14">
        <v>17139</v>
      </c>
      <c r="M390" s="14">
        <v>0</v>
      </c>
      <c r="N390" s="14">
        <v>0</v>
      </c>
      <c r="O390" s="14">
        <v>99695</v>
      </c>
      <c r="P390" s="14">
        <v>145708</v>
      </c>
      <c r="Q390" s="30">
        <f t="shared" si="33"/>
        <v>1152153</v>
      </c>
      <c r="R390" s="12">
        <f t="shared" si="34"/>
        <v>-0.35721458705963605</v>
      </c>
    </row>
    <row r="391" spans="1:18" x14ac:dyDescent="0.2">
      <c r="A391" s="5" t="s">
        <v>632</v>
      </c>
      <c r="B391" s="5" t="s">
        <v>873</v>
      </c>
      <c r="C391" s="34" t="s">
        <v>852</v>
      </c>
      <c r="D391" s="30">
        <v>774074</v>
      </c>
      <c r="E391" s="14">
        <v>64925</v>
      </c>
      <c r="F391" s="14">
        <v>64037</v>
      </c>
      <c r="G391" s="17">
        <v>70604</v>
      </c>
      <c r="H391" s="14">
        <v>64956</v>
      </c>
      <c r="I391" s="14">
        <v>73974</v>
      </c>
      <c r="J391" s="14">
        <v>55051</v>
      </c>
      <c r="K391" s="14">
        <v>63307</v>
      </c>
      <c r="L391" s="14">
        <v>63479</v>
      </c>
      <c r="M391" s="14">
        <v>67274</v>
      </c>
      <c r="N391" s="14">
        <v>63479</v>
      </c>
      <c r="O391" s="14">
        <v>91474</v>
      </c>
      <c r="P391" s="14">
        <v>90408</v>
      </c>
      <c r="Q391" s="30">
        <f t="shared" si="33"/>
        <v>832968</v>
      </c>
      <c r="R391" s="12">
        <f t="shared" si="34"/>
        <v>7.6083165175422574E-2</v>
      </c>
    </row>
    <row r="392" spans="1:18" x14ac:dyDescent="0.2">
      <c r="A392" s="5" t="s">
        <v>632</v>
      </c>
      <c r="B392" s="5" t="s">
        <v>894</v>
      </c>
      <c r="C392" s="34" t="s">
        <v>895</v>
      </c>
      <c r="D392" s="30">
        <v>232058</v>
      </c>
      <c r="E392" s="14">
        <v>23366</v>
      </c>
      <c r="F392" s="14">
        <v>21513</v>
      </c>
      <c r="G392" s="17">
        <v>24341</v>
      </c>
      <c r="H392" s="14">
        <v>25621</v>
      </c>
      <c r="I392" s="14">
        <v>27216</v>
      </c>
      <c r="J392" s="14">
        <v>24309</v>
      </c>
      <c r="K392" s="14">
        <v>29209</v>
      </c>
      <c r="L392" s="14">
        <v>28830</v>
      </c>
      <c r="M392" s="14">
        <v>31285</v>
      </c>
      <c r="N392" s="14">
        <v>36025</v>
      </c>
      <c r="O392" s="14">
        <v>33250</v>
      </c>
      <c r="P392" s="14">
        <v>36082</v>
      </c>
      <c r="Q392" s="30">
        <f t="shared" si="33"/>
        <v>341047</v>
      </c>
      <c r="R392" s="12">
        <f t="shared" si="34"/>
        <v>0.46966275672461189</v>
      </c>
    </row>
    <row r="393" spans="1:18" x14ac:dyDescent="0.2">
      <c r="A393" s="5" t="s">
        <v>632</v>
      </c>
      <c r="B393" s="5" t="s">
        <v>872</v>
      </c>
      <c r="C393" s="34" t="s">
        <v>851</v>
      </c>
      <c r="D393" s="30">
        <v>571767</v>
      </c>
      <c r="E393" s="14">
        <v>33912</v>
      </c>
      <c r="F393" s="14">
        <v>39464</v>
      </c>
      <c r="G393" s="17">
        <v>44446</v>
      </c>
      <c r="H393" s="14">
        <v>50066</v>
      </c>
      <c r="I393" s="14">
        <v>52065</v>
      </c>
      <c r="J393" s="14">
        <v>49098</v>
      </c>
      <c r="K393" s="14">
        <v>54886</v>
      </c>
      <c r="L393" s="14">
        <v>58620</v>
      </c>
      <c r="M393" s="14">
        <v>52626</v>
      </c>
      <c r="N393" s="14">
        <v>50308</v>
      </c>
      <c r="O393" s="14">
        <v>46635</v>
      </c>
      <c r="P393" s="14">
        <v>46101</v>
      </c>
      <c r="Q393" s="30">
        <f t="shared" si="33"/>
        <v>578227</v>
      </c>
      <c r="R393" s="12">
        <f t="shared" si="34"/>
        <v>1.1298308576745519E-2</v>
      </c>
    </row>
    <row r="394" spans="1:18" x14ac:dyDescent="0.2">
      <c r="A394" s="5" t="s">
        <v>632</v>
      </c>
      <c r="B394" s="5" t="s">
        <v>892</v>
      </c>
      <c r="C394" s="34" t="s">
        <v>893</v>
      </c>
      <c r="D394" s="30">
        <v>98762</v>
      </c>
      <c r="E394" s="14">
        <v>5676</v>
      </c>
      <c r="F394" s="14">
        <v>4875</v>
      </c>
      <c r="G394" s="17">
        <v>6418</v>
      </c>
      <c r="H394" s="14">
        <v>6950</v>
      </c>
      <c r="I394" s="14">
        <v>9003</v>
      </c>
      <c r="J394" s="14">
        <v>6878</v>
      </c>
      <c r="K394" s="14">
        <v>9289</v>
      </c>
      <c r="L394" s="14">
        <v>12144</v>
      </c>
      <c r="M394" s="14">
        <v>12725</v>
      </c>
      <c r="N394" s="14">
        <v>12695</v>
      </c>
      <c r="O394" s="14">
        <v>8930</v>
      </c>
      <c r="P394" s="14">
        <v>8752</v>
      </c>
      <c r="Q394" s="30">
        <f t="shared" si="33"/>
        <v>104335</v>
      </c>
      <c r="R394" s="12">
        <f t="shared" si="34"/>
        <v>5.6428585893359751E-2</v>
      </c>
    </row>
    <row r="395" spans="1:18" x14ac:dyDescent="0.2">
      <c r="A395" s="5" t="s">
        <v>632</v>
      </c>
      <c r="B395" s="5" t="s">
        <v>644</v>
      </c>
      <c r="C395" s="34" t="s">
        <v>703</v>
      </c>
      <c r="D395" s="30">
        <v>3727293</v>
      </c>
      <c r="E395" s="14">
        <v>258145</v>
      </c>
      <c r="F395" s="14">
        <v>256202</v>
      </c>
      <c r="G395" s="17">
        <v>290880</v>
      </c>
      <c r="H395" s="14">
        <v>316503</v>
      </c>
      <c r="I395" s="14">
        <v>330888</v>
      </c>
      <c r="J395" s="14">
        <v>319069</v>
      </c>
      <c r="K395" s="14">
        <v>468373</v>
      </c>
      <c r="L395" s="14">
        <v>498043</v>
      </c>
      <c r="M395" s="14">
        <v>424526</v>
      </c>
      <c r="N395" s="14">
        <v>360091</v>
      </c>
      <c r="O395" s="14">
        <v>311196</v>
      </c>
      <c r="P395" s="14">
        <v>319616</v>
      </c>
      <c r="Q395" s="30">
        <f t="shared" si="33"/>
        <v>4153532</v>
      </c>
      <c r="R395" s="12">
        <f t="shared" si="34"/>
        <v>0.1143561828919808</v>
      </c>
    </row>
    <row r="396" spans="1:18" x14ac:dyDescent="0.2">
      <c r="A396" s="5" t="s">
        <v>632</v>
      </c>
      <c r="B396" s="5" t="s">
        <v>791</v>
      </c>
      <c r="C396" s="34" t="s">
        <v>792</v>
      </c>
      <c r="D396" s="30">
        <v>1496370</v>
      </c>
      <c r="E396" s="14">
        <v>125597</v>
      </c>
      <c r="F396" s="14">
        <v>111943</v>
      </c>
      <c r="G396" s="17">
        <v>130177</v>
      </c>
      <c r="H396" s="14">
        <v>118101</v>
      </c>
      <c r="I396" s="14">
        <v>131994</v>
      </c>
      <c r="J396" s="14">
        <v>132441</v>
      </c>
      <c r="K396" s="14">
        <v>158897</v>
      </c>
      <c r="L396" s="14">
        <v>157851</v>
      </c>
      <c r="M396" s="14">
        <v>163033</v>
      </c>
      <c r="N396" s="14">
        <v>147696</v>
      </c>
      <c r="O396" s="14">
        <v>141594</v>
      </c>
      <c r="P396" s="14">
        <v>145605</v>
      </c>
      <c r="Q396" s="30">
        <f t="shared" si="33"/>
        <v>1664929</v>
      </c>
      <c r="R396" s="12">
        <f t="shared" si="34"/>
        <v>0.11264526821574883</v>
      </c>
    </row>
    <row r="397" spans="1:18" x14ac:dyDescent="0.2">
      <c r="A397" s="5" t="s">
        <v>645</v>
      </c>
      <c r="B397" s="5" t="s">
        <v>646</v>
      </c>
      <c r="C397" s="34" t="s">
        <v>704</v>
      </c>
      <c r="D397" s="30">
        <v>284914</v>
      </c>
      <c r="E397" s="14">
        <v>18656</v>
      </c>
      <c r="F397" s="14">
        <v>15835</v>
      </c>
      <c r="G397" s="14">
        <v>18443</v>
      </c>
      <c r="H397" s="14">
        <v>25459</v>
      </c>
      <c r="I397" s="14">
        <v>23727</v>
      </c>
      <c r="J397" s="14">
        <v>26260</v>
      </c>
      <c r="K397" s="14">
        <v>29028</v>
      </c>
      <c r="L397" s="14">
        <v>29155</v>
      </c>
      <c r="M397" s="14">
        <v>27812</v>
      </c>
      <c r="N397" s="14">
        <v>23869</v>
      </c>
      <c r="O397" s="14">
        <v>18632</v>
      </c>
      <c r="P397" s="14">
        <v>20082</v>
      </c>
      <c r="Q397" s="30">
        <f t="shared" si="33"/>
        <v>276958</v>
      </c>
      <c r="R397" s="12">
        <f>Q397/D397-1</f>
        <v>-2.7924215728254875E-2</v>
      </c>
    </row>
    <row r="398" spans="1:18" x14ac:dyDescent="0.2">
      <c r="A398" s="5" t="s">
        <v>645</v>
      </c>
      <c r="B398" s="5" t="s">
        <v>830</v>
      </c>
      <c r="C398" s="34" t="s">
        <v>706</v>
      </c>
      <c r="D398" s="30">
        <v>599700</v>
      </c>
      <c r="E398" s="14">
        <v>47465</v>
      </c>
      <c r="F398" s="14">
        <v>40012</v>
      </c>
      <c r="G398" s="14">
        <v>47372</v>
      </c>
      <c r="H398" s="14">
        <v>61937</v>
      </c>
      <c r="I398" s="14">
        <v>84427</v>
      </c>
      <c r="J398" s="14">
        <v>82877</v>
      </c>
      <c r="K398" s="14">
        <v>87206</v>
      </c>
      <c r="L398" s="14">
        <v>86378</v>
      </c>
      <c r="M398" s="14">
        <v>79064</v>
      </c>
      <c r="N398" s="14">
        <v>67677</v>
      </c>
      <c r="O398" s="14">
        <v>61246</v>
      </c>
      <c r="P398" s="14">
        <v>60479</v>
      </c>
      <c r="Q398" s="30">
        <f t="shared" si="33"/>
        <v>806140</v>
      </c>
      <c r="R398" s="12">
        <f>Q398/D398-1</f>
        <v>0.34423878605969649</v>
      </c>
    </row>
    <row r="399" spans="1:18" x14ac:dyDescent="0.2">
      <c r="A399" s="5" t="s">
        <v>645</v>
      </c>
      <c r="B399" s="5" t="s">
        <v>829</v>
      </c>
      <c r="C399" s="34" t="s">
        <v>707</v>
      </c>
      <c r="D399" s="30">
        <v>8650000</v>
      </c>
      <c r="E399" s="14">
        <v>709330</v>
      </c>
      <c r="F399" s="14">
        <v>601021</v>
      </c>
      <c r="G399" s="14">
        <v>689064</v>
      </c>
      <c r="H399" s="14">
        <v>775133</v>
      </c>
      <c r="I399" s="14">
        <v>922067</v>
      </c>
      <c r="J399" s="14">
        <v>1016434</v>
      </c>
      <c r="K399" s="14">
        <v>1142620</v>
      </c>
      <c r="L399" s="14">
        <v>1139834</v>
      </c>
      <c r="M399" s="14">
        <v>1073074</v>
      </c>
      <c r="N399" s="14">
        <v>948815</v>
      </c>
      <c r="O399" s="14">
        <v>747634</v>
      </c>
      <c r="P399" s="14">
        <v>786585</v>
      </c>
      <c r="Q399" s="30">
        <f t="shared" si="33"/>
        <v>10551611</v>
      </c>
      <c r="R399" s="12">
        <f>Q399/D399-1</f>
        <v>0.21983942196531792</v>
      </c>
    </row>
    <row r="400" spans="1:18" x14ac:dyDescent="0.2">
      <c r="A400" s="5" t="s">
        <v>645</v>
      </c>
      <c r="B400" s="5" t="s">
        <v>709</v>
      </c>
      <c r="C400" s="34" t="s">
        <v>710</v>
      </c>
      <c r="D400" s="30">
        <v>1127500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30">
        <f t="shared" si="33"/>
        <v>0</v>
      </c>
      <c r="R400" s="12"/>
    </row>
    <row r="401" spans="1:18" x14ac:dyDescent="0.2">
      <c r="A401" s="5" t="s">
        <v>645</v>
      </c>
      <c r="B401" s="5" t="s">
        <v>1007</v>
      </c>
      <c r="C401" s="34" t="s">
        <v>708</v>
      </c>
      <c r="D401" s="30">
        <v>738018</v>
      </c>
      <c r="E401" s="14">
        <v>58500</v>
      </c>
      <c r="F401" s="14">
        <v>48000</v>
      </c>
      <c r="G401" s="14">
        <v>56100</v>
      </c>
      <c r="H401" s="14">
        <v>66700</v>
      </c>
      <c r="I401" s="14">
        <v>86500</v>
      </c>
      <c r="J401" s="14"/>
      <c r="K401" s="14"/>
      <c r="L401" s="14"/>
      <c r="M401" s="14"/>
      <c r="N401" s="14"/>
      <c r="O401" s="14"/>
      <c r="P401" s="14"/>
      <c r="Q401" s="30">
        <f t="shared" si="33"/>
        <v>315800</v>
      </c>
      <c r="R401" s="12"/>
    </row>
    <row r="402" spans="1:18" x14ac:dyDescent="0.2">
      <c r="A402" s="5" t="s">
        <v>645</v>
      </c>
      <c r="B402" s="5" t="s">
        <v>651</v>
      </c>
      <c r="C402" s="34" t="s">
        <v>711</v>
      </c>
      <c r="D402" s="30">
        <v>1033560</v>
      </c>
      <c r="E402" s="14">
        <v>75802</v>
      </c>
      <c r="F402" s="14">
        <v>64815</v>
      </c>
      <c r="G402" s="14">
        <v>80877</v>
      </c>
      <c r="H402" s="14">
        <v>87936</v>
      </c>
      <c r="I402" s="14"/>
      <c r="J402" s="14"/>
      <c r="K402" s="14">
        <v>144378</v>
      </c>
      <c r="L402" s="14"/>
      <c r="M402" s="14"/>
      <c r="N402" s="14">
        <v>108226</v>
      </c>
      <c r="O402" s="14">
        <v>85991</v>
      </c>
      <c r="P402" s="14">
        <v>88157</v>
      </c>
      <c r="Q402" s="30">
        <f t="shared" si="33"/>
        <v>736182</v>
      </c>
      <c r="R402" s="12"/>
    </row>
    <row r="403" spans="1:18" x14ac:dyDescent="0.2">
      <c r="A403" s="5" t="s">
        <v>653</v>
      </c>
      <c r="B403" s="6" t="s">
        <v>93</v>
      </c>
      <c r="C403" s="35"/>
      <c r="D403" s="30">
        <v>271601080</v>
      </c>
      <c r="E403" s="42">
        <f>18242318+194095</f>
        <v>18436413</v>
      </c>
      <c r="F403" s="42">
        <f>18153641+205897</f>
        <v>18359538</v>
      </c>
      <c r="G403" s="42">
        <f>21008910+242639</f>
        <v>21251549</v>
      </c>
      <c r="H403" s="42">
        <f>23832495+282384</f>
        <v>24114879</v>
      </c>
      <c r="I403" s="42">
        <f>25327057+299490</f>
        <v>25626547</v>
      </c>
      <c r="J403" s="42">
        <f>27030310+326312</f>
        <v>27356622</v>
      </c>
      <c r="K403" s="42">
        <f>29420993+338049</f>
        <v>29759042</v>
      </c>
      <c r="L403" s="42">
        <f>29982274+350628</f>
        <v>30332902</v>
      </c>
      <c r="M403" s="42">
        <f>27386918+319040</f>
        <v>27705958</v>
      </c>
      <c r="N403" s="42">
        <f>25006264+292773</f>
        <v>25299037</v>
      </c>
      <c r="O403" s="42">
        <f>19276661+241430</f>
        <v>19518091</v>
      </c>
      <c r="P403" s="42">
        <f>20040446+240673</f>
        <v>20281119</v>
      </c>
      <c r="Q403" s="30">
        <f t="shared" si="33"/>
        <v>288041697</v>
      </c>
      <c r="R403" s="12">
        <f>Q403/D403-1</f>
        <v>6.0532222478643982E-2</v>
      </c>
    </row>
    <row r="404" spans="1:18" x14ac:dyDescent="0.2">
      <c r="A404" s="5" t="s">
        <v>653</v>
      </c>
      <c r="B404" s="6" t="s">
        <v>654</v>
      </c>
      <c r="C404" s="34" t="s">
        <v>713</v>
      </c>
      <c r="D404" s="30">
        <v>3013102</v>
      </c>
      <c r="E404" s="14">
        <v>203983</v>
      </c>
      <c r="F404" s="14">
        <v>208485</v>
      </c>
      <c r="G404" s="14">
        <v>243674</v>
      </c>
      <c r="H404" s="14">
        <v>248554</v>
      </c>
      <c r="I404" s="14">
        <v>270283</v>
      </c>
      <c r="J404" s="14">
        <v>286764</v>
      </c>
      <c r="K404" s="14">
        <v>296943</v>
      </c>
      <c r="L404" s="14">
        <v>292607</v>
      </c>
      <c r="M404" s="14">
        <v>280601</v>
      </c>
      <c r="N404" s="14">
        <v>284456</v>
      </c>
      <c r="O404" s="14">
        <v>246501</v>
      </c>
      <c r="P404" s="14">
        <v>235255</v>
      </c>
      <c r="Q404" s="30">
        <f t="shared" si="33"/>
        <v>3098106</v>
      </c>
      <c r="R404" s="12">
        <f>Q404/D404-1</f>
        <v>2.8211457826518904E-2</v>
      </c>
    </row>
    <row r="405" spans="1:18" x14ac:dyDescent="0.2">
      <c r="A405" s="5" t="s">
        <v>653</v>
      </c>
      <c r="B405" s="6" t="s">
        <v>655</v>
      </c>
      <c r="C405" s="34" t="s">
        <v>714</v>
      </c>
      <c r="D405" s="30">
        <v>2665183</v>
      </c>
      <c r="E405" s="14">
        <v>158993</v>
      </c>
      <c r="F405" s="14">
        <v>173253</v>
      </c>
      <c r="G405" s="14">
        <v>196402</v>
      </c>
      <c r="H405" s="14">
        <v>217699</v>
      </c>
      <c r="I405" s="14">
        <v>221829</v>
      </c>
      <c r="J405" s="14">
        <v>239438</v>
      </c>
      <c r="K405" s="14">
        <v>257035</v>
      </c>
      <c r="L405" s="14">
        <v>264928</v>
      </c>
      <c r="M405" s="14">
        <v>227671</v>
      </c>
      <c r="N405" s="14">
        <v>224002</v>
      </c>
      <c r="O405" s="14">
        <v>196033</v>
      </c>
      <c r="P405" s="14">
        <v>182563</v>
      </c>
      <c r="Q405" s="30">
        <f t="shared" si="33"/>
        <v>2559846</v>
      </c>
      <c r="R405" s="12">
        <f t="shared" ref="R405:R440" si="35">Q405/D405-1</f>
        <v>-3.9523364812097284E-2</v>
      </c>
    </row>
    <row r="406" spans="1:18" x14ac:dyDescent="0.2">
      <c r="A406" s="5" t="s">
        <v>653</v>
      </c>
      <c r="B406" s="6" t="s">
        <v>656</v>
      </c>
      <c r="C406" s="34" t="s">
        <v>715</v>
      </c>
      <c r="D406" s="30">
        <v>5147483</v>
      </c>
      <c r="E406" s="14">
        <v>379352</v>
      </c>
      <c r="F406" s="14">
        <v>401496</v>
      </c>
      <c r="G406" s="14">
        <v>447334</v>
      </c>
      <c r="H406" s="14">
        <v>499007</v>
      </c>
      <c r="I406" s="14">
        <v>523527</v>
      </c>
      <c r="J406" s="14">
        <v>565424</v>
      </c>
      <c r="K406" s="14">
        <v>609433</v>
      </c>
      <c r="L406" s="14">
        <v>592045</v>
      </c>
      <c r="M406" s="14">
        <v>535076</v>
      </c>
      <c r="N406" s="14">
        <v>488114</v>
      </c>
      <c r="O406" s="14">
        <v>402982</v>
      </c>
      <c r="P406" s="14">
        <v>392945</v>
      </c>
      <c r="Q406" s="30">
        <f t="shared" si="33"/>
        <v>5836735</v>
      </c>
      <c r="R406" s="12">
        <f t="shared" si="35"/>
        <v>0.13390078218811019</v>
      </c>
    </row>
    <row r="407" spans="1:18" x14ac:dyDescent="0.2">
      <c r="A407" s="5" t="s">
        <v>653</v>
      </c>
      <c r="B407" s="6" t="s">
        <v>657</v>
      </c>
      <c r="C407" s="34" t="s">
        <v>716</v>
      </c>
      <c r="D407" s="30">
        <v>11644649</v>
      </c>
      <c r="E407" s="14">
        <v>776646</v>
      </c>
      <c r="F407" s="14">
        <v>809239</v>
      </c>
      <c r="G407" s="14">
        <v>904814</v>
      </c>
      <c r="H407" s="14">
        <v>1063571</v>
      </c>
      <c r="I407" s="14">
        <v>1202880</v>
      </c>
      <c r="J407" s="14">
        <v>1302204</v>
      </c>
      <c r="K407" s="14">
        <v>1435875</v>
      </c>
      <c r="L407" s="14">
        <v>1495158</v>
      </c>
      <c r="M407" s="14">
        <v>1362559</v>
      </c>
      <c r="N407" s="14">
        <v>1076359</v>
      </c>
      <c r="O407" s="14">
        <v>767910</v>
      </c>
      <c r="P407" s="14">
        <v>791152</v>
      </c>
      <c r="Q407" s="30">
        <f t="shared" si="33"/>
        <v>12988367</v>
      </c>
      <c r="R407" s="12">
        <f t="shared" si="35"/>
        <v>0.11539360267535748</v>
      </c>
    </row>
    <row r="408" spans="1:18" x14ac:dyDescent="0.2">
      <c r="A408" s="5" t="s">
        <v>653</v>
      </c>
      <c r="B408" s="6" t="s">
        <v>659</v>
      </c>
      <c r="C408" s="34" t="s">
        <v>718</v>
      </c>
      <c r="D408" s="30">
        <v>667502</v>
      </c>
      <c r="E408" s="14">
        <v>33006</v>
      </c>
      <c r="F408" s="14">
        <v>33564</v>
      </c>
      <c r="G408" s="14">
        <v>41611</v>
      </c>
      <c r="H408" s="14">
        <v>63469</v>
      </c>
      <c r="I408" s="14">
        <v>74263</v>
      </c>
      <c r="J408" s="14">
        <v>76168</v>
      </c>
      <c r="K408" s="14">
        <v>81199</v>
      </c>
      <c r="L408" s="14">
        <v>85866</v>
      </c>
      <c r="M408" s="14">
        <v>78067</v>
      </c>
      <c r="N408" s="14">
        <v>68588</v>
      </c>
      <c r="O408" s="14">
        <v>26127</v>
      </c>
      <c r="P408" s="14">
        <v>31870</v>
      </c>
      <c r="Q408" s="30">
        <f t="shared" si="33"/>
        <v>693798</v>
      </c>
      <c r="R408" s="12">
        <f t="shared" si="35"/>
        <v>3.9394638517937119E-2</v>
      </c>
    </row>
    <row r="409" spans="1:18" x14ac:dyDescent="0.2">
      <c r="A409" s="5" t="s">
        <v>653</v>
      </c>
      <c r="B409" s="6" t="s">
        <v>660</v>
      </c>
      <c r="C409" s="34" t="s">
        <v>719</v>
      </c>
      <c r="D409" s="30">
        <v>7608370</v>
      </c>
      <c r="E409" s="14">
        <v>458877</v>
      </c>
      <c r="F409" s="14">
        <v>490003</v>
      </c>
      <c r="G409" s="14">
        <v>572949</v>
      </c>
      <c r="H409" s="14">
        <v>673997</v>
      </c>
      <c r="I409" s="14">
        <v>776528</v>
      </c>
      <c r="J409" s="14">
        <v>852315</v>
      </c>
      <c r="K409" s="14">
        <v>874472</v>
      </c>
      <c r="L409" s="14">
        <v>894028</v>
      </c>
      <c r="M409" s="14">
        <v>830882</v>
      </c>
      <c r="N409" s="14">
        <v>770274</v>
      </c>
      <c r="O409" s="14">
        <v>489156</v>
      </c>
      <c r="P409" s="14">
        <v>517378</v>
      </c>
      <c r="Q409" s="30">
        <f t="shared" si="33"/>
        <v>8200859</v>
      </c>
      <c r="R409" s="12">
        <f t="shared" si="35"/>
        <v>7.787331583506063E-2</v>
      </c>
    </row>
    <row r="410" spans="1:18" x14ac:dyDescent="0.2">
      <c r="A410" s="5" t="s">
        <v>653</v>
      </c>
      <c r="B410" s="6" t="s">
        <v>661</v>
      </c>
      <c r="C410" s="34" t="s">
        <v>720</v>
      </c>
      <c r="D410" s="30">
        <v>1346291</v>
      </c>
      <c r="E410" s="14">
        <v>65590</v>
      </c>
      <c r="F410" s="14">
        <v>71299</v>
      </c>
      <c r="G410" s="14">
        <v>86897</v>
      </c>
      <c r="H410" s="14">
        <v>95780</v>
      </c>
      <c r="I410" s="14">
        <v>147369</v>
      </c>
      <c r="J410" s="14">
        <v>184969</v>
      </c>
      <c r="K410" s="14">
        <v>171605</v>
      </c>
      <c r="L410" s="14">
        <v>182179</v>
      </c>
      <c r="M410" s="14">
        <v>166463</v>
      </c>
      <c r="N410" s="14">
        <v>134804</v>
      </c>
      <c r="O410" s="14">
        <v>77830</v>
      </c>
      <c r="P410" s="14">
        <v>80045</v>
      </c>
      <c r="Q410" s="30">
        <f t="shared" si="33"/>
        <v>1464830</v>
      </c>
      <c r="R410" s="12">
        <f t="shared" si="35"/>
        <v>8.8048571965496425E-2</v>
      </c>
    </row>
    <row r="411" spans="1:18" x14ac:dyDescent="0.2">
      <c r="A411" s="5" t="s">
        <v>653</v>
      </c>
      <c r="B411" s="6" t="s">
        <v>662</v>
      </c>
      <c r="C411" s="34" t="s">
        <v>721</v>
      </c>
      <c r="D411" s="30">
        <v>290671</v>
      </c>
      <c r="E411" s="14">
        <v>19692</v>
      </c>
      <c r="F411" s="14">
        <v>20961</v>
      </c>
      <c r="G411" s="14">
        <v>19800</v>
      </c>
      <c r="H411" s="14">
        <v>10568</v>
      </c>
      <c r="I411" s="14">
        <v>13852</v>
      </c>
      <c r="J411" s="14">
        <v>14343</v>
      </c>
      <c r="K411" s="14">
        <v>16880</v>
      </c>
      <c r="L411" s="14">
        <v>16155</v>
      </c>
      <c r="M411" s="14">
        <v>14345</v>
      </c>
      <c r="N411" s="14">
        <v>15107</v>
      </c>
      <c r="O411" s="14">
        <v>16891</v>
      </c>
      <c r="P411" s="14">
        <v>15387</v>
      </c>
      <c r="Q411" s="30">
        <f t="shared" si="33"/>
        <v>193981</v>
      </c>
      <c r="R411" s="12">
        <f t="shared" si="35"/>
        <v>-0.33264412342476546</v>
      </c>
    </row>
    <row r="412" spans="1:18" x14ac:dyDescent="0.2">
      <c r="A412" s="5" t="s">
        <v>653</v>
      </c>
      <c r="B412" s="6" t="s">
        <v>663</v>
      </c>
      <c r="C412" s="34" t="s">
        <v>722</v>
      </c>
      <c r="D412" s="30">
        <v>1256029</v>
      </c>
      <c r="E412" s="14">
        <v>79683</v>
      </c>
      <c r="F412" s="14">
        <v>73288</v>
      </c>
      <c r="G412" s="14">
        <v>82701</v>
      </c>
      <c r="H412" s="14">
        <v>103062</v>
      </c>
      <c r="I412" s="14">
        <v>126162</v>
      </c>
      <c r="J412" s="14">
        <v>140527</v>
      </c>
      <c r="K412" s="14">
        <v>153444</v>
      </c>
      <c r="L412" s="14">
        <v>165539</v>
      </c>
      <c r="M412" s="14">
        <v>144525</v>
      </c>
      <c r="N412" s="14">
        <v>121064</v>
      </c>
      <c r="O412" s="14">
        <v>67123</v>
      </c>
      <c r="P412" s="14">
        <v>78581</v>
      </c>
      <c r="Q412" s="30">
        <f t="shared" si="33"/>
        <v>1335699</v>
      </c>
      <c r="R412" s="12">
        <f t="shared" si="35"/>
        <v>6.3430064114761597E-2</v>
      </c>
    </row>
    <row r="413" spans="1:18" x14ac:dyDescent="0.2">
      <c r="A413" s="5" t="s">
        <v>653</v>
      </c>
      <c r="B413" s="6" t="s">
        <v>664</v>
      </c>
      <c r="C413" s="34" t="s">
        <v>723</v>
      </c>
      <c r="D413" s="30">
        <v>132051</v>
      </c>
      <c r="E413" s="14">
        <v>9083</v>
      </c>
      <c r="F413" s="14">
        <v>9020</v>
      </c>
      <c r="G413" s="14">
        <v>10209</v>
      </c>
      <c r="H413" s="14">
        <v>10069</v>
      </c>
      <c r="I413" s="14">
        <v>11005</v>
      </c>
      <c r="J413" s="14">
        <v>11474</v>
      </c>
      <c r="K413" s="14">
        <v>11046</v>
      </c>
      <c r="L413" s="14">
        <v>11375</v>
      </c>
      <c r="M413" s="14">
        <v>10466</v>
      </c>
      <c r="N413" s="14">
        <v>11518</v>
      </c>
      <c r="O413" s="14">
        <v>13140</v>
      </c>
      <c r="P413" s="14">
        <v>12428</v>
      </c>
      <c r="Q413" s="30">
        <f t="shared" si="33"/>
        <v>130833</v>
      </c>
      <c r="R413" s="12">
        <f t="shared" si="35"/>
        <v>-9.2237090215143702E-3</v>
      </c>
    </row>
    <row r="414" spans="1:18" x14ac:dyDescent="0.2">
      <c r="A414" s="5" t="s">
        <v>653</v>
      </c>
      <c r="B414" s="6" t="s">
        <v>665</v>
      </c>
      <c r="C414" s="34" t="s">
        <v>724</v>
      </c>
      <c r="D414" s="30">
        <v>4651821</v>
      </c>
      <c r="E414" s="14">
        <v>219372</v>
      </c>
      <c r="F414" s="14">
        <v>233041</v>
      </c>
      <c r="G414" s="14">
        <v>277955</v>
      </c>
      <c r="H414" s="14">
        <v>404227</v>
      </c>
      <c r="I414" s="14">
        <v>502503</v>
      </c>
      <c r="J414" s="14">
        <v>559027</v>
      </c>
      <c r="K414" s="14">
        <v>587883</v>
      </c>
      <c r="L414" s="14">
        <v>611145</v>
      </c>
      <c r="M414" s="14">
        <v>553958</v>
      </c>
      <c r="N414" s="14">
        <v>479746</v>
      </c>
      <c r="O414" s="14">
        <v>221850</v>
      </c>
      <c r="P414" s="14">
        <v>225221</v>
      </c>
      <c r="Q414" s="30">
        <f t="shared" ref="Q414:Q440" si="36">SUM(E414:P414)</f>
        <v>4875928</v>
      </c>
      <c r="R414" s="12">
        <f t="shared" si="35"/>
        <v>4.8176187346847588E-2</v>
      </c>
    </row>
    <row r="415" spans="1:18" x14ac:dyDescent="0.2">
      <c r="A415" s="5" t="s">
        <v>653</v>
      </c>
      <c r="B415" s="6" t="s">
        <v>666</v>
      </c>
      <c r="C415" s="34" t="s">
        <v>725</v>
      </c>
      <c r="D415" s="30">
        <v>12351186</v>
      </c>
      <c r="E415" s="14">
        <v>781072</v>
      </c>
      <c r="F415" s="14">
        <v>810527</v>
      </c>
      <c r="G415" s="14">
        <v>963840</v>
      </c>
      <c r="H415" s="14">
        <v>1140823</v>
      </c>
      <c r="I415" s="14">
        <v>1229704</v>
      </c>
      <c r="J415" s="14">
        <v>1302433</v>
      </c>
      <c r="K415" s="14">
        <v>1413272</v>
      </c>
      <c r="L415" s="14">
        <v>1403797</v>
      </c>
      <c r="M415" s="14">
        <v>1285344</v>
      </c>
      <c r="N415" s="14">
        <v>1226109</v>
      </c>
      <c r="O415" s="14">
        <v>934873</v>
      </c>
      <c r="P415" s="14">
        <v>923929</v>
      </c>
      <c r="Q415" s="30">
        <f t="shared" si="36"/>
        <v>13415723</v>
      </c>
      <c r="R415" s="12">
        <f t="shared" si="35"/>
        <v>8.6189050994778915E-2</v>
      </c>
    </row>
    <row r="416" spans="1:18" x14ac:dyDescent="0.2">
      <c r="A416" s="5" t="s">
        <v>653</v>
      </c>
      <c r="B416" s="6" t="s">
        <v>667</v>
      </c>
      <c r="C416" s="34" t="s">
        <v>726</v>
      </c>
      <c r="D416" s="30">
        <v>847692</v>
      </c>
      <c r="E416" s="14">
        <v>45531</v>
      </c>
      <c r="F416" s="14">
        <v>50954</v>
      </c>
      <c r="G416" s="14">
        <v>61476</v>
      </c>
      <c r="H416" s="14">
        <v>75665</v>
      </c>
      <c r="I416" s="14">
        <v>86731</v>
      </c>
      <c r="J416" s="14">
        <v>92180</v>
      </c>
      <c r="K416" s="14">
        <v>97438</v>
      </c>
      <c r="L416" s="14">
        <v>101673</v>
      </c>
      <c r="M416" s="14">
        <v>90247</v>
      </c>
      <c r="N416" s="14">
        <v>85333</v>
      </c>
      <c r="O416" s="14">
        <v>58905</v>
      </c>
      <c r="P416" s="14">
        <v>62617</v>
      </c>
      <c r="Q416" s="30">
        <f t="shared" si="36"/>
        <v>908750</v>
      </c>
      <c r="R416" s="12">
        <f t="shared" si="35"/>
        <v>7.2028519792566081E-2</v>
      </c>
    </row>
    <row r="417" spans="1:18" x14ac:dyDescent="0.2">
      <c r="A417" s="5" t="s">
        <v>653</v>
      </c>
      <c r="B417" s="6" t="s">
        <v>668</v>
      </c>
      <c r="C417" s="34" t="s">
        <v>727</v>
      </c>
      <c r="D417" s="30">
        <v>9363700</v>
      </c>
      <c r="E417" s="14">
        <v>597422</v>
      </c>
      <c r="F417" s="14">
        <v>603641</v>
      </c>
      <c r="G417" s="14">
        <v>706047</v>
      </c>
      <c r="H417" s="14">
        <v>785992</v>
      </c>
      <c r="I417" s="14">
        <v>910843</v>
      </c>
      <c r="J417" s="14">
        <v>999979</v>
      </c>
      <c r="K417" s="14">
        <v>1082047</v>
      </c>
      <c r="L417" s="14">
        <v>1008868</v>
      </c>
      <c r="M417" s="14">
        <v>973696</v>
      </c>
      <c r="N417" s="14">
        <v>928264</v>
      </c>
      <c r="O417" s="14">
        <v>682707</v>
      </c>
      <c r="P417" s="14">
        <v>617901</v>
      </c>
      <c r="Q417" s="30">
        <f t="shared" si="36"/>
        <v>9897407</v>
      </c>
      <c r="R417" s="12">
        <f t="shared" si="35"/>
        <v>5.6997447590162009E-2</v>
      </c>
    </row>
    <row r="418" spans="1:18" x14ac:dyDescent="0.2">
      <c r="A418" s="5" t="s">
        <v>653</v>
      </c>
      <c r="B418" s="6" t="s">
        <v>669</v>
      </c>
      <c r="C418" s="34" t="s">
        <v>728</v>
      </c>
      <c r="D418" s="30">
        <v>859900</v>
      </c>
      <c r="E418" s="14">
        <v>50458</v>
      </c>
      <c r="F418" s="14">
        <v>51658</v>
      </c>
      <c r="G418" s="14">
        <v>60042</v>
      </c>
      <c r="H418" s="14">
        <v>71125</v>
      </c>
      <c r="I418" s="14">
        <v>75712</v>
      </c>
      <c r="J418" s="14">
        <v>78294</v>
      </c>
      <c r="K418" s="14">
        <v>82259</v>
      </c>
      <c r="L418" s="14">
        <v>87786</v>
      </c>
      <c r="M418" s="14">
        <v>82021</v>
      </c>
      <c r="N418" s="14">
        <v>73798</v>
      </c>
      <c r="O418" s="14">
        <v>64910</v>
      </c>
      <c r="P418" s="14">
        <v>62155</v>
      </c>
      <c r="Q418" s="30">
        <f t="shared" si="36"/>
        <v>840218</v>
      </c>
      <c r="R418" s="12">
        <f t="shared" si="35"/>
        <v>-2.2888707989301094E-2</v>
      </c>
    </row>
    <row r="419" spans="1:18" x14ac:dyDescent="0.2">
      <c r="A419" s="5" t="s">
        <v>653</v>
      </c>
      <c r="B419" s="6" t="s">
        <v>670</v>
      </c>
      <c r="C419" s="34" t="s">
        <v>729</v>
      </c>
      <c r="D419" s="30">
        <v>201580</v>
      </c>
      <c r="E419" s="14">
        <v>13216</v>
      </c>
      <c r="F419" s="14">
        <v>12903</v>
      </c>
      <c r="G419" s="14">
        <v>15009</v>
      </c>
      <c r="H419" s="14">
        <v>15310</v>
      </c>
      <c r="I419" s="14">
        <v>17608</v>
      </c>
      <c r="J419" s="14">
        <v>17895</v>
      </c>
      <c r="K419" s="14">
        <v>18248</v>
      </c>
      <c r="L419" s="14">
        <v>89557</v>
      </c>
      <c r="M419" s="14">
        <v>18470</v>
      </c>
      <c r="N419" s="14">
        <v>16061</v>
      </c>
      <c r="O419" s="14">
        <v>13982</v>
      </c>
      <c r="P419" s="14">
        <v>12873</v>
      </c>
      <c r="Q419" s="30">
        <f t="shared" si="36"/>
        <v>261132</v>
      </c>
      <c r="R419" s="12">
        <f t="shared" si="35"/>
        <v>0.29542613354499458</v>
      </c>
    </row>
    <row r="420" spans="1:18" x14ac:dyDescent="0.2">
      <c r="A420" s="5" t="s">
        <v>653</v>
      </c>
      <c r="B420" s="6" t="s">
        <v>671</v>
      </c>
      <c r="C420" s="34" t="s">
        <v>730</v>
      </c>
      <c r="D420" s="30">
        <v>783254</v>
      </c>
      <c r="E420" s="14">
        <v>50110</v>
      </c>
      <c r="F420" s="14">
        <v>54963</v>
      </c>
      <c r="G420" s="14">
        <v>64564</v>
      </c>
      <c r="H420" s="14">
        <v>76965</v>
      </c>
      <c r="I420" s="14">
        <v>81522</v>
      </c>
      <c r="J420" s="14">
        <v>86393</v>
      </c>
      <c r="K420" s="14">
        <v>91975</v>
      </c>
      <c r="L420" s="14">
        <v>71336</v>
      </c>
      <c r="M420" s="14">
        <v>83254</v>
      </c>
      <c r="N420" s="14">
        <v>81225</v>
      </c>
      <c r="O420" s="14">
        <v>57106</v>
      </c>
      <c r="P420" s="14">
        <v>57287</v>
      </c>
      <c r="Q420" s="30">
        <f t="shared" si="36"/>
        <v>856700</v>
      </c>
      <c r="R420" s="12">
        <f t="shared" si="35"/>
        <v>9.3770347805437249E-2</v>
      </c>
    </row>
    <row r="421" spans="1:18" x14ac:dyDescent="0.2">
      <c r="A421" s="5" t="s">
        <v>653</v>
      </c>
      <c r="B421" s="6" t="s">
        <v>672</v>
      </c>
      <c r="C421" s="34" t="s">
        <v>731</v>
      </c>
      <c r="D421" s="30">
        <v>794023</v>
      </c>
      <c r="E421" s="14">
        <v>54046</v>
      </c>
      <c r="F421" s="14">
        <v>59448</v>
      </c>
      <c r="G421" s="14">
        <v>65168</v>
      </c>
      <c r="H421" s="14">
        <v>63338</v>
      </c>
      <c r="I421" s="14">
        <v>67791</v>
      </c>
      <c r="J421" s="14">
        <v>84221</v>
      </c>
      <c r="K421" s="14">
        <v>69302</v>
      </c>
      <c r="L421" s="14">
        <v>72048</v>
      </c>
      <c r="M421" s="14">
        <v>67312</v>
      </c>
      <c r="N421" s="14">
        <v>66791</v>
      </c>
      <c r="O421" s="14">
        <v>64844</v>
      </c>
      <c r="P421" s="14">
        <v>63975</v>
      </c>
      <c r="Q421" s="30">
        <f t="shared" si="36"/>
        <v>798284</v>
      </c>
      <c r="R421" s="12">
        <f t="shared" si="35"/>
        <v>5.3663432923227727E-3</v>
      </c>
    </row>
    <row r="422" spans="1:18" x14ac:dyDescent="0.2">
      <c r="A422" s="5" t="s">
        <v>653</v>
      </c>
      <c r="B422" s="6" t="s">
        <v>673</v>
      </c>
      <c r="C422" s="34" t="s">
        <v>732</v>
      </c>
      <c r="D422" s="30">
        <v>1607693</v>
      </c>
      <c r="E422" s="14">
        <v>86617</v>
      </c>
      <c r="F422" s="14">
        <v>91998</v>
      </c>
      <c r="G422" s="14">
        <v>113762</v>
      </c>
      <c r="H422" s="14">
        <v>143292</v>
      </c>
      <c r="I422" s="14">
        <v>151084</v>
      </c>
      <c r="J422" s="14">
        <v>158727</v>
      </c>
      <c r="K422" s="14">
        <v>177440</v>
      </c>
      <c r="L422" s="14">
        <v>183860</v>
      </c>
      <c r="M422" s="14">
        <v>163879</v>
      </c>
      <c r="N422" s="14">
        <v>147785</v>
      </c>
      <c r="O422" s="14">
        <v>108137</v>
      </c>
      <c r="P422" s="14">
        <v>111182</v>
      </c>
      <c r="Q422" s="30">
        <f t="shared" si="36"/>
        <v>1637763</v>
      </c>
      <c r="R422" s="12">
        <f t="shared" si="35"/>
        <v>1.870381969691981E-2</v>
      </c>
    </row>
    <row r="423" spans="1:18" x14ac:dyDescent="0.2">
      <c r="A423" s="5" t="s">
        <v>653</v>
      </c>
      <c r="B423" s="6" t="s">
        <v>757</v>
      </c>
      <c r="C423" s="34" t="s">
        <v>733</v>
      </c>
      <c r="D423" s="30">
        <v>160477</v>
      </c>
      <c r="E423" s="14">
        <v>9820</v>
      </c>
      <c r="F423" s="14">
        <v>11232</v>
      </c>
      <c r="G423" s="14">
        <v>13503</v>
      </c>
      <c r="H423" s="14">
        <v>14042</v>
      </c>
      <c r="I423" s="14">
        <v>17107</v>
      </c>
      <c r="J423" s="14">
        <v>17538</v>
      </c>
      <c r="K423" s="14">
        <v>17901</v>
      </c>
      <c r="L423" s="14">
        <v>17153</v>
      </c>
      <c r="M423" s="14">
        <v>16299</v>
      </c>
      <c r="N423" s="14">
        <v>15715</v>
      </c>
      <c r="O423" s="14">
        <v>14256</v>
      </c>
      <c r="P423" s="14">
        <v>12682</v>
      </c>
      <c r="Q423" s="30">
        <f t="shared" si="36"/>
        <v>177248</v>
      </c>
      <c r="R423" s="12">
        <f t="shared" si="35"/>
        <v>0.10450718794593628</v>
      </c>
    </row>
    <row r="424" spans="1:18" x14ac:dyDescent="0.2">
      <c r="A424" s="5" t="s">
        <v>653</v>
      </c>
      <c r="B424" s="6" t="s">
        <v>876</v>
      </c>
      <c r="C424" s="34" t="s">
        <v>734</v>
      </c>
      <c r="D424" s="30">
        <v>3612061</v>
      </c>
      <c r="E424" s="14">
        <v>175255</v>
      </c>
      <c r="F424" s="14">
        <v>202785</v>
      </c>
      <c r="G424" s="14">
        <v>247694</v>
      </c>
      <c r="H424" s="14">
        <v>331000</v>
      </c>
      <c r="I424" s="14">
        <v>398154</v>
      </c>
      <c r="J424" s="14">
        <v>458239</v>
      </c>
      <c r="K424" s="14">
        <v>503195</v>
      </c>
      <c r="L424" s="14">
        <v>524803</v>
      </c>
      <c r="M424" s="14">
        <v>463637</v>
      </c>
      <c r="N424" s="14">
        <v>358565</v>
      </c>
      <c r="O424" s="14">
        <v>212594</v>
      </c>
      <c r="P424" s="14">
        <v>200560</v>
      </c>
      <c r="Q424" s="30">
        <f t="shared" si="36"/>
        <v>4076481</v>
      </c>
      <c r="R424" s="12">
        <f t="shared" si="35"/>
        <v>0.12857479427949858</v>
      </c>
    </row>
    <row r="425" spans="1:18" x14ac:dyDescent="0.2">
      <c r="A425" s="5" t="s">
        <v>653</v>
      </c>
      <c r="B425" s="6" t="s">
        <v>676</v>
      </c>
      <c r="C425" s="34" t="s">
        <v>735</v>
      </c>
      <c r="D425" s="30">
        <v>4779247</v>
      </c>
      <c r="E425" s="14">
        <v>317262</v>
      </c>
      <c r="F425" s="14">
        <v>322299</v>
      </c>
      <c r="G425" s="14">
        <v>362180</v>
      </c>
      <c r="H425" s="14">
        <v>438601</v>
      </c>
      <c r="I425" s="14">
        <v>447703</v>
      </c>
      <c r="J425" s="14">
        <v>451301</v>
      </c>
      <c r="K425" s="14">
        <v>492160</v>
      </c>
      <c r="L425" s="14">
        <v>511239</v>
      </c>
      <c r="M425" s="14">
        <v>452370</v>
      </c>
      <c r="N425" s="14">
        <v>440944</v>
      </c>
      <c r="O425" s="14">
        <v>325235</v>
      </c>
      <c r="P425" s="14">
        <v>339327</v>
      </c>
      <c r="Q425" s="30">
        <f t="shared" si="36"/>
        <v>4900621</v>
      </c>
      <c r="R425" s="12">
        <f t="shared" si="35"/>
        <v>2.539605088416641E-2</v>
      </c>
    </row>
    <row r="426" spans="1:18" x14ac:dyDescent="0.2">
      <c r="A426" s="5" t="s">
        <v>653</v>
      </c>
      <c r="B426" s="6" t="s">
        <v>677</v>
      </c>
      <c r="C426" s="34" t="s">
        <v>736</v>
      </c>
      <c r="D426" s="30">
        <v>4534939</v>
      </c>
      <c r="E426" s="14">
        <v>302508</v>
      </c>
      <c r="F426" s="14">
        <v>339953</v>
      </c>
      <c r="G426" s="14">
        <v>403302</v>
      </c>
      <c r="H426" s="14">
        <v>359802</v>
      </c>
      <c r="I426" s="14">
        <v>384855</v>
      </c>
      <c r="J426" s="14">
        <v>410183</v>
      </c>
      <c r="K426" s="14">
        <v>409488</v>
      </c>
      <c r="L426" s="14">
        <v>396122</v>
      </c>
      <c r="M426" s="14">
        <v>396789</v>
      </c>
      <c r="N426" s="14">
        <v>405286</v>
      </c>
      <c r="O426" s="14">
        <v>397183</v>
      </c>
      <c r="P426" s="14">
        <v>324968</v>
      </c>
      <c r="Q426" s="30">
        <f t="shared" si="36"/>
        <v>4530439</v>
      </c>
      <c r="R426" s="12">
        <f t="shared" si="35"/>
        <v>-9.9229559647884269E-4</v>
      </c>
    </row>
    <row r="427" spans="1:18" x14ac:dyDescent="0.2">
      <c r="A427" s="5" t="s">
        <v>653</v>
      </c>
      <c r="B427" s="6" t="s">
        <v>678</v>
      </c>
      <c r="C427" s="34" t="s">
        <v>737</v>
      </c>
      <c r="D427" s="30">
        <v>43117370</v>
      </c>
      <c r="E427" s="14">
        <v>2797942</v>
      </c>
      <c r="F427" s="14">
        <v>2959925</v>
      </c>
      <c r="G427" s="14">
        <v>3390836</v>
      </c>
      <c r="H427" s="14">
        <v>3795636</v>
      </c>
      <c r="I427" s="14">
        <v>4089293</v>
      </c>
      <c r="J427" s="14">
        <v>4401807</v>
      </c>
      <c r="K427" s="14">
        <v>4751035</v>
      </c>
      <c r="L427" s="14">
        <v>4907500</v>
      </c>
      <c r="M427" s="14">
        <v>4463600</v>
      </c>
      <c r="N427" s="14">
        <v>3936933</v>
      </c>
      <c r="O427" s="14">
        <v>2889031</v>
      </c>
      <c r="P427" s="14">
        <v>3171068</v>
      </c>
      <c r="Q427" s="30">
        <f t="shared" si="36"/>
        <v>45554606</v>
      </c>
      <c r="R427" s="12">
        <f t="shared" si="35"/>
        <v>5.6525618329689387E-2</v>
      </c>
    </row>
    <row r="428" spans="1:18" x14ac:dyDescent="0.2">
      <c r="A428" s="5" t="s">
        <v>653</v>
      </c>
      <c r="B428" s="6" t="s">
        <v>679</v>
      </c>
      <c r="C428" s="34" t="s">
        <v>738</v>
      </c>
      <c r="D428" s="30">
        <v>75703298</v>
      </c>
      <c r="E428" s="14">
        <v>5742157</v>
      </c>
      <c r="F428" s="14">
        <v>5268516</v>
      </c>
      <c r="G428" s="14">
        <v>6157292</v>
      </c>
      <c r="H428" s="14">
        <v>6732994</v>
      </c>
      <c r="I428" s="14">
        <v>6477900</v>
      </c>
      <c r="J428" s="14">
        <v>6760362</v>
      </c>
      <c r="K428" s="14">
        <v>7532136</v>
      </c>
      <c r="L428" s="14">
        <v>7482504</v>
      </c>
      <c r="M428" s="14">
        <v>6930203</v>
      </c>
      <c r="N428" s="14">
        <v>6665498</v>
      </c>
      <c r="O428" s="14">
        <v>5922486</v>
      </c>
      <c r="P428" s="14">
        <v>6338026</v>
      </c>
      <c r="Q428" s="30">
        <f t="shared" si="36"/>
        <v>78010074</v>
      </c>
      <c r="R428" s="12">
        <f t="shared" si="35"/>
        <v>3.0471274844591223E-2</v>
      </c>
    </row>
    <row r="429" spans="1:18" x14ac:dyDescent="0.2">
      <c r="A429" s="5" t="s">
        <v>653</v>
      </c>
      <c r="B429" s="6" t="s">
        <v>680</v>
      </c>
      <c r="C429" s="34" t="s">
        <v>739</v>
      </c>
      <c r="D429" s="30">
        <v>14631863</v>
      </c>
      <c r="E429" s="14">
        <v>996269</v>
      </c>
      <c r="F429" s="14">
        <v>1060656</v>
      </c>
      <c r="G429" s="14">
        <v>1221776</v>
      </c>
      <c r="H429" s="14">
        <v>1358471</v>
      </c>
      <c r="I429" s="14">
        <v>1464646</v>
      </c>
      <c r="J429" s="14">
        <v>1522106</v>
      </c>
      <c r="K429" s="14">
        <v>1641348</v>
      </c>
      <c r="L429" s="14">
        <v>1681746</v>
      </c>
      <c r="M429" s="14">
        <v>1484775</v>
      </c>
      <c r="N429" s="14">
        <v>1405729</v>
      </c>
      <c r="O429" s="14">
        <v>1017815</v>
      </c>
      <c r="P429" s="14">
        <v>1072628</v>
      </c>
      <c r="Q429" s="30">
        <f t="shared" si="36"/>
        <v>15927965</v>
      </c>
      <c r="R429" s="12">
        <f t="shared" si="35"/>
        <v>8.8580791113202828E-2</v>
      </c>
    </row>
    <row r="430" spans="1:18" x14ac:dyDescent="0.2">
      <c r="A430" s="5" t="s">
        <v>653</v>
      </c>
      <c r="B430" s="6" t="s">
        <v>681</v>
      </c>
      <c r="C430" s="34" t="s">
        <v>740</v>
      </c>
      <c r="D430" s="30">
        <v>874631</v>
      </c>
      <c r="E430" s="14">
        <v>52571</v>
      </c>
      <c r="F430" s="14">
        <v>60656</v>
      </c>
      <c r="G430" s="14">
        <v>66771</v>
      </c>
      <c r="H430" s="14">
        <v>87666</v>
      </c>
      <c r="I430" s="14">
        <v>100239</v>
      </c>
      <c r="J430" s="14">
        <v>107573</v>
      </c>
      <c r="K430" s="14">
        <v>120249</v>
      </c>
      <c r="L430" s="14">
        <v>128851</v>
      </c>
      <c r="M430" s="14">
        <v>109999</v>
      </c>
      <c r="N430" s="14">
        <v>103703</v>
      </c>
      <c r="O430" s="14">
        <v>70625</v>
      </c>
      <c r="P430" s="14">
        <v>83558</v>
      </c>
      <c r="Q430" s="30">
        <f t="shared" si="36"/>
        <v>1092461</v>
      </c>
      <c r="R430" s="12">
        <f t="shared" si="35"/>
        <v>0.2490536008899753</v>
      </c>
    </row>
    <row r="431" spans="1:18" x14ac:dyDescent="0.2">
      <c r="A431" s="5" t="s">
        <v>653</v>
      </c>
      <c r="B431" s="6" t="s">
        <v>682</v>
      </c>
      <c r="C431" s="34" t="s">
        <v>741</v>
      </c>
      <c r="D431" s="30">
        <v>24316592</v>
      </c>
      <c r="E431" s="14">
        <v>1745212</v>
      </c>
      <c r="F431" s="14">
        <v>1652242</v>
      </c>
      <c r="G431" s="14">
        <v>1882235</v>
      </c>
      <c r="H431" s="14">
        <v>2187964</v>
      </c>
      <c r="I431" s="14">
        <v>2306315</v>
      </c>
      <c r="J431" s="14">
        <v>2363544</v>
      </c>
      <c r="K431" s="14">
        <v>2582181</v>
      </c>
      <c r="L431" s="14">
        <v>2742046</v>
      </c>
      <c r="M431" s="14">
        <v>2459451</v>
      </c>
      <c r="N431" s="14">
        <v>2328896</v>
      </c>
      <c r="O431" s="14">
        <v>1822323</v>
      </c>
      <c r="P431" s="14">
        <v>1830421</v>
      </c>
      <c r="Q431" s="30">
        <f t="shared" si="36"/>
        <v>25902830</v>
      </c>
      <c r="R431" s="12">
        <f t="shared" si="35"/>
        <v>6.5232743140979599E-2</v>
      </c>
    </row>
    <row r="432" spans="1:18" x14ac:dyDescent="0.2">
      <c r="A432" s="5" t="s">
        <v>653</v>
      </c>
      <c r="B432" s="6" t="s">
        <v>683</v>
      </c>
      <c r="C432" s="34" t="s">
        <v>742</v>
      </c>
      <c r="D432" s="30">
        <v>25627368</v>
      </c>
      <c r="E432" s="14">
        <v>1671020</v>
      </c>
      <c r="F432" s="14">
        <v>1659483</v>
      </c>
      <c r="G432" s="14">
        <v>1920641</v>
      </c>
      <c r="H432" s="14">
        <v>2247266</v>
      </c>
      <c r="I432" s="14">
        <v>2512442</v>
      </c>
      <c r="J432" s="14">
        <v>2759979</v>
      </c>
      <c r="K432" s="14">
        <v>3029332</v>
      </c>
      <c r="L432" s="14">
        <v>3166042</v>
      </c>
      <c r="M432" s="17">
        <v>2870844</v>
      </c>
      <c r="N432" s="14">
        <v>2404521</v>
      </c>
      <c r="O432" s="14">
        <v>1733509</v>
      </c>
      <c r="P432" s="14">
        <v>1835595</v>
      </c>
      <c r="Q432" s="30">
        <f t="shared" si="36"/>
        <v>27810674</v>
      </c>
      <c r="R432" s="12">
        <f t="shared" si="35"/>
        <v>8.5194312580207265E-2</v>
      </c>
    </row>
    <row r="433" spans="1:18" x14ac:dyDescent="0.2">
      <c r="A433" s="5" t="s">
        <v>653</v>
      </c>
      <c r="B433" s="6" t="s">
        <v>684</v>
      </c>
      <c r="C433" s="34" t="s">
        <v>743</v>
      </c>
      <c r="D433" s="30">
        <v>4807314</v>
      </c>
      <c r="E433" s="14">
        <v>278097</v>
      </c>
      <c r="F433" s="14">
        <v>285518</v>
      </c>
      <c r="G433" s="14">
        <v>331874</v>
      </c>
      <c r="H433" s="14">
        <v>404141</v>
      </c>
      <c r="I433" s="14">
        <v>504878</v>
      </c>
      <c r="J433" s="14">
        <v>581808</v>
      </c>
      <c r="K433" s="14">
        <v>612681</v>
      </c>
      <c r="L433" s="14">
        <v>624206</v>
      </c>
      <c r="M433" s="14">
        <v>579847</v>
      </c>
      <c r="N433" s="14">
        <v>498975</v>
      </c>
      <c r="O433" s="14">
        <v>303594</v>
      </c>
      <c r="P433" s="14">
        <v>300389</v>
      </c>
      <c r="Q433" s="30">
        <f t="shared" si="36"/>
        <v>5306008</v>
      </c>
      <c r="R433" s="12">
        <f t="shared" si="35"/>
        <v>0.10373651481887802</v>
      </c>
    </row>
    <row r="434" spans="1:18" x14ac:dyDescent="0.2">
      <c r="A434" s="5" t="s">
        <v>653</v>
      </c>
      <c r="B434" s="6" t="s">
        <v>685</v>
      </c>
      <c r="C434" s="34" t="s">
        <v>744</v>
      </c>
      <c r="D434" s="30">
        <v>371193</v>
      </c>
      <c r="E434" s="14">
        <v>17439</v>
      </c>
      <c r="F434" s="14">
        <v>18516</v>
      </c>
      <c r="G434" s="14">
        <v>24405</v>
      </c>
      <c r="H434" s="14">
        <v>41795</v>
      </c>
      <c r="I434" s="14">
        <v>46617</v>
      </c>
      <c r="J434" s="14">
        <v>51823</v>
      </c>
      <c r="K434" s="14">
        <v>61783</v>
      </c>
      <c r="L434" s="14">
        <v>62364</v>
      </c>
      <c r="M434" s="14">
        <v>50301</v>
      </c>
      <c r="N434" s="14">
        <v>40277</v>
      </c>
      <c r="O434" s="14">
        <v>21583</v>
      </c>
      <c r="P434" s="14">
        <v>24245</v>
      </c>
      <c r="Q434" s="30">
        <f t="shared" si="36"/>
        <v>461148</v>
      </c>
      <c r="R434" s="12">
        <f t="shared" si="35"/>
        <v>0.24234023809716243</v>
      </c>
    </row>
    <row r="435" spans="1:18" x14ac:dyDescent="0.2">
      <c r="A435" s="5" t="s">
        <v>653</v>
      </c>
      <c r="B435" s="6" t="s">
        <v>686</v>
      </c>
      <c r="C435" s="34" t="s">
        <v>745</v>
      </c>
      <c r="D435" s="30">
        <v>447137</v>
      </c>
      <c r="E435" s="14">
        <v>29785</v>
      </c>
      <c r="F435" s="14">
        <v>29932</v>
      </c>
      <c r="G435" s="14">
        <v>36672</v>
      </c>
      <c r="H435" s="14">
        <v>36838</v>
      </c>
      <c r="I435" s="14">
        <v>51985</v>
      </c>
      <c r="J435" s="14">
        <v>55774</v>
      </c>
      <c r="K435" s="14">
        <v>58051</v>
      </c>
      <c r="L435" s="14">
        <v>56767</v>
      </c>
      <c r="M435" s="14">
        <v>54702</v>
      </c>
      <c r="N435" s="14">
        <v>50792</v>
      </c>
      <c r="O435" s="14">
        <v>35189</v>
      </c>
      <c r="P435" s="14">
        <v>31666</v>
      </c>
      <c r="Q435" s="30">
        <f t="shared" si="36"/>
        <v>528153</v>
      </c>
      <c r="R435" s="12">
        <f t="shared" si="35"/>
        <v>0.18118831588528805</v>
      </c>
    </row>
    <row r="436" spans="1:18" x14ac:dyDescent="0.2">
      <c r="A436" s="5" t="s">
        <v>653</v>
      </c>
      <c r="B436" s="6" t="s">
        <v>687</v>
      </c>
      <c r="C436" s="34" t="s">
        <v>746</v>
      </c>
      <c r="D436" s="30">
        <v>672915</v>
      </c>
      <c r="E436" s="14">
        <v>24512</v>
      </c>
      <c r="F436" s="14">
        <v>23768</v>
      </c>
      <c r="G436" s="14">
        <v>33341</v>
      </c>
      <c r="H436" s="14">
        <v>72435</v>
      </c>
      <c r="I436" s="14">
        <v>74411</v>
      </c>
      <c r="J436" s="14">
        <v>78056</v>
      </c>
      <c r="K436" s="14">
        <v>94136</v>
      </c>
      <c r="L436" s="14">
        <v>88727</v>
      </c>
      <c r="M436" s="14">
        <v>80997</v>
      </c>
      <c r="N436" s="14">
        <v>73648</v>
      </c>
      <c r="O436" s="14">
        <v>26401</v>
      </c>
      <c r="P436" s="14">
        <v>25868</v>
      </c>
      <c r="Q436" s="30">
        <f t="shared" si="36"/>
        <v>696300</v>
      </c>
      <c r="R436" s="12">
        <f t="shared" si="35"/>
        <v>3.4751788858919719E-2</v>
      </c>
    </row>
    <row r="437" spans="1:18" x14ac:dyDescent="0.2">
      <c r="A437" s="5" t="s">
        <v>653</v>
      </c>
      <c r="B437" s="6" t="s">
        <v>688</v>
      </c>
      <c r="C437" s="34" t="s">
        <v>747</v>
      </c>
      <c r="D437" s="30">
        <v>162200</v>
      </c>
      <c r="E437" s="14">
        <v>11664</v>
      </c>
      <c r="F437" s="14">
        <v>12568</v>
      </c>
      <c r="G437" s="14">
        <v>15856</v>
      </c>
      <c r="H437" s="14">
        <v>13622</v>
      </c>
      <c r="I437" s="14">
        <v>15447</v>
      </c>
      <c r="J437" s="14">
        <v>14932</v>
      </c>
      <c r="K437" s="14">
        <v>14688</v>
      </c>
      <c r="L437" s="14">
        <v>14743</v>
      </c>
      <c r="M437" s="14">
        <v>12709</v>
      </c>
      <c r="N437" s="14">
        <v>14922</v>
      </c>
      <c r="O437" s="14">
        <v>15962</v>
      </c>
      <c r="P437" s="14">
        <v>13734</v>
      </c>
      <c r="Q437" s="30">
        <f t="shared" si="36"/>
        <v>170847</v>
      </c>
      <c r="R437" s="12">
        <f t="shared" si="35"/>
        <v>5.3310727496917343E-2</v>
      </c>
    </row>
    <row r="438" spans="1:18" x14ac:dyDescent="0.2">
      <c r="A438" s="5" t="s">
        <v>653</v>
      </c>
      <c r="B438" s="6" t="s">
        <v>689</v>
      </c>
      <c r="C438" s="34" t="s">
        <v>748</v>
      </c>
      <c r="D438" s="30">
        <v>1954385</v>
      </c>
      <c r="E438" s="14">
        <v>125181</v>
      </c>
      <c r="F438" s="14">
        <v>140023</v>
      </c>
      <c r="G438" s="14">
        <v>157499</v>
      </c>
      <c r="H438" s="14">
        <v>166198</v>
      </c>
      <c r="I438" s="14">
        <v>176331</v>
      </c>
      <c r="J438" s="14">
        <v>198455</v>
      </c>
      <c r="K438" s="14">
        <v>218720</v>
      </c>
      <c r="L438" s="14">
        <v>225394</v>
      </c>
      <c r="M438" s="14">
        <v>191947</v>
      </c>
      <c r="N438" s="14">
        <v>176421</v>
      </c>
      <c r="O438" s="14">
        <v>143587</v>
      </c>
      <c r="P438" s="14">
        <v>150691</v>
      </c>
      <c r="Q438" s="30">
        <f t="shared" si="36"/>
        <v>2070447</v>
      </c>
      <c r="R438" s="12">
        <f t="shared" si="35"/>
        <v>5.9385433269289356E-2</v>
      </c>
    </row>
    <row r="439" spans="1:18" x14ac:dyDescent="0.2">
      <c r="A439" s="5" t="s">
        <v>653</v>
      </c>
      <c r="B439" s="6" t="s">
        <v>690</v>
      </c>
      <c r="C439" s="34" t="s">
        <v>749</v>
      </c>
      <c r="D439" s="30">
        <v>125888</v>
      </c>
      <c r="E439" s="14">
        <v>8220</v>
      </c>
      <c r="F439" s="14">
        <v>9105</v>
      </c>
      <c r="G439" s="14">
        <v>10458</v>
      </c>
      <c r="H439" s="14">
        <v>10590</v>
      </c>
      <c r="I439" s="14">
        <v>11283</v>
      </c>
      <c r="J439" s="14">
        <v>11704</v>
      </c>
      <c r="K439" s="14">
        <v>11696</v>
      </c>
      <c r="L439" s="14">
        <v>12109</v>
      </c>
      <c r="M439" s="14">
        <v>12468</v>
      </c>
      <c r="N439" s="14">
        <v>13001</v>
      </c>
      <c r="O439" s="14">
        <v>12502</v>
      </c>
      <c r="P439" s="14">
        <v>10826</v>
      </c>
      <c r="Q439" s="30">
        <f t="shared" si="36"/>
        <v>133962</v>
      </c>
      <c r="R439" s="12">
        <f t="shared" si="35"/>
        <v>6.4136375190645634E-2</v>
      </c>
    </row>
    <row r="440" spans="1:18" x14ac:dyDescent="0.2">
      <c r="A440" s="5" t="s">
        <v>653</v>
      </c>
      <c r="B440" s="6" t="s">
        <v>691</v>
      </c>
      <c r="C440" s="34" t="s">
        <v>750</v>
      </c>
      <c r="D440" s="30">
        <v>245147</v>
      </c>
      <c r="E440" s="14">
        <v>13245</v>
      </c>
      <c r="F440" s="14">
        <v>14271</v>
      </c>
      <c r="G440" s="14">
        <v>15899</v>
      </c>
      <c r="H440" s="14">
        <v>17056</v>
      </c>
      <c r="I440" s="14">
        <v>19026</v>
      </c>
      <c r="J440" s="14">
        <v>20208</v>
      </c>
      <c r="K440" s="14">
        <v>27047</v>
      </c>
      <c r="L440" s="14">
        <v>33983</v>
      </c>
      <c r="M440" s="14">
        <v>32428</v>
      </c>
      <c r="N440" s="14">
        <v>23953</v>
      </c>
      <c r="O440" s="14">
        <v>20387</v>
      </c>
      <c r="P440" s="14">
        <v>18911</v>
      </c>
      <c r="Q440" s="30">
        <f t="shared" si="36"/>
        <v>256414</v>
      </c>
      <c r="R440" s="12">
        <f t="shared" si="35"/>
        <v>4.5960178994643996E-2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36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36"/>
  <sheetViews>
    <sheetView topLeftCell="P1" zoomScale="95" zoomScaleNormal="95" workbookViewId="0">
      <selection activeCell="S1" sqref="S1:S1048576"/>
    </sheetView>
  </sheetViews>
  <sheetFormatPr defaultRowHeight="12.75" x14ac:dyDescent="0.2"/>
  <cols>
    <col min="1" max="1" width="25.7109375" customWidth="1"/>
    <col min="2" max="2" width="30.7109375" customWidth="1"/>
    <col min="3" max="3" width="6.5703125" style="36" customWidth="1"/>
    <col min="4" max="4" width="12.42578125" bestFit="1" customWidth="1"/>
    <col min="5" max="16" width="11" style="43" customWidth="1"/>
    <col min="17" max="17" width="14.140625" style="43" customWidth="1"/>
    <col min="18" max="18" width="8.7109375" style="43" customWidth="1"/>
    <col min="19" max="19" width="9.42578125" bestFit="1" customWidth="1"/>
  </cols>
  <sheetData>
    <row r="1" spans="1:18" x14ac:dyDescent="0.2">
      <c r="A1" s="1" t="s">
        <v>0</v>
      </c>
      <c r="B1" s="1" t="s">
        <v>1</v>
      </c>
      <c r="C1" s="33" t="s">
        <v>17</v>
      </c>
      <c r="D1" s="2" t="s">
        <v>897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912</v>
      </c>
      <c r="R1" s="4" t="s">
        <v>16</v>
      </c>
    </row>
    <row r="2" spans="1:18" x14ac:dyDescent="0.2">
      <c r="A2" s="5" t="s">
        <v>18</v>
      </c>
      <c r="B2" s="6" t="s">
        <v>19</v>
      </c>
      <c r="C2" s="34" t="s">
        <v>20</v>
      </c>
      <c r="D2" s="30">
        <v>1977044</v>
      </c>
      <c r="E2" s="14">
        <v>149063</v>
      </c>
      <c r="F2" s="14">
        <v>127095</v>
      </c>
      <c r="G2" s="14">
        <v>147463</v>
      </c>
      <c r="H2" s="14">
        <v>148330</v>
      </c>
      <c r="I2" s="14">
        <v>162017</v>
      </c>
      <c r="J2" s="14">
        <v>181574</v>
      </c>
      <c r="K2" s="14">
        <v>223442</v>
      </c>
      <c r="L2" s="14">
        <v>258959</v>
      </c>
      <c r="M2" s="14">
        <v>214726</v>
      </c>
      <c r="N2" s="14">
        <v>200303</v>
      </c>
      <c r="O2" s="14">
        <v>175763</v>
      </c>
      <c r="P2" s="14">
        <v>206365</v>
      </c>
      <c r="Q2" s="30">
        <f t="shared" ref="Q2:Q81" si="0">SUM(E2:P2)</f>
        <v>2195100</v>
      </c>
      <c r="R2" s="12">
        <f t="shared" ref="R2:R18" si="1">Q2/D2-1</f>
        <v>0.11029395400405861</v>
      </c>
    </row>
    <row r="3" spans="1:18" x14ac:dyDescent="0.2">
      <c r="A3" s="5" t="s">
        <v>21</v>
      </c>
      <c r="B3" s="6" t="s">
        <v>22</v>
      </c>
      <c r="C3" s="34" t="s">
        <v>23</v>
      </c>
      <c r="D3" s="30">
        <v>1879667</v>
      </c>
      <c r="E3" s="14">
        <v>137303</v>
      </c>
      <c r="F3" s="14">
        <v>113729</v>
      </c>
      <c r="G3" s="14">
        <f>384698-251032</f>
        <v>133666</v>
      </c>
      <c r="H3" s="14">
        <f>516527-384698</f>
        <v>131829</v>
      </c>
      <c r="I3" s="14">
        <f>663846-516527</f>
        <v>147319</v>
      </c>
      <c r="J3" s="14">
        <f>839122-663846</f>
        <v>175276</v>
      </c>
      <c r="K3" s="14">
        <f>1066532-839122</f>
        <v>227410</v>
      </c>
      <c r="L3" s="14">
        <f>1321784-1066532</f>
        <v>255252</v>
      </c>
      <c r="M3" s="14">
        <f>1542500-1321784</f>
        <v>220716</v>
      </c>
      <c r="N3" s="14">
        <f>1747926-1542500</f>
        <v>205426</v>
      </c>
      <c r="O3" s="14">
        <v>168596</v>
      </c>
      <c r="P3" s="14">
        <v>189018</v>
      </c>
      <c r="Q3" s="30">
        <f t="shared" si="0"/>
        <v>2105540</v>
      </c>
      <c r="R3" s="12">
        <f t="shared" si="1"/>
        <v>0.1201664975764325</v>
      </c>
    </row>
    <row r="4" spans="1:18" x14ac:dyDescent="0.2">
      <c r="A4" s="5" t="s">
        <v>24</v>
      </c>
      <c r="B4" s="6" t="s">
        <v>901</v>
      </c>
      <c r="C4" s="35"/>
      <c r="D4" s="30">
        <v>27326144</v>
      </c>
      <c r="E4" s="14">
        <f t="shared" ref="E4:P4" si="2">SUM(E5:E10)</f>
        <v>1809894</v>
      </c>
      <c r="F4" s="14">
        <f t="shared" si="2"/>
        <v>1825035</v>
      </c>
      <c r="G4" s="14">
        <f t="shared" si="2"/>
        <v>2197406</v>
      </c>
      <c r="H4" s="14">
        <f t="shared" si="2"/>
        <v>2144874</v>
      </c>
      <c r="I4" s="14">
        <f t="shared" si="2"/>
        <v>2416921</v>
      </c>
      <c r="J4" s="14">
        <f t="shared" si="2"/>
        <v>2497202</v>
      </c>
      <c r="K4" s="14">
        <f t="shared" si="2"/>
        <v>2816445</v>
      </c>
      <c r="L4" s="14">
        <f t="shared" si="2"/>
        <v>2759352</v>
      </c>
      <c r="M4" s="14">
        <f t="shared" si="2"/>
        <v>2711163</v>
      </c>
      <c r="N4" s="14">
        <f t="shared" si="2"/>
        <v>2446976</v>
      </c>
      <c r="O4" s="14">
        <f t="shared" si="2"/>
        <v>1997270</v>
      </c>
      <c r="P4" s="14">
        <f t="shared" si="2"/>
        <v>2085863</v>
      </c>
      <c r="Q4" s="30">
        <f t="shared" si="0"/>
        <v>27708401</v>
      </c>
      <c r="R4" s="12">
        <f t="shared" si="1"/>
        <v>1.3988691562190514E-2</v>
      </c>
    </row>
    <row r="5" spans="1:18" x14ac:dyDescent="0.2">
      <c r="A5" s="5" t="s">
        <v>24</v>
      </c>
      <c r="B5" s="6" t="s">
        <v>25</v>
      </c>
      <c r="C5" s="34" t="s">
        <v>31</v>
      </c>
      <c r="D5" s="30">
        <v>963396</v>
      </c>
      <c r="E5" s="14">
        <v>52470</v>
      </c>
      <c r="F5" s="14">
        <v>60180</v>
      </c>
      <c r="G5" s="14">
        <v>69884</v>
      </c>
      <c r="H5" s="14">
        <v>74153</v>
      </c>
      <c r="I5" s="14">
        <v>88249</v>
      </c>
      <c r="J5" s="14">
        <v>101022</v>
      </c>
      <c r="K5" s="14">
        <v>104308</v>
      </c>
      <c r="L5" s="14">
        <v>97638</v>
      </c>
      <c r="M5" s="14">
        <v>105885</v>
      </c>
      <c r="N5" s="14">
        <v>90904</v>
      </c>
      <c r="O5" s="14">
        <v>74246</v>
      </c>
      <c r="P5" s="14">
        <v>62945</v>
      </c>
      <c r="Q5" s="30">
        <f t="shared" si="0"/>
        <v>981884</v>
      </c>
      <c r="R5" s="12">
        <f t="shared" si="1"/>
        <v>1.9190447126622878E-2</v>
      </c>
    </row>
    <row r="6" spans="1:18" x14ac:dyDescent="0.2">
      <c r="A6" s="5" t="s">
        <v>24</v>
      </c>
      <c r="B6" s="6" t="s">
        <v>26</v>
      </c>
      <c r="C6" s="34" t="s">
        <v>32</v>
      </c>
      <c r="D6" s="30">
        <v>1001256</v>
      </c>
      <c r="E6" s="14">
        <v>161423</v>
      </c>
      <c r="F6" s="14">
        <v>163857</v>
      </c>
      <c r="G6" s="14">
        <v>166669</v>
      </c>
      <c r="H6" s="14">
        <v>63022</v>
      </c>
      <c r="I6" s="14">
        <v>46428</v>
      </c>
      <c r="J6" s="14">
        <v>55684</v>
      </c>
      <c r="K6" s="14">
        <v>64935</v>
      </c>
      <c r="L6" s="14">
        <v>58381</v>
      </c>
      <c r="M6" s="14">
        <v>59415</v>
      </c>
      <c r="N6" s="14">
        <v>35612</v>
      </c>
      <c r="O6" s="14">
        <v>29582</v>
      </c>
      <c r="P6" s="14">
        <v>101731</v>
      </c>
      <c r="Q6" s="30">
        <f t="shared" si="0"/>
        <v>1006739</v>
      </c>
      <c r="R6" s="12">
        <f t="shared" si="1"/>
        <v>5.4761219907795144E-3</v>
      </c>
    </row>
    <row r="7" spans="1:18" x14ac:dyDescent="0.2">
      <c r="A7" s="5" t="s">
        <v>24</v>
      </c>
      <c r="B7" s="6" t="s">
        <v>27</v>
      </c>
      <c r="C7" s="34" t="s">
        <v>33</v>
      </c>
      <c r="D7" s="30">
        <v>227625</v>
      </c>
      <c r="E7" s="14">
        <v>14636</v>
      </c>
      <c r="F7" s="14">
        <v>15383</v>
      </c>
      <c r="G7" s="14">
        <v>18225</v>
      </c>
      <c r="H7" s="14">
        <v>15333</v>
      </c>
      <c r="I7" s="14">
        <v>19183</v>
      </c>
      <c r="J7" s="14">
        <v>18979</v>
      </c>
      <c r="K7" s="14">
        <v>21901</v>
      </c>
      <c r="L7" s="14">
        <v>21037</v>
      </c>
      <c r="M7" s="14">
        <v>7321</v>
      </c>
      <c r="N7" s="14">
        <v>14194</v>
      </c>
      <c r="O7" s="14">
        <v>13198</v>
      </c>
      <c r="P7" s="14">
        <v>14319</v>
      </c>
      <c r="Q7" s="30">
        <f t="shared" si="0"/>
        <v>193709</v>
      </c>
      <c r="R7" s="12">
        <f t="shared" si="1"/>
        <v>-0.14899945085118071</v>
      </c>
    </row>
    <row r="8" spans="1:18" x14ac:dyDescent="0.2">
      <c r="A8" s="5" t="s">
        <v>24</v>
      </c>
      <c r="B8" s="6" t="s">
        <v>28</v>
      </c>
      <c r="C8" s="34" t="s">
        <v>34</v>
      </c>
      <c r="D8" s="30">
        <v>530504</v>
      </c>
      <c r="E8" s="14">
        <v>21436</v>
      </c>
      <c r="F8" s="14">
        <v>24029</v>
      </c>
      <c r="G8" s="14">
        <v>26149</v>
      </c>
      <c r="H8" s="14">
        <v>37000</v>
      </c>
      <c r="I8" s="14">
        <v>43016</v>
      </c>
      <c r="J8" s="14">
        <v>46053</v>
      </c>
      <c r="K8" s="14">
        <v>52344</v>
      </c>
      <c r="L8" s="14">
        <v>51103</v>
      </c>
      <c r="M8" s="14">
        <v>50763</v>
      </c>
      <c r="N8" s="14">
        <v>34260</v>
      </c>
      <c r="O8" s="14">
        <v>28463</v>
      </c>
      <c r="P8" s="14">
        <v>21135</v>
      </c>
      <c r="Q8" s="30">
        <f t="shared" si="0"/>
        <v>435751</v>
      </c>
      <c r="R8" s="12">
        <f t="shared" si="1"/>
        <v>-0.17860939785562413</v>
      </c>
    </row>
    <row r="9" spans="1:18" x14ac:dyDescent="0.2">
      <c r="A9" s="5" t="s">
        <v>24</v>
      </c>
      <c r="B9" s="6" t="s">
        <v>29</v>
      </c>
      <c r="C9" s="34" t="s">
        <v>35</v>
      </c>
      <c r="D9" s="30">
        <v>1828309</v>
      </c>
      <c r="E9" s="14">
        <v>220283</v>
      </c>
      <c r="F9" s="14">
        <v>212785</v>
      </c>
      <c r="G9" s="14">
        <v>205550</v>
      </c>
      <c r="H9" s="14">
        <v>104761</v>
      </c>
      <c r="I9" s="14">
        <v>117757</v>
      </c>
      <c r="J9" s="14">
        <v>126917</v>
      </c>
      <c r="K9" s="14">
        <v>141374</v>
      </c>
      <c r="L9" s="14">
        <v>139637</v>
      </c>
      <c r="M9" s="14">
        <v>135752</v>
      </c>
      <c r="N9" s="14">
        <v>105196</v>
      </c>
      <c r="O9" s="14">
        <v>84868</v>
      </c>
      <c r="P9" s="14">
        <v>144408</v>
      </c>
      <c r="Q9" s="30">
        <f t="shared" si="0"/>
        <v>1739288</v>
      </c>
      <c r="R9" s="12">
        <f t="shared" si="1"/>
        <v>-4.869034720060994E-2</v>
      </c>
    </row>
    <row r="10" spans="1:18" x14ac:dyDescent="0.2">
      <c r="A10" s="5" t="s">
        <v>24</v>
      </c>
      <c r="B10" s="6" t="s">
        <v>30</v>
      </c>
      <c r="C10" s="34" t="s">
        <v>36</v>
      </c>
      <c r="D10" s="30">
        <v>22775054</v>
      </c>
      <c r="E10" s="14">
        <v>1339646</v>
      </c>
      <c r="F10" s="14">
        <v>1348801</v>
      </c>
      <c r="G10" s="14">
        <v>1710929</v>
      </c>
      <c r="H10" s="14">
        <v>1850605</v>
      </c>
      <c r="I10" s="14">
        <v>2102288</v>
      </c>
      <c r="J10" s="14">
        <v>2148547</v>
      </c>
      <c r="K10" s="14">
        <v>2431583</v>
      </c>
      <c r="L10" s="14">
        <v>2391556</v>
      </c>
      <c r="M10" s="14">
        <v>2352027</v>
      </c>
      <c r="N10" s="14">
        <v>2166810</v>
      </c>
      <c r="O10" s="14">
        <v>1766913</v>
      </c>
      <c r="P10" s="14">
        <v>1741325</v>
      </c>
      <c r="Q10" s="30">
        <v>23352016</v>
      </c>
      <c r="R10" s="12">
        <f t="shared" si="1"/>
        <v>2.5333068365062994E-2</v>
      </c>
    </row>
    <row r="11" spans="1:18" x14ac:dyDescent="0.2">
      <c r="A11" s="80"/>
      <c r="B11" s="81"/>
      <c r="C11" s="82"/>
      <c r="D11" s="83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3"/>
      <c r="R11" s="85"/>
    </row>
    <row r="12" spans="1:18" x14ac:dyDescent="0.2">
      <c r="A12" s="5" t="s">
        <v>39</v>
      </c>
      <c r="B12" s="6" t="s">
        <v>901</v>
      </c>
      <c r="C12" s="35"/>
      <c r="D12" s="30">
        <v>30966206</v>
      </c>
      <c r="E12" s="14">
        <f t="shared" ref="E12:P12" si="3">SUM(E14:E17)</f>
        <v>1972339</v>
      </c>
      <c r="F12" s="14">
        <f t="shared" si="3"/>
        <v>2091418</v>
      </c>
      <c r="G12" s="14">
        <f t="shared" si="3"/>
        <v>1920528</v>
      </c>
      <c r="H12" s="14">
        <f t="shared" si="3"/>
        <v>1975276</v>
      </c>
      <c r="I12" s="14">
        <f t="shared" si="3"/>
        <v>2682243</v>
      </c>
      <c r="J12" s="14">
        <f t="shared" si="3"/>
        <v>2715425</v>
      </c>
      <c r="K12" s="14">
        <f t="shared" si="3"/>
        <v>3195683</v>
      </c>
      <c r="L12" s="14">
        <f t="shared" si="3"/>
        <v>3114702</v>
      </c>
      <c r="M12" s="14">
        <f t="shared" si="3"/>
        <v>2977975</v>
      </c>
      <c r="N12" s="14">
        <f t="shared" si="3"/>
        <v>2747546</v>
      </c>
      <c r="O12" s="14">
        <f t="shared" si="3"/>
        <v>2303602</v>
      </c>
      <c r="P12" s="14">
        <f t="shared" si="3"/>
        <v>2242707</v>
      </c>
      <c r="Q12" s="30">
        <f>SUM(Q14:Q17)</f>
        <v>29939444</v>
      </c>
      <c r="R12" s="12">
        <f t="shared" si="1"/>
        <v>-3.3157500792961203E-2</v>
      </c>
    </row>
    <row r="13" spans="1:18" x14ac:dyDescent="0.2">
      <c r="A13" s="5" t="s">
        <v>39</v>
      </c>
      <c r="B13" s="6" t="s">
        <v>40</v>
      </c>
      <c r="C13" s="79" t="s">
        <v>57</v>
      </c>
      <c r="D13" s="30"/>
      <c r="E13" s="14">
        <v>17237</v>
      </c>
      <c r="F13" s="14">
        <v>19106</v>
      </c>
      <c r="G13" s="14">
        <v>31201</v>
      </c>
      <c r="H13" s="14">
        <v>33576</v>
      </c>
      <c r="I13" s="14">
        <v>28130</v>
      </c>
      <c r="J13" s="14">
        <v>24817</v>
      </c>
      <c r="K13" s="14">
        <v>22129</v>
      </c>
      <c r="L13" s="14">
        <v>21812</v>
      </c>
      <c r="M13" s="14">
        <v>24248</v>
      </c>
      <c r="N13" s="14">
        <v>21242</v>
      </c>
      <c r="O13" s="14">
        <v>17229</v>
      </c>
      <c r="P13" s="14">
        <v>15584</v>
      </c>
      <c r="Q13" s="30">
        <f t="shared" si="0"/>
        <v>276311</v>
      </c>
      <c r="R13" s="12"/>
    </row>
    <row r="14" spans="1:18" x14ac:dyDescent="0.2">
      <c r="A14" s="5" t="s">
        <v>39</v>
      </c>
      <c r="B14" s="6" t="s">
        <v>41</v>
      </c>
      <c r="C14" s="34" t="s">
        <v>58</v>
      </c>
      <c r="D14" s="30">
        <v>6956302</v>
      </c>
      <c r="E14" s="14">
        <v>462938</v>
      </c>
      <c r="F14" s="14">
        <v>489481</v>
      </c>
      <c r="G14" s="14">
        <v>578829</v>
      </c>
      <c r="H14" s="14">
        <v>694946</v>
      </c>
      <c r="I14" s="14">
        <v>649810</v>
      </c>
      <c r="J14" s="14">
        <v>610398</v>
      </c>
      <c r="K14" s="14">
        <v>721620</v>
      </c>
      <c r="L14" s="14">
        <v>723890</v>
      </c>
      <c r="M14" s="14">
        <v>645724</v>
      </c>
      <c r="N14" s="14">
        <v>652210</v>
      </c>
      <c r="O14" s="14">
        <v>531618</v>
      </c>
      <c r="P14" s="14">
        <v>537729</v>
      </c>
      <c r="Q14" s="30">
        <f t="shared" si="0"/>
        <v>7299193</v>
      </c>
      <c r="R14" s="12">
        <f t="shared" si="1"/>
        <v>4.9292138265417451E-2</v>
      </c>
    </row>
    <row r="15" spans="1:18" x14ac:dyDescent="0.2">
      <c r="A15" s="5" t="s">
        <v>39</v>
      </c>
      <c r="B15" s="6" t="s">
        <v>42</v>
      </c>
      <c r="C15" s="34" t="s">
        <v>59</v>
      </c>
      <c r="D15" s="30">
        <v>23460018</v>
      </c>
      <c r="E15" s="14">
        <v>1481275</v>
      </c>
      <c r="F15" s="14">
        <v>1570590</v>
      </c>
      <c r="G15" s="14">
        <v>1214485</v>
      </c>
      <c r="H15" s="14">
        <v>1074538</v>
      </c>
      <c r="I15" s="14">
        <v>1971664</v>
      </c>
      <c r="J15" s="14">
        <v>2050148</v>
      </c>
      <c r="K15" s="14">
        <v>2399515</v>
      </c>
      <c r="L15" s="14">
        <v>2313354</v>
      </c>
      <c r="M15" s="14">
        <v>2258879</v>
      </c>
      <c r="N15" s="14">
        <v>2055654</v>
      </c>
      <c r="O15" s="14">
        <v>1744169</v>
      </c>
      <c r="P15" s="14">
        <v>1684147</v>
      </c>
      <c r="Q15" s="30">
        <v>21818418</v>
      </c>
      <c r="R15" s="12">
        <f t="shared" si="1"/>
        <v>-6.9974370863654101E-2</v>
      </c>
    </row>
    <row r="16" spans="1:18" x14ac:dyDescent="0.2">
      <c r="A16" s="5" t="s">
        <v>39</v>
      </c>
      <c r="B16" s="6" t="s">
        <v>43</v>
      </c>
      <c r="C16" s="34" t="s">
        <v>60</v>
      </c>
      <c r="D16" s="30">
        <v>294848</v>
      </c>
      <c r="E16" s="14">
        <v>13426</v>
      </c>
      <c r="F16" s="14">
        <v>13898</v>
      </c>
      <c r="G16" s="14">
        <v>72758</v>
      </c>
      <c r="H16" s="14">
        <v>109344</v>
      </c>
      <c r="I16" s="14">
        <v>24326</v>
      </c>
      <c r="J16" s="14">
        <v>21339</v>
      </c>
      <c r="K16" s="14">
        <v>34909</v>
      </c>
      <c r="L16" s="14">
        <v>34036</v>
      </c>
      <c r="M16" s="14">
        <v>36686</v>
      </c>
      <c r="N16" s="14">
        <v>11281</v>
      </c>
      <c r="O16" s="14">
        <v>9107</v>
      </c>
      <c r="P16" s="14">
        <v>5753</v>
      </c>
      <c r="Q16" s="30">
        <f t="shared" si="0"/>
        <v>386863</v>
      </c>
      <c r="R16" s="12">
        <f t="shared" si="1"/>
        <v>0.31207605274582151</v>
      </c>
    </row>
    <row r="17" spans="1:18" x14ac:dyDescent="0.2">
      <c r="A17" s="5" t="s">
        <v>39</v>
      </c>
      <c r="B17" s="6" t="s">
        <v>768</v>
      </c>
      <c r="C17" s="34" t="s">
        <v>769</v>
      </c>
      <c r="D17" s="30">
        <v>255038</v>
      </c>
      <c r="E17" s="14">
        <v>14700</v>
      </c>
      <c r="F17" s="14">
        <v>17449</v>
      </c>
      <c r="G17" s="14">
        <v>54456</v>
      </c>
      <c r="H17" s="14">
        <v>96448</v>
      </c>
      <c r="I17" s="14">
        <v>36443</v>
      </c>
      <c r="J17" s="14">
        <v>33540</v>
      </c>
      <c r="K17" s="14">
        <v>39639</v>
      </c>
      <c r="L17" s="14">
        <v>43422</v>
      </c>
      <c r="M17" s="14">
        <v>36686</v>
      </c>
      <c r="N17" s="14">
        <v>28401</v>
      </c>
      <c r="O17" s="14">
        <v>18708</v>
      </c>
      <c r="P17" s="14">
        <v>15078</v>
      </c>
      <c r="Q17" s="30">
        <f t="shared" si="0"/>
        <v>434970</v>
      </c>
      <c r="R17" s="12">
        <f t="shared" si="1"/>
        <v>0.70551055136881557</v>
      </c>
    </row>
    <row r="18" spans="1:18" x14ac:dyDescent="0.2">
      <c r="A18" s="5" t="s">
        <v>44</v>
      </c>
      <c r="B18" s="6" t="s">
        <v>45</v>
      </c>
      <c r="C18" s="34" t="s">
        <v>61</v>
      </c>
      <c r="D18" s="30">
        <v>772904</v>
      </c>
      <c r="E18" s="14">
        <v>41208</v>
      </c>
      <c r="F18" s="14">
        <v>42567</v>
      </c>
      <c r="G18" s="14">
        <v>53438</v>
      </c>
      <c r="H18" s="14">
        <v>68085</v>
      </c>
      <c r="I18" s="14">
        <v>85738</v>
      </c>
      <c r="J18" s="14">
        <v>66429</v>
      </c>
      <c r="K18" s="14">
        <v>109141</v>
      </c>
      <c r="L18" s="14">
        <v>118350</v>
      </c>
      <c r="M18" s="14">
        <v>91123</v>
      </c>
      <c r="N18" s="14">
        <v>71360</v>
      </c>
      <c r="O18" s="14">
        <v>47352</v>
      </c>
      <c r="P18" s="14">
        <v>44181</v>
      </c>
      <c r="Q18" s="30">
        <f t="shared" si="0"/>
        <v>838972</v>
      </c>
      <c r="R18" s="12">
        <f t="shared" si="1"/>
        <v>8.5480214877915017E-2</v>
      </c>
    </row>
    <row r="19" spans="1:18" x14ac:dyDescent="0.2">
      <c r="A19" s="5" t="s">
        <v>44</v>
      </c>
      <c r="B19" s="6" t="s">
        <v>965</v>
      </c>
      <c r="C19" s="34" t="s">
        <v>966</v>
      </c>
      <c r="D19" s="30">
        <v>259074</v>
      </c>
      <c r="E19" s="14">
        <v>19021</v>
      </c>
      <c r="F19" s="14">
        <v>20023</v>
      </c>
      <c r="G19" s="14">
        <v>23582</v>
      </c>
      <c r="H19" s="14">
        <v>25247</v>
      </c>
      <c r="I19" s="14">
        <v>27318</v>
      </c>
      <c r="J19" s="14">
        <v>26597</v>
      </c>
      <c r="K19" s="14">
        <v>32240</v>
      </c>
      <c r="L19" s="14">
        <v>31033</v>
      </c>
      <c r="M19" s="14">
        <v>27776</v>
      </c>
      <c r="N19" s="14">
        <v>27603</v>
      </c>
      <c r="O19" s="14">
        <v>23617</v>
      </c>
      <c r="P19" s="14">
        <v>27069</v>
      </c>
      <c r="Q19" s="30">
        <f t="shared" si="0"/>
        <v>311126</v>
      </c>
      <c r="R19" s="12">
        <f t="shared" ref="R19:R32" si="4">Q19/D19-1</f>
        <v>0.20091556852482295</v>
      </c>
    </row>
    <row r="20" spans="1:18" x14ac:dyDescent="0.2">
      <c r="A20" s="5" t="s">
        <v>46</v>
      </c>
      <c r="B20" s="6" t="s">
        <v>901</v>
      </c>
      <c r="C20" s="35"/>
      <c r="D20" s="30">
        <v>7847957</v>
      </c>
      <c r="E20" s="14">
        <f t="shared" ref="E20:P20" si="5">SUM(E21:E23)</f>
        <v>369214</v>
      </c>
      <c r="F20" s="14">
        <f t="shared" si="5"/>
        <v>348615</v>
      </c>
      <c r="G20" s="14">
        <f t="shared" si="5"/>
        <v>380133</v>
      </c>
      <c r="H20" s="14">
        <f t="shared" si="5"/>
        <v>425194</v>
      </c>
      <c r="I20" s="14">
        <f t="shared" si="5"/>
        <v>639573</v>
      </c>
      <c r="J20" s="14">
        <f t="shared" si="5"/>
        <v>1195497</v>
      </c>
      <c r="K20" s="14">
        <f t="shared" si="5"/>
        <v>1727733</v>
      </c>
      <c r="L20" s="14">
        <f t="shared" si="5"/>
        <v>1715987</v>
      </c>
      <c r="M20" s="14">
        <f t="shared" si="5"/>
        <v>1195797</v>
      </c>
      <c r="N20" s="14">
        <f t="shared" si="5"/>
        <v>577927</v>
      </c>
      <c r="O20" s="14">
        <f t="shared" si="5"/>
        <v>464922</v>
      </c>
      <c r="P20" s="14">
        <f t="shared" si="5"/>
        <v>508446</v>
      </c>
      <c r="Q20" s="30">
        <f t="shared" si="0"/>
        <v>9549038</v>
      </c>
      <c r="R20" s="12">
        <f t="shared" si="4"/>
        <v>0.21675462798789535</v>
      </c>
    </row>
    <row r="21" spans="1:18" x14ac:dyDescent="0.2">
      <c r="A21" s="5" t="s">
        <v>46</v>
      </c>
      <c r="B21" s="6" t="s">
        <v>47</v>
      </c>
      <c r="C21" s="34" t="s">
        <v>62</v>
      </c>
      <c r="D21" s="30">
        <v>2360320</v>
      </c>
      <c r="E21" s="14">
        <v>13014</v>
      </c>
      <c r="F21" s="14">
        <v>9751</v>
      </c>
      <c r="G21" s="14">
        <v>11767</v>
      </c>
      <c r="H21" s="14">
        <v>20245</v>
      </c>
      <c r="I21" s="14">
        <v>121776</v>
      </c>
      <c r="J21" s="14">
        <v>507601</v>
      </c>
      <c r="K21" s="14">
        <v>867672</v>
      </c>
      <c r="L21" s="14">
        <v>848886</v>
      </c>
      <c r="M21" s="14">
        <v>441912</v>
      </c>
      <c r="N21" s="14">
        <v>36078</v>
      </c>
      <c r="O21" s="14">
        <v>0</v>
      </c>
      <c r="P21" s="14">
        <v>181</v>
      </c>
      <c r="Q21" s="30">
        <f t="shared" si="0"/>
        <v>2878883</v>
      </c>
      <c r="R21" s="12">
        <f t="shared" si="4"/>
        <v>0.2197002948752711</v>
      </c>
    </row>
    <row r="22" spans="1:18" x14ac:dyDescent="0.2">
      <c r="A22" s="5" t="s">
        <v>46</v>
      </c>
      <c r="B22" s="6" t="s">
        <v>48</v>
      </c>
      <c r="C22" s="34" t="s">
        <v>63</v>
      </c>
      <c r="D22" s="30">
        <v>4088943</v>
      </c>
      <c r="E22" s="17">
        <v>328056</v>
      </c>
      <c r="F22" s="17">
        <v>313751</v>
      </c>
      <c r="G22" s="17">
        <v>339075</v>
      </c>
      <c r="H22" s="17">
        <v>367696</v>
      </c>
      <c r="I22" s="17">
        <v>410198</v>
      </c>
      <c r="J22" s="17">
        <v>415559</v>
      </c>
      <c r="K22" s="17">
        <v>458343</v>
      </c>
      <c r="L22" s="17">
        <v>462879</v>
      </c>
      <c r="M22" s="17">
        <v>504017</v>
      </c>
      <c r="N22" s="17">
        <v>477323</v>
      </c>
      <c r="O22" s="17">
        <v>431642</v>
      </c>
      <c r="P22" s="17">
        <v>472021</v>
      </c>
      <c r="Q22" s="30">
        <f t="shared" si="0"/>
        <v>4980560</v>
      </c>
      <c r="R22" s="12">
        <f t="shared" si="4"/>
        <v>0.21805561975307564</v>
      </c>
    </row>
    <row r="23" spans="1:18" x14ac:dyDescent="0.2">
      <c r="A23" s="5" t="s">
        <v>46</v>
      </c>
      <c r="B23" s="6" t="s">
        <v>49</v>
      </c>
      <c r="C23" s="34" t="s">
        <v>64</v>
      </c>
      <c r="D23" s="30">
        <v>1398694</v>
      </c>
      <c r="E23" s="14">
        <v>28144</v>
      </c>
      <c r="F23" s="14">
        <v>25113</v>
      </c>
      <c r="G23" s="14">
        <v>29291</v>
      </c>
      <c r="H23" s="14">
        <v>37253</v>
      </c>
      <c r="I23" s="14">
        <v>107599</v>
      </c>
      <c r="J23" s="17">
        <v>272337</v>
      </c>
      <c r="K23" s="14">
        <v>401718</v>
      </c>
      <c r="L23" s="14">
        <v>404222</v>
      </c>
      <c r="M23" s="14">
        <v>249868</v>
      </c>
      <c r="N23" s="14">
        <v>64526</v>
      </c>
      <c r="O23" s="14">
        <v>33280</v>
      </c>
      <c r="P23" s="14">
        <v>36244</v>
      </c>
      <c r="Q23" s="30">
        <f t="shared" si="0"/>
        <v>1689595</v>
      </c>
      <c r="R23" s="12">
        <f t="shared" si="4"/>
        <v>0.20798044461476195</v>
      </c>
    </row>
    <row r="24" spans="1:18" x14ac:dyDescent="0.2">
      <c r="A24" s="5" t="s">
        <v>50</v>
      </c>
      <c r="B24" s="6" t="s">
        <v>901</v>
      </c>
      <c r="C24" s="35"/>
      <c r="D24" s="30">
        <v>7076098</v>
      </c>
      <c r="E24" s="14">
        <f t="shared" ref="E24:P24" si="6">SUM(E25:E29)</f>
        <v>200869</v>
      </c>
      <c r="F24" s="14">
        <f t="shared" si="6"/>
        <v>201899</v>
      </c>
      <c r="G24" s="14">
        <f t="shared" si="6"/>
        <v>279810</v>
      </c>
      <c r="H24" s="14">
        <f t="shared" si="6"/>
        <v>425404</v>
      </c>
      <c r="I24" s="14">
        <f t="shared" si="6"/>
        <v>762717</v>
      </c>
      <c r="J24" s="14">
        <f t="shared" si="6"/>
        <v>1014513</v>
      </c>
      <c r="K24" s="14">
        <f t="shared" si="6"/>
        <v>1446194</v>
      </c>
      <c r="L24" s="14">
        <f t="shared" si="6"/>
        <v>1386280</v>
      </c>
      <c r="M24" s="14">
        <f t="shared" si="6"/>
        <v>1069345</v>
      </c>
      <c r="N24" s="14">
        <f t="shared" si="6"/>
        <v>702733</v>
      </c>
      <c r="O24" s="14">
        <f t="shared" si="6"/>
        <v>264239</v>
      </c>
      <c r="P24" s="14">
        <f t="shared" si="6"/>
        <v>243264</v>
      </c>
      <c r="Q24" s="30">
        <f t="shared" si="0"/>
        <v>7997267</v>
      </c>
      <c r="R24" s="12">
        <f t="shared" si="4"/>
        <v>0.13018036211482653</v>
      </c>
    </row>
    <row r="25" spans="1:18" x14ac:dyDescent="0.2">
      <c r="A25" s="5" t="s">
        <v>50</v>
      </c>
      <c r="B25" s="6" t="s">
        <v>51</v>
      </c>
      <c r="C25" s="34" t="s">
        <v>65</v>
      </c>
      <c r="D25" s="30">
        <v>1693934</v>
      </c>
      <c r="E25" s="14">
        <v>15666</v>
      </c>
      <c r="F25" s="14">
        <v>22615</v>
      </c>
      <c r="G25" s="14">
        <v>41664</v>
      </c>
      <c r="H25" s="14">
        <v>94632</v>
      </c>
      <c r="I25" s="14">
        <v>213321</v>
      </c>
      <c r="J25" s="14">
        <v>288809</v>
      </c>
      <c r="K25" s="14">
        <v>383032</v>
      </c>
      <c r="L25" s="14">
        <v>378473</v>
      </c>
      <c r="M25" s="14">
        <v>305900</v>
      </c>
      <c r="N25" s="14">
        <v>202703</v>
      </c>
      <c r="O25" s="14">
        <v>24284</v>
      </c>
      <c r="P25" s="14">
        <v>22144</v>
      </c>
      <c r="Q25" s="30">
        <f t="shared" si="0"/>
        <v>1993243</v>
      </c>
      <c r="R25" s="12">
        <f t="shared" si="4"/>
        <v>0.17669460557495165</v>
      </c>
    </row>
    <row r="26" spans="1:18" x14ac:dyDescent="0.2">
      <c r="A26" s="5" t="s">
        <v>50</v>
      </c>
      <c r="B26" s="6" t="s">
        <v>52</v>
      </c>
      <c r="C26" s="34" t="s">
        <v>66</v>
      </c>
      <c r="D26" s="30">
        <v>351658</v>
      </c>
      <c r="E26" s="14">
        <v>692</v>
      </c>
      <c r="F26" s="14">
        <v>803</v>
      </c>
      <c r="G26" s="14">
        <v>1543</v>
      </c>
      <c r="H26" s="14">
        <v>10429</v>
      </c>
      <c r="I26" s="14">
        <v>35089</v>
      </c>
      <c r="J26" s="14">
        <v>67313</v>
      </c>
      <c r="K26" s="14">
        <v>115000</v>
      </c>
      <c r="L26" s="14">
        <v>112419</v>
      </c>
      <c r="M26" s="14">
        <v>63117</v>
      </c>
      <c r="N26" s="14">
        <v>18567</v>
      </c>
      <c r="O26" s="14">
        <v>1501</v>
      </c>
      <c r="P26" s="14">
        <v>1280</v>
      </c>
      <c r="Q26" s="30">
        <f t="shared" si="0"/>
        <v>427753</v>
      </c>
      <c r="R26" s="12">
        <f t="shared" si="4"/>
        <v>0.21638921907080166</v>
      </c>
    </row>
    <row r="27" spans="1:18" x14ac:dyDescent="0.2">
      <c r="A27" s="5" t="s">
        <v>50</v>
      </c>
      <c r="B27" s="6" t="s">
        <v>53</v>
      </c>
      <c r="C27" s="34" t="s">
        <v>67</v>
      </c>
      <c r="D27" s="30">
        <v>1955400</v>
      </c>
      <c r="E27" s="14">
        <v>25958</v>
      </c>
      <c r="F27" s="14">
        <v>23830</v>
      </c>
      <c r="G27" s="14">
        <v>35131</v>
      </c>
      <c r="H27" s="14">
        <v>75525</v>
      </c>
      <c r="I27" s="14">
        <v>204595</v>
      </c>
      <c r="J27" s="14">
        <v>321545</v>
      </c>
      <c r="K27" s="14">
        <v>544263</v>
      </c>
      <c r="L27" s="14">
        <v>486581</v>
      </c>
      <c r="M27" s="14">
        <v>341405</v>
      </c>
      <c r="N27" s="14">
        <v>167632</v>
      </c>
      <c r="O27" s="14">
        <v>32829</v>
      </c>
      <c r="P27" s="14">
        <v>30693</v>
      </c>
      <c r="Q27" s="30">
        <f t="shared" si="0"/>
        <v>2289987</v>
      </c>
      <c r="R27" s="12">
        <f t="shared" si="4"/>
        <v>0.17110923596195149</v>
      </c>
    </row>
    <row r="28" spans="1:18" x14ac:dyDescent="0.2">
      <c r="A28" s="5" t="s">
        <v>50</v>
      </c>
      <c r="B28" s="6" t="s">
        <v>54</v>
      </c>
      <c r="C28" s="34" t="s">
        <v>68</v>
      </c>
      <c r="D28" s="30">
        <v>487652</v>
      </c>
      <c r="E28" s="14">
        <v>1606</v>
      </c>
      <c r="F28" s="14">
        <v>1574</v>
      </c>
      <c r="G28" s="14">
        <v>2271</v>
      </c>
      <c r="H28" s="14">
        <v>42536</v>
      </c>
      <c r="I28" s="14">
        <v>62751</v>
      </c>
      <c r="J28" s="14">
        <v>69587</v>
      </c>
      <c r="K28" s="14">
        <v>96681</v>
      </c>
      <c r="L28" s="14">
        <v>101920</v>
      </c>
      <c r="M28" s="14">
        <v>71259</v>
      </c>
      <c r="N28" s="14">
        <v>60333</v>
      </c>
      <c r="O28" s="14">
        <v>8310</v>
      </c>
      <c r="P28" s="14">
        <v>2096</v>
      </c>
      <c r="Q28" s="30">
        <f t="shared" si="0"/>
        <v>520924</v>
      </c>
      <c r="R28" s="12">
        <f t="shared" si="4"/>
        <v>6.8228982963260743E-2</v>
      </c>
    </row>
    <row r="29" spans="1:18" x14ac:dyDescent="0.2">
      <c r="A29" s="5" t="s">
        <v>50</v>
      </c>
      <c r="B29" s="6" t="s">
        <v>55</v>
      </c>
      <c r="C29" s="34" t="s">
        <v>69</v>
      </c>
      <c r="D29" s="30">
        <v>2587798</v>
      </c>
      <c r="E29" s="14">
        <v>156947</v>
      </c>
      <c r="F29" s="14">
        <v>153077</v>
      </c>
      <c r="G29" s="14">
        <v>199201</v>
      </c>
      <c r="H29" s="14">
        <v>202282</v>
      </c>
      <c r="I29" s="14">
        <v>246961</v>
      </c>
      <c r="J29" s="14">
        <v>267259</v>
      </c>
      <c r="K29" s="14">
        <v>307218</v>
      </c>
      <c r="L29" s="14">
        <v>306887</v>
      </c>
      <c r="M29" s="14">
        <v>287664</v>
      </c>
      <c r="N29" s="14">
        <v>253498</v>
      </c>
      <c r="O29" s="14">
        <v>197315</v>
      </c>
      <c r="P29" s="14">
        <v>187051</v>
      </c>
      <c r="Q29" s="30">
        <v>2766087</v>
      </c>
      <c r="R29" s="12">
        <f t="shared" si="4"/>
        <v>6.8896026660504317E-2</v>
      </c>
    </row>
    <row r="30" spans="1:18" x14ac:dyDescent="0.2">
      <c r="A30" s="5" t="s">
        <v>70</v>
      </c>
      <c r="B30" s="6" t="s">
        <v>71</v>
      </c>
      <c r="C30" s="34" t="s">
        <v>83</v>
      </c>
      <c r="D30" s="30">
        <v>5407248</v>
      </c>
      <c r="E30" s="14">
        <v>225008</v>
      </c>
      <c r="F30" s="14">
        <v>218899</v>
      </c>
      <c r="G30" s="14">
        <v>290533</v>
      </c>
      <c r="H30" s="14">
        <v>408191</v>
      </c>
      <c r="I30" s="14">
        <v>661996</v>
      </c>
      <c r="J30" s="14">
        <v>751432</v>
      </c>
      <c r="K30" s="14">
        <v>937256</v>
      </c>
      <c r="L30" s="14">
        <v>966584</v>
      </c>
      <c r="M30" s="14">
        <v>834309</v>
      </c>
      <c r="N30" s="14">
        <v>738275</v>
      </c>
      <c r="O30" s="14">
        <v>361386</v>
      </c>
      <c r="P30" s="14">
        <v>315717</v>
      </c>
      <c r="Q30" s="30">
        <v>6713929</v>
      </c>
      <c r="R30" s="12">
        <f t="shared" si="4"/>
        <v>0.24165361011738318</v>
      </c>
    </row>
    <row r="31" spans="1:18" x14ac:dyDescent="0.2">
      <c r="A31" s="5" t="s">
        <v>70</v>
      </c>
      <c r="B31" s="6" t="s">
        <v>72</v>
      </c>
      <c r="C31" s="34" t="s">
        <v>84</v>
      </c>
      <c r="D31" s="30">
        <v>2282361</v>
      </c>
      <c r="E31" s="14">
        <v>72983</v>
      </c>
      <c r="F31" s="14">
        <v>71792</v>
      </c>
      <c r="G31" s="14">
        <v>129366</v>
      </c>
      <c r="H31" s="14">
        <v>200112</v>
      </c>
      <c r="I31" s="14">
        <v>246576</v>
      </c>
      <c r="J31" s="14">
        <v>269925</v>
      </c>
      <c r="K31" s="14">
        <v>292718</v>
      </c>
      <c r="L31" s="14">
        <v>302782</v>
      </c>
      <c r="M31" s="14">
        <v>271070</v>
      </c>
      <c r="N31" s="14">
        <v>270983</v>
      </c>
      <c r="O31" s="14">
        <v>129090</v>
      </c>
      <c r="P31" s="14">
        <v>81213</v>
      </c>
      <c r="Q31" s="30">
        <v>2338832</v>
      </c>
      <c r="R31" s="12">
        <f t="shared" si="4"/>
        <v>2.4742361090116738E-2</v>
      </c>
    </row>
    <row r="32" spans="1:18" x14ac:dyDescent="0.2">
      <c r="A32" s="5" t="s">
        <v>73</v>
      </c>
      <c r="B32" s="6" t="s">
        <v>74</v>
      </c>
      <c r="C32" s="34" t="s">
        <v>85</v>
      </c>
      <c r="D32" s="30">
        <v>466046</v>
      </c>
      <c r="E32" s="14">
        <v>14129</v>
      </c>
      <c r="F32" s="14">
        <v>14426</v>
      </c>
      <c r="G32" s="14">
        <v>15689</v>
      </c>
      <c r="H32" s="14">
        <v>17890</v>
      </c>
      <c r="I32" s="14">
        <v>20816</v>
      </c>
      <c r="J32" s="14">
        <v>54241</v>
      </c>
      <c r="K32" s="14">
        <v>81987</v>
      </c>
      <c r="L32" s="14">
        <v>79327</v>
      </c>
      <c r="M32" s="14">
        <v>61166</v>
      </c>
      <c r="N32" s="14">
        <v>26526</v>
      </c>
      <c r="O32" s="14">
        <v>16956</v>
      </c>
      <c r="P32" s="14">
        <v>14572</v>
      </c>
      <c r="Q32" s="30">
        <f t="shared" si="0"/>
        <v>417725</v>
      </c>
      <c r="R32" s="12">
        <f t="shared" si="4"/>
        <v>-0.10368289825467869</v>
      </c>
    </row>
    <row r="33" spans="1:18" x14ac:dyDescent="0.2">
      <c r="A33" s="80"/>
      <c r="B33" s="81"/>
      <c r="C33" s="82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3"/>
      <c r="R33" s="85"/>
    </row>
    <row r="34" spans="1:18" x14ac:dyDescent="0.2">
      <c r="A34" s="5" t="s">
        <v>73</v>
      </c>
      <c r="B34" s="6" t="s">
        <v>75</v>
      </c>
      <c r="C34" s="34" t="s">
        <v>86</v>
      </c>
      <c r="D34" s="30">
        <v>12030928</v>
      </c>
      <c r="E34" s="14">
        <v>693677</v>
      </c>
      <c r="F34" s="14">
        <v>703745</v>
      </c>
      <c r="G34" s="14">
        <v>891491</v>
      </c>
      <c r="H34" s="14">
        <v>956813</v>
      </c>
      <c r="I34" s="14">
        <v>1076851</v>
      </c>
      <c r="J34" s="14">
        <v>1266394</v>
      </c>
      <c r="K34" s="14">
        <v>1454704</v>
      </c>
      <c r="L34" s="14">
        <v>1449549</v>
      </c>
      <c r="M34" s="14">
        <v>1392013</v>
      </c>
      <c r="N34" s="14">
        <v>1193411</v>
      </c>
      <c r="O34" s="14">
        <v>970914</v>
      </c>
      <c r="P34" s="14">
        <v>1025675</v>
      </c>
      <c r="Q34" s="30">
        <v>13074517</v>
      </c>
      <c r="R34" s="12">
        <f t="shared" ref="R34:R41" si="7">Q34/D34-1</f>
        <v>8.6742186471401084E-2</v>
      </c>
    </row>
    <row r="35" spans="1:18" x14ac:dyDescent="0.2">
      <c r="A35" s="5" t="s">
        <v>76</v>
      </c>
      <c r="B35" s="6" t="s">
        <v>901</v>
      </c>
      <c r="C35" s="35"/>
      <c r="D35" s="30">
        <v>31340895</v>
      </c>
      <c r="E35" s="14">
        <f t="shared" ref="E35:P35" si="8">SUM(E36:E39)</f>
        <v>2175472</v>
      </c>
      <c r="F35" s="14">
        <f t="shared" si="8"/>
        <v>2261598</v>
      </c>
      <c r="G35" s="14">
        <f t="shared" si="8"/>
        <v>2647803</v>
      </c>
      <c r="H35" s="14">
        <f t="shared" si="8"/>
        <v>2673996</v>
      </c>
      <c r="I35" s="14">
        <f t="shared" si="8"/>
        <v>3016469</v>
      </c>
      <c r="J35" s="14">
        <f t="shared" si="8"/>
        <v>3252297</v>
      </c>
      <c r="K35" s="14">
        <f t="shared" si="8"/>
        <v>3562067</v>
      </c>
      <c r="L35" s="14">
        <f t="shared" si="8"/>
        <v>3231157</v>
      </c>
      <c r="M35" s="14">
        <f t="shared" si="8"/>
        <v>3172380</v>
      </c>
      <c r="N35" s="14">
        <f t="shared" si="8"/>
        <v>3153808</v>
      </c>
      <c r="O35" s="14">
        <f t="shared" si="8"/>
        <v>2512120</v>
      </c>
      <c r="P35" s="14">
        <f t="shared" si="8"/>
        <v>2380274</v>
      </c>
      <c r="Q35" s="30">
        <f t="shared" si="0"/>
        <v>34039441</v>
      </c>
      <c r="R35" s="12">
        <f t="shared" si="7"/>
        <v>8.6103029284900767E-2</v>
      </c>
    </row>
    <row r="36" spans="1:18" x14ac:dyDescent="0.2">
      <c r="A36" s="5" t="s">
        <v>76</v>
      </c>
      <c r="B36" s="6" t="s">
        <v>77</v>
      </c>
      <c r="C36" s="34" t="s">
        <v>87</v>
      </c>
      <c r="D36" s="30">
        <v>1456496</v>
      </c>
      <c r="E36" s="14">
        <v>108047</v>
      </c>
      <c r="F36" s="14">
        <v>108883</v>
      </c>
      <c r="G36" s="14">
        <v>120245</v>
      </c>
      <c r="H36" s="14">
        <v>118056</v>
      </c>
      <c r="I36" s="14">
        <v>139848</v>
      </c>
      <c r="J36" s="14">
        <v>143062</v>
      </c>
      <c r="K36" s="14">
        <v>144815</v>
      </c>
      <c r="L36" s="14">
        <v>129663</v>
      </c>
      <c r="M36" s="14">
        <v>150307</v>
      </c>
      <c r="N36" s="14">
        <v>141081</v>
      </c>
      <c r="O36" s="14">
        <v>114456</v>
      </c>
      <c r="P36" s="14">
        <v>102524</v>
      </c>
      <c r="Q36" s="30">
        <f t="shared" si="0"/>
        <v>1520987</v>
      </c>
      <c r="R36" s="12">
        <f t="shared" si="7"/>
        <v>4.4278185453307195E-2</v>
      </c>
    </row>
    <row r="37" spans="1:18" x14ac:dyDescent="0.2">
      <c r="A37" s="5" t="s">
        <v>76</v>
      </c>
      <c r="B37" s="6" t="s">
        <v>78</v>
      </c>
      <c r="C37" s="34" t="s">
        <v>88</v>
      </c>
      <c r="D37" s="30">
        <v>364836</v>
      </c>
      <c r="E37" s="14">
        <v>27289</v>
      </c>
      <c r="F37" s="14">
        <v>28304</v>
      </c>
      <c r="G37" s="14">
        <v>31595</v>
      </c>
      <c r="H37" s="14">
        <v>35178</v>
      </c>
      <c r="I37" s="14">
        <v>36690</v>
      </c>
      <c r="J37" s="14">
        <v>38415</v>
      </c>
      <c r="K37" s="14">
        <v>25427</v>
      </c>
      <c r="L37" s="14">
        <v>27351</v>
      </c>
      <c r="M37" s="14">
        <v>38579</v>
      </c>
      <c r="N37" s="14">
        <v>36549</v>
      </c>
      <c r="O37" s="14">
        <v>32132</v>
      </c>
      <c r="P37" s="14">
        <v>25645</v>
      </c>
      <c r="Q37" s="30">
        <f t="shared" si="0"/>
        <v>383154</v>
      </c>
      <c r="R37" s="12">
        <f t="shared" si="7"/>
        <v>5.0208860967667635E-2</v>
      </c>
    </row>
    <row r="38" spans="1:18" x14ac:dyDescent="0.2">
      <c r="A38" s="5" t="s">
        <v>76</v>
      </c>
      <c r="B38" s="6" t="s">
        <v>79</v>
      </c>
      <c r="C38" s="34" t="s">
        <v>89</v>
      </c>
      <c r="D38" s="30">
        <v>2909231</v>
      </c>
      <c r="E38" s="14">
        <v>163092</v>
      </c>
      <c r="F38" s="14">
        <v>178869</v>
      </c>
      <c r="G38" s="14">
        <v>212352</v>
      </c>
      <c r="H38" s="14">
        <v>229516</v>
      </c>
      <c r="I38" s="14">
        <v>290053</v>
      </c>
      <c r="J38" s="14">
        <v>313282</v>
      </c>
      <c r="K38" s="14">
        <v>403610</v>
      </c>
      <c r="L38" s="14">
        <v>324739</v>
      </c>
      <c r="M38" s="14">
        <v>307705</v>
      </c>
      <c r="N38" s="14">
        <v>307193</v>
      </c>
      <c r="O38" s="14">
        <v>189176</v>
      </c>
      <c r="P38" s="14">
        <v>172426</v>
      </c>
      <c r="Q38" s="30">
        <f t="shared" si="0"/>
        <v>3092013</v>
      </c>
      <c r="R38" s="12">
        <f t="shared" si="7"/>
        <v>6.2828286925307841E-2</v>
      </c>
    </row>
    <row r="39" spans="1:18" x14ac:dyDescent="0.2">
      <c r="A39" s="5" t="s">
        <v>76</v>
      </c>
      <c r="B39" s="6" t="s">
        <v>80</v>
      </c>
      <c r="C39" s="34" t="s">
        <v>90</v>
      </c>
      <c r="D39" s="30">
        <v>26610332</v>
      </c>
      <c r="E39" s="14">
        <v>1877044</v>
      </c>
      <c r="F39" s="14">
        <v>1945542</v>
      </c>
      <c r="G39" s="14">
        <v>2283611</v>
      </c>
      <c r="H39" s="14">
        <v>2291246</v>
      </c>
      <c r="I39" s="14">
        <v>2549878</v>
      </c>
      <c r="J39" s="14">
        <v>2757538</v>
      </c>
      <c r="K39" s="14">
        <v>2988215</v>
      </c>
      <c r="L39" s="14">
        <v>2749404</v>
      </c>
      <c r="M39" s="14">
        <v>2675789</v>
      </c>
      <c r="N39" s="14">
        <v>2668985</v>
      </c>
      <c r="O39" s="14">
        <v>2176356</v>
      </c>
      <c r="P39" s="14">
        <v>2079679</v>
      </c>
      <c r="Q39" s="30">
        <f t="shared" si="0"/>
        <v>29043287</v>
      </c>
      <c r="R39" s="12">
        <f t="shared" si="7"/>
        <v>9.1428960751034571E-2</v>
      </c>
    </row>
    <row r="40" spans="1:18" x14ac:dyDescent="0.2">
      <c r="A40" s="5" t="s">
        <v>81</v>
      </c>
      <c r="B40" s="6" t="s">
        <v>82</v>
      </c>
      <c r="C40" s="34" t="s">
        <v>91</v>
      </c>
      <c r="D40" s="30">
        <v>2166663</v>
      </c>
      <c r="E40" s="14">
        <v>127472</v>
      </c>
      <c r="F40" s="14">
        <v>128037</v>
      </c>
      <c r="G40" s="14">
        <v>158023</v>
      </c>
      <c r="H40" s="14">
        <v>180268</v>
      </c>
      <c r="I40" s="14">
        <v>201061</v>
      </c>
      <c r="J40" s="14">
        <v>224760</v>
      </c>
      <c r="K40" s="14">
        <v>227867</v>
      </c>
      <c r="L40" s="14">
        <v>228175</v>
      </c>
      <c r="M40" s="14">
        <v>214649</v>
      </c>
      <c r="N40" s="14">
        <v>210735</v>
      </c>
      <c r="O40" s="14">
        <v>159969</v>
      </c>
      <c r="P40" s="14">
        <v>159663</v>
      </c>
      <c r="Q40" s="30">
        <v>2221615</v>
      </c>
      <c r="R40" s="12">
        <f t="shared" si="7"/>
        <v>2.5362504459622848E-2</v>
      </c>
    </row>
    <row r="41" spans="1:18" x14ac:dyDescent="0.2">
      <c r="A41" s="5" t="s">
        <v>969</v>
      </c>
      <c r="B41" s="6" t="s">
        <v>970</v>
      </c>
      <c r="C41" s="34" t="s">
        <v>971</v>
      </c>
      <c r="D41" s="30">
        <v>276385</v>
      </c>
      <c r="E41" s="14">
        <v>16354</v>
      </c>
      <c r="F41" s="14">
        <v>16367</v>
      </c>
      <c r="G41" s="14">
        <v>23417</v>
      </c>
      <c r="H41" s="14">
        <v>20162</v>
      </c>
      <c r="I41" s="14">
        <v>26028</v>
      </c>
      <c r="J41" s="14">
        <v>29422</v>
      </c>
      <c r="K41" s="14">
        <v>42955</v>
      </c>
      <c r="L41" s="14">
        <v>33937</v>
      </c>
      <c r="M41" s="14">
        <v>24553</v>
      </c>
      <c r="N41" s="14">
        <v>23654</v>
      </c>
      <c r="O41" s="14">
        <v>17851</v>
      </c>
      <c r="P41" s="14">
        <v>17693</v>
      </c>
      <c r="Q41" s="30">
        <f t="shared" si="0"/>
        <v>292393</v>
      </c>
      <c r="R41" s="12">
        <f t="shared" si="7"/>
        <v>5.7919206903413789E-2</v>
      </c>
    </row>
    <row r="42" spans="1:18" x14ac:dyDescent="0.2">
      <c r="A42" s="5" t="s">
        <v>92</v>
      </c>
      <c r="B42" s="6" t="s">
        <v>93</v>
      </c>
      <c r="C42" s="35"/>
      <c r="D42" s="30">
        <v>20083297</v>
      </c>
      <c r="E42" s="14">
        <v>1529430</v>
      </c>
      <c r="F42" s="14">
        <v>1615443</v>
      </c>
      <c r="G42" s="14">
        <v>1773165</v>
      </c>
      <c r="H42" s="14">
        <v>1653107</v>
      </c>
      <c r="I42" s="14">
        <v>1742462</v>
      </c>
      <c r="J42" s="14">
        <v>1843152</v>
      </c>
      <c r="K42" s="14">
        <v>1777232</v>
      </c>
      <c r="L42" s="14">
        <v>1786139</v>
      </c>
      <c r="M42" s="14">
        <v>1813698</v>
      </c>
      <c r="N42" s="14">
        <v>1798725</v>
      </c>
      <c r="O42" s="14">
        <v>1619108</v>
      </c>
      <c r="P42" s="14">
        <v>1838337</v>
      </c>
      <c r="Q42" s="30">
        <v>20786846</v>
      </c>
      <c r="R42" s="12">
        <f t="shared" ref="R42:R57" si="9">Q42/D42-1</f>
        <v>3.5031548853756478E-2</v>
      </c>
    </row>
    <row r="43" spans="1:18" x14ac:dyDescent="0.2">
      <c r="A43" s="5" t="s">
        <v>92</v>
      </c>
      <c r="B43" s="6" t="s">
        <v>94</v>
      </c>
      <c r="C43" s="34" t="s">
        <v>105</v>
      </c>
      <c r="D43" s="30">
        <v>16422266</v>
      </c>
      <c r="E43" s="14">
        <v>1229903</v>
      </c>
      <c r="F43" s="14">
        <v>1273069</v>
      </c>
      <c r="G43" s="14">
        <v>1420030</v>
      </c>
      <c r="H43" s="14">
        <v>1349051</v>
      </c>
      <c r="I43" s="14">
        <v>1459915</v>
      </c>
      <c r="J43" s="14">
        <v>1590329</v>
      </c>
      <c r="K43" s="14">
        <v>1600899</v>
      </c>
      <c r="L43" s="14">
        <v>1553212</v>
      </c>
      <c r="M43" s="14">
        <v>1523711</v>
      </c>
      <c r="N43" s="14">
        <v>1503167</v>
      </c>
      <c r="O43" s="14">
        <v>1315845</v>
      </c>
      <c r="P43" s="14">
        <v>1368521</v>
      </c>
      <c r="Q43" s="30">
        <v>17184681</v>
      </c>
      <c r="R43" s="12">
        <f t="shared" si="9"/>
        <v>4.6425688148030275E-2</v>
      </c>
    </row>
    <row r="44" spans="1:18" x14ac:dyDescent="0.2">
      <c r="A44" s="5" t="s">
        <v>92</v>
      </c>
      <c r="B44" s="6" t="s">
        <v>95</v>
      </c>
      <c r="C44" s="34" t="s">
        <v>106</v>
      </c>
      <c r="D44" s="30">
        <v>155208</v>
      </c>
      <c r="E44" s="14">
        <v>19468</v>
      </c>
      <c r="F44" s="14">
        <v>24270</v>
      </c>
      <c r="G44" s="14">
        <v>28638</v>
      </c>
      <c r="H44" s="14">
        <v>7070</v>
      </c>
      <c r="I44" s="14">
        <v>3127</v>
      </c>
      <c r="J44" s="14">
        <v>4442</v>
      </c>
      <c r="K44" s="14">
        <v>4675</v>
      </c>
      <c r="L44" s="14">
        <v>5002</v>
      </c>
      <c r="M44" s="14">
        <v>8507</v>
      </c>
      <c r="N44" s="14">
        <v>6281</v>
      </c>
      <c r="O44" s="14">
        <v>13887</v>
      </c>
      <c r="P44" s="14">
        <v>54268</v>
      </c>
      <c r="Q44" s="30">
        <v>179627</v>
      </c>
      <c r="R44" s="12">
        <f t="shared" si="9"/>
        <v>0.15733080769032526</v>
      </c>
    </row>
    <row r="45" spans="1:18" x14ac:dyDescent="0.2">
      <c r="A45" s="5" t="s">
        <v>92</v>
      </c>
      <c r="B45" s="6" t="s">
        <v>96</v>
      </c>
      <c r="C45" s="34" t="s">
        <v>107</v>
      </c>
      <c r="D45" s="30">
        <v>133726</v>
      </c>
      <c r="E45" s="14">
        <v>7270</v>
      </c>
      <c r="F45" s="14">
        <v>10732</v>
      </c>
      <c r="G45" s="14">
        <v>10491</v>
      </c>
      <c r="H45" s="14">
        <v>13257</v>
      </c>
      <c r="I45" s="14">
        <v>12187</v>
      </c>
      <c r="J45" s="14">
        <v>8418</v>
      </c>
      <c r="K45" s="14">
        <v>5623</v>
      </c>
      <c r="L45" s="14">
        <v>8320</v>
      </c>
      <c r="M45" s="14">
        <v>12250</v>
      </c>
      <c r="N45" s="14">
        <v>13172</v>
      </c>
      <c r="O45" s="14">
        <v>11506</v>
      </c>
      <c r="P45" s="14">
        <v>9317</v>
      </c>
      <c r="Q45" s="30">
        <f t="shared" si="0"/>
        <v>122543</v>
      </c>
      <c r="R45" s="12">
        <f t="shared" si="9"/>
        <v>-8.3626220779803528E-2</v>
      </c>
    </row>
    <row r="46" spans="1:18" x14ac:dyDescent="0.2">
      <c r="A46" s="5" t="s">
        <v>92</v>
      </c>
      <c r="B46" s="6" t="s">
        <v>97</v>
      </c>
      <c r="C46" s="34" t="s">
        <v>108</v>
      </c>
      <c r="D46" s="30">
        <v>226819</v>
      </c>
      <c r="E46" s="14">
        <v>38868</v>
      </c>
      <c r="F46" s="14">
        <v>45718</v>
      </c>
      <c r="G46" s="14">
        <v>49197</v>
      </c>
      <c r="H46" s="14">
        <v>14141</v>
      </c>
      <c r="I46" s="14">
        <v>2607</v>
      </c>
      <c r="J46" s="14">
        <v>2755</v>
      </c>
      <c r="K46" s="14">
        <v>2903</v>
      </c>
      <c r="L46" s="14">
        <v>2562</v>
      </c>
      <c r="M46" s="14">
        <v>5400</v>
      </c>
      <c r="N46" s="14">
        <v>3246</v>
      </c>
      <c r="O46" s="14">
        <v>12377</v>
      </c>
      <c r="P46" s="14">
        <v>77730</v>
      </c>
      <c r="Q46" s="30">
        <v>257545</v>
      </c>
      <c r="R46" s="12">
        <f t="shared" si="9"/>
        <v>0.13546484201058995</v>
      </c>
    </row>
    <row r="47" spans="1:18" x14ac:dyDescent="0.2">
      <c r="A47" s="5" t="s">
        <v>92</v>
      </c>
      <c r="B47" s="6" t="s">
        <v>98</v>
      </c>
      <c r="C47" s="34" t="s">
        <v>109</v>
      </c>
      <c r="D47" s="30">
        <v>232267</v>
      </c>
      <c r="E47" s="14">
        <v>17567</v>
      </c>
      <c r="F47" s="14">
        <v>18927</v>
      </c>
      <c r="G47" s="14">
        <v>20152</v>
      </c>
      <c r="H47" s="14">
        <v>22979</v>
      </c>
      <c r="I47" s="14">
        <v>22939</v>
      </c>
      <c r="J47" s="14">
        <v>17317</v>
      </c>
      <c r="K47" s="14">
        <v>9533</v>
      </c>
      <c r="L47" s="14">
        <v>14838</v>
      </c>
      <c r="M47" s="14">
        <v>21208</v>
      </c>
      <c r="N47" s="14">
        <v>22048</v>
      </c>
      <c r="O47" s="14">
        <v>22021</v>
      </c>
      <c r="P47" s="14">
        <v>17658</v>
      </c>
      <c r="Q47" s="30">
        <v>227194</v>
      </c>
      <c r="R47" s="12">
        <f t="shared" si="9"/>
        <v>-2.1841243052177051E-2</v>
      </c>
    </row>
    <row r="48" spans="1:18" x14ac:dyDescent="0.2">
      <c r="A48" s="5" t="s">
        <v>92</v>
      </c>
      <c r="B48" s="6" t="s">
        <v>100</v>
      </c>
      <c r="C48" s="34" t="s">
        <v>111</v>
      </c>
      <c r="D48" s="30">
        <v>982723</v>
      </c>
      <c r="E48" s="14">
        <v>73328</v>
      </c>
      <c r="F48" s="14">
        <v>82896</v>
      </c>
      <c r="G48" s="14">
        <v>85021</v>
      </c>
      <c r="H48" s="14">
        <v>90990</v>
      </c>
      <c r="I48" s="14">
        <v>97835</v>
      </c>
      <c r="J48" s="14">
        <v>87538</v>
      </c>
      <c r="K48" s="14">
        <v>68159</v>
      </c>
      <c r="L48" s="14">
        <v>77167</v>
      </c>
      <c r="M48" s="14">
        <v>94744</v>
      </c>
      <c r="N48" s="14">
        <v>97854</v>
      </c>
      <c r="O48" s="14">
        <v>93948</v>
      </c>
      <c r="P48" s="14">
        <v>77593</v>
      </c>
      <c r="Q48" s="30">
        <v>1027495</v>
      </c>
      <c r="R48" s="12">
        <f t="shared" si="9"/>
        <v>4.555912500267123E-2</v>
      </c>
    </row>
    <row r="49" spans="1:18" x14ac:dyDescent="0.2">
      <c r="A49" s="5" t="s">
        <v>92</v>
      </c>
      <c r="B49" s="6" t="s">
        <v>101</v>
      </c>
      <c r="C49" s="34" t="s">
        <v>112</v>
      </c>
      <c r="D49" s="30">
        <v>478347</v>
      </c>
      <c r="E49" s="14">
        <v>50188</v>
      </c>
      <c r="F49" s="14">
        <v>54720</v>
      </c>
      <c r="G49" s="14">
        <v>50103</v>
      </c>
      <c r="H49" s="14">
        <v>31617</v>
      </c>
      <c r="I49" s="14">
        <v>28246</v>
      </c>
      <c r="J49" s="14">
        <v>24975</v>
      </c>
      <c r="K49" s="14">
        <v>180</v>
      </c>
      <c r="L49" s="14">
        <v>29529</v>
      </c>
      <c r="M49" s="14">
        <v>32471</v>
      </c>
      <c r="N49" s="14">
        <v>32269</v>
      </c>
      <c r="O49" s="14">
        <v>40254</v>
      </c>
      <c r="P49" s="14">
        <v>113494</v>
      </c>
      <c r="Q49" s="30">
        <v>487857</v>
      </c>
      <c r="R49" s="12">
        <f t="shared" si="9"/>
        <v>1.9880965073471701E-2</v>
      </c>
    </row>
    <row r="50" spans="1:18" x14ac:dyDescent="0.2">
      <c r="A50" s="5" t="s">
        <v>92</v>
      </c>
      <c r="B50" s="6" t="s">
        <v>102</v>
      </c>
      <c r="C50" s="34" t="s">
        <v>113</v>
      </c>
      <c r="D50" s="30">
        <v>357082</v>
      </c>
      <c r="E50" s="14">
        <v>11154</v>
      </c>
      <c r="F50" s="14">
        <v>12975</v>
      </c>
      <c r="G50" s="14">
        <v>14210</v>
      </c>
      <c r="H50" s="14">
        <v>23811</v>
      </c>
      <c r="I50" s="14">
        <v>22651</v>
      </c>
      <c r="J50" s="14">
        <v>20371</v>
      </c>
      <c r="K50" s="14">
        <v>13870</v>
      </c>
      <c r="L50" s="14">
        <v>18230</v>
      </c>
      <c r="M50" s="14">
        <v>21126</v>
      </c>
      <c r="N50" s="14">
        <v>21866</v>
      </c>
      <c r="O50" s="14">
        <v>16469</v>
      </c>
      <c r="P50" s="14">
        <v>12199</v>
      </c>
      <c r="Q50" s="30">
        <v>208930</v>
      </c>
      <c r="R50" s="12">
        <f t="shared" si="9"/>
        <v>-0.41489629832923525</v>
      </c>
    </row>
    <row r="51" spans="1:18" x14ac:dyDescent="0.2">
      <c r="A51" s="5" t="s">
        <v>92</v>
      </c>
      <c r="B51" s="6" t="s">
        <v>103</v>
      </c>
      <c r="C51" s="34" t="s">
        <v>114</v>
      </c>
      <c r="D51" s="30">
        <v>312105</v>
      </c>
      <c r="E51" s="14">
        <v>21749</v>
      </c>
      <c r="F51" s="14">
        <v>24028</v>
      </c>
      <c r="G51" s="14">
        <v>27037</v>
      </c>
      <c r="H51" s="14">
        <v>29913</v>
      </c>
      <c r="I51" s="14">
        <v>29899</v>
      </c>
      <c r="J51" s="14">
        <v>29921</v>
      </c>
      <c r="K51" s="14">
        <v>23980</v>
      </c>
      <c r="L51" s="14">
        <v>27183</v>
      </c>
      <c r="M51" s="14">
        <v>29895</v>
      </c>
      <c r="N51" s="14">
        <v>28215</v>
      </c>
      <c r="O51" s="14">
        <v>28007</v>
      </c>
      <c r="P51" s="14">
        <v>24250</v>
      </c>
      <c r="Q51" s="30">
        <f t="shared" si="0"/>
        <v>324077</v>
      </c>
      <c r="R51" s="12">
        <f t="shared" si="9"/>
        <v>3.8358885631438078E-2</v>
      </c>
    </row>
    <row r="52" spans="1:18" x14ac:dyDescent="0.2">
      <c r="A52" s="5" t="s">
        <v>92</v>
      </c>
      <c r="B52" s="6" t="s">
        <v>104</v>
      </c>
      <c r="C52" s="34" t="s">
        <v>115</v>
      </c>
      <c r="D52" s="30">
        <v>282437</v>
      </c>
      <c r="E52" s="14">
        <v>20554</v>
      </c>
      <c r="F52" s="14">
        <v>23305</v>
      </c>
      <c r="G52" s="14">
        <v>25554</v>
      </c>
      <c r="H52" s="14">
        <v>27071</v>
      </c>
      <c r="I52" s="14">
        <v>27437</v>
      </c>
      <c r="J52" s="14">
        <v>24154</v>
      </c>
      <c r="K52" s="14">
        <v>14100</v>
      </c>
      <c r="L52" s="14">
        <v>20389</v>
      </c>
      <c r="M52" s="14">
        <v>26738</v>
      </c>
      <c r="N52" s="14">
        <v>30180</v>
      </c>
      <c r="O52" s="14">
        <v>26351</v>
      </c>
      <c r="P52" s="14">
        <v>22693</v>
      </c>
      <c r="Q52" s="30">
        <v>288520</v>
      </c>
      <c r="R52" s="12">
        <f t="shared" si="9"/>
        <v>2.1537546426282583E-2</v>
      </c>
    </row>
    <row r="53" spans="1:18" x14ac:dyDescent="0.2">
      <c r="A53" s="5" t="s">
        <v>116</v>
      </c>
      <c r="B53" s="6" t="s">
        <v>902</v>
      </c>
      <c r="C53" s="35"/>
      <c r="D53" s="30">
        <v>153597346</v>
      </c>
      <c r="E53" s="70">
        <f t="shared" ref="E53:P53" si="10">E55+E58+E59+E60+E72+E75+E76+E78+E79+E80+E82+E83+E84+E91+E94</f>
        <v>10367410</v>
      </c>
      <c r="F53" s="70">
        <f t="shared" si="10"/>
        <v>10432631</v>
      </c>
      <c r="G53" s="70">
        <f t="shared" si="10"/>
        <v>11848047</v>
      </c>
      <c r="H53" s="70">
        <f t="shared" si="10"/>
        <v>13525177</v>
      </c>
      <c r="I53" s="70">
        <f t="shared" si="10"/>
        <v>14295659</v>
      </c>
      <c r="J53" s="70">
        <f t="shared" si="10"/>
        <v>14417440</v>
      </c>
      <c r="K53" s="70">
        <f t="shared" si="10"/>
        <v>16057397</v>
      </c>
      <c r="L53" s="70">
        <f t="shared" si="10"/>
        <v>15625113</v>
      </c>
      <c r="M53" s="70">
        <f t="shared" si="10"/>
        <v>14320188</v>
      </c>
      <c r="N53" s="70">
        <f t="shared" si="10"/>
        <v>14044356</v>
      </c>
      <c r="O53" s="70">
        <f t="shared" si="10"/>
        <v>11200618</v>
      </c>
      <c r="P53" s="70">
        <f t="shared" si="10"/>
        <v>12097329</v>
      </c>
      <c r="Q53" s="30">
        <f t="shared" si="0"/>
        <v>158231365</v>
      </c>
      <c r="R53" s="12">
        <f t="shared" si="9"/>
        <v>3.0169915826540494E-2</v>
      </c>
    </row>
    <row r="54" spans="1:18" x14ac:dyDescent="0.2">
      <c r="A54" s="5" t="s">
        <v>116</v>
      </c>
      <c r="B54" s="6" t="s">
        <v>117</v>
      </c>
      <c r="C54" s="34" t="s">
        <v>140</v>
      </c>
      <c r="D54" s="30">
        <v>1362274</v>
      </c>
      <c r="E54" s="71">
        <v>51558</v>
      </c>
      <c r="F54" s="71">
        <v>49272</v>
      </c>
      <c r="G54" s="71">
        <v>58044</v>
      </c>
      <c r="H54" s="71">
        <v>105994</v>
      </c>
      <c r="I54" s="71">
        <v>138847</v>
      </c>
      <c r="J54" s="71">
        <v>160639</v>
      </c>
      <c r="K54" s="71">
        <v>222172</v>
      </c>
      <c r="L54" s="71">
        <v>222745</v>
      </c>
      <c r="M54" s="71">
        <v>172561</v>
      </c>
      <c r="N54" s="71">
        <v>116982</v>
      </c>
      <c r="O54" s="14">
        <v>57963</v>
      </c>
      <c r="P54" s="14">
        <v>65482</v>
      </c>
      <c r="Q54" s="30">
        <f t="shared" si="0"/>
        <v>1422259</v>
      </c>
      <c r="R54" s="12">
        <f t="shared" si="9"/>
        <v>4.4032991894435325E-2</v>
      </c>
    </row>
    <row r="55" spans="1:18" x14ac:dyDescent="0.2">
      <c r="A55" s="5" t="s">
        <v>116</v>
      </c>
      <c r="B55" s="6" t="s">
        <v>118</v>
      </c>
      <c r="C55" s="34" t="s">
        <v>755</v>
      </c>
      <c r="D55" s="30">
        <v>1191866</v>
      </c>
      <c r="E55" s="14">
        <v>53876</v>
      </c>
      <c r="F55" s="14">
        <v>48972</v>
      </c>
      <c r="G55" s="14">
        <v>55988</v>
      </c>
      <c r="H55" s="14">
        <v>96983</v>
      </c>
      <c r="I55" s="14">
        <v>124784</v>
      </c>
      <c r="J55" s="14">
        <v>136591</v>
      </c>
      <c r="K55" s="14">
        <v>197480</v>
      </c>
      <c r="L55" s="14">
        <v>196239</v>
      </c>
      <c r="M55" s="14">
        <v>144735</v>
      </c>
      <c r="N55" s="14">
        <v>108503</v>
      </c>
      <c r="O55" s="14">
        <v>57072</v>
      </c>
      <c r="P55" s="14">
        <v>65481</v>
      </c>
      <c r="Q55" s="30">
        <v>1287028</v>
      </c>
      <c r="R55" s="12">
        <f t="shared" si="9"/>
        <v>7.9842868241899678E-2</v>
      </c>
    </row>
    <row r="56" spans="1:18" x14ac:dyDescent="0.2">
      <c r="A56" s="5" t="s">
        <v>116</v>
      </c>
      <c r="B56" s="6" t="s">
        <v>885</v>
      </c>
      <c r="C56" s="34" t="s">
        <v>886</v>
      </c>
      <c r="D56" s="30">
        <v>281456</v>
      </c>
      <c r="E56" s="64">
        <v>6115</v>
      </c>
      <c r="F56" s="64">
        <v>6324</v>
      </c>
      <c r="G56" s="64">
        <v>10089</v>
      </c>
      <c r="H56" s="64">
        <v>23307</v>
      </c>
      <c r="I56" s="64">
        <v>31156</v>
      </c>
      <c r="J56" s="64">
        <v>37114</v>
      </c>
      <c r="K56" s="64">
        <v>47375</v>
      </c>
      <c r="L56" s="64">
        <v>56390</v>
      </c>
      <c r="M56" s="64">
        <v>37661</v>
      </c>
      <c r="N56" s="64">
        <v>26551</v>
      </c>
      <c r="O56" s="14">
        <v>11042</v>
      </c>
      <c r="P56" s="14">
        <v>12199</v>
      </c>
      <c r="Q56" s="30">
        <f t="shared" si="0"/>
        <v>305323</v>
      </c>
      <c r="R56" s="12">
        <f t="shared" si="9"/>
        <v>8.4798334375532969E-2</v>
      </c>
    </row>
    <row r="57" spans="1:18" x14ac:dyDescent="0.2">
      <c r="A57" s="5" t="s">
        <v>116</v>
      </c>
      <c r="B57" s="6" t="s">
        <v>932</v>
      </c>
      <c r="C57" s="34" t="s">
        <v>933</v>
      </c>
      <c r="D57" s="30">
        <v>244790</v>
      </c>
      <c r="E57" s="64">
        <v>6184</v>
      </c>
      <c r="F57" s="64">
        <v>6650</v>
      </c>
      <c r="G57" s="64">
        <v>7867</v>
      </c>
      <c r="H57" s="64">
        <v>25206</v>
      </c>
      <c r="I57" s="64">
        <v>29650</v>
      </c>
      <c r="J57" s="64">
        <v>29333</v>
      </c>
      <c r="K57" s="64">
        <v>34748</v>
      </c>
      <c r="L57" s="64">
        <v>37320</v>
      </c>
      <c r="M57" s="64">
        <v>28515</v>
      </c>
      <c r="N57" s="64">
        <v>25350</v>
      </c>
      <c r="O57" s="14">
        <v>6964</v>
      </c>
      <c r="P57" s="14">
        <v>5640</v>
      </c>
      <c r="Q57" s="30">
        <v>243430</v>
      </c>
      <c r="R57" s="12">
        <f t="shared" si="9"/>
        <v>-5.5557825074553646E-3</v>
      </c>
    </row>
    <row r="58" spans="1:18" x14ac:dyDescent="0.2">
      <c r="A58" s="5" t="s">
        <v>116</v>
      </c>
      <c r="B58" s="6" t="s">
        <v>119</v>
      </c>
      <c r="C58" s="34" t="s">
        <v>141</v>
      </c>
      <c r="D58" s="30">
        <v>1039817</v>
      </c>
      <c r="E58" s="14">
        <v>54583</v>
      </c>
      <c r="F58" s="14">
        <v>58142</v>
      </c>
      <c r="G58" s="14">
        <v>69434</v>
      </c>
      <c r="H58" s="14">
        <v>97185</v>
      </c>
      <c r="I58" s="14">
        <v>102223</v>
      </c>
      <c r="J58" s="14">
        <v>112511</v>
      </c>
      <c r="K58" s="14">
        <v>138585</v>
      </c>
      <c r="L58" s="14">
        <v>136149</v>
      </c>
      <c r="M58" s="14">
        <v>114373</v>
      </c>
      <c r="N58" s="14">
        <v>105411</v>
      </c>
      <c r="O58" s="14">
        <v>71837</v>
      </c>
      <c r="P58" s="14">
        <v>74684</v>
      </c>
      <c r="Q58" s="30">
        <v>1135482</v>
      </c>
      <c r="R58" s="12">
        <f t="shared" ref="R58:R98" si="11">Q58/D58-1</f>
        <v>9.2001765695309823E-2</v>
      </c>
    </row>
    <row r="59" spans="1:18" x14ac:dyDescent="0.2">
      <c r="A59" s="5" t="s">
        <v>116</v>
      </c>
      <c r="B59" s="5" t="s">
        <v>120</v>
      </c>
      <c r="C59" s="34" t="s">
        <v>142</v>
      </c>
      <c r="D59" s="30">
        <v>5331648</v>
      </c>
      <c r="E59" s="14">
        <v>331802</v>
      </c>
      <c r="F59" s="14">
        <v>355557</v>
      </c>
      <c r="G59" s="14">
        <v>387498</v>
      </c>
      <c r="H59" s="14">
        <v>495671</v>
      </c>
      <c r="I59" s="14">
        <v>546758</v>
      </c>
      <c r="J59" s="14">
        <v>590791</v>
      </c>
      <c r="K59" s="14">
        <v>609061</v>
      </c>
      <c r="L59" s="14">
        <v>573506</v>
      </c>
      <c r="M59" s="14">
        <v>551923</v>
      </c>
      <c r="N59" s="14">
        <v>524976</v>
      </c>
      <c r="O59" s="14">
        <v>394037</v>
      </c>
      <c r="P59" s="14">
        <v>428293</v>
      </c>
      <c r="Q59" s="30">
        <f>SUM(E59:P59)</f>
        <v>5789873</v>
      </c>
      <c r="R59" s="12">
        <f t="shared" si="11"/>
        <v>8.5944345913308684E-2</v>
      </c>
    </row>
    <row r="60" spans="1:18" x14ac:dyDescent="0.2">
      <c r="A60" s="5" t="s">
        <v>116</v>
      </c>
      <c r="B60" s="6" t="s">
        <v>121</v>
      </c>
      <c r="C60" s="34" t="s">
        <v>143</v>
      </c>
      <c r="D60" s="30">
        <v>1000192</v>
      </c>
      <c r="E60" s="20">
        <v>67564</v>
      </c>
      <c r="F60" s="20">
        <v>69487</v>
      </c>
      <c r="G60" s="20">
        <v>74468</v>
      </c>
      <c r="H60" s="20">
        <v>89229</v>
      </c>
      <c r="I60" s="20">
        <v>97447</v>
      </c>
      <c r="J60" s="20">
        <v>93847</v>
      </c>
      <c r="K60" s="20">
        <v>99213</v>
      </c>
      <c r="L60" s="20">
        <v>89039</v>
      </c>
      <c r="M60" s="20">
        <v>91167</v>
      </c>
      <c r="N60" s="20">
        <v>88739</v>
      </c>
      <c r="O60" s="14">
        <v>71248</v>
      </c>
      <c r="P60" s="14">
        <v>80012</v>
      </c>
      <c r="Q60" s="30">
        <v>1011651</v>
      </c>
      <c r="R60" s="12">
        <f t="shared" si="11"/>
        <v>1.1456800294343594E-2</v>
      </c>
    </row>
    <row r="61" spans="1:18" x14ac:dyDescent="0.2">
      <c r="A61" s="5" t="s">
        <v>116</v>
      </c>
      <c r="B61" s="6" t="s">
        <v>949</v>
      </c>
      <c r="C61" s="34" t="s">
        <v>950</v>
      </c>
      <c r="D61" s="30">
        <v>129096</v>
      </c>
      <c r="E61" s="20">
        <v>7279</v>
      </c>
      <c r="F61" s="20">
        <v>7600</v>
      </c>
      <c r="G61" s="20">
        <v>9497</v>
      </c>
      <c r="H61" s="20">
        <v>11739</v>
      </c>
      <c r="I61" s="20">
        <v>13456</v>
      </c>
      <c r="J61" s="20">
        <v>14662</v>
      </c>
      <c r="K61" s="20">
        <v>16014</v>
      </c>
      <c r="L61" s="20">
        <v>13009</v>
      </c>
      <c r="M61" s="20">
        <v>15234</v>
      </c>
      <c r="N61" s="20">
        <v>12543</v>
      </c>
      <c r="O61" s="14">
        <v>9763</v>
      </c>
      <c r="P61" s="14">
        <v>8159</v>
      </c>
      <c r="Q61" s="30">
        <v>139023</v>
      </c>
      <c r="R61" s="12">
        <f t="shared" si="11"/>
        <v>7.6896263245956442E-2</v>
      </c>
    </row>
    <row r="62" spans="1:18" x14ac:dyDescent="0.2">
      <c r="A62" s="5" t="s">
        <v>116</v>
      </c>
      <c r="B62" s="6" t="s">
        <v>924</v>
      </c>
      <c r="C62" s="34" t="s">
        <v>925</v>
      </c>
      <c r="D62" s="30">
        <v>317175</v>
      </c>
      <c r="E62" s="20">
        <v>5730</v>
      </c>
      <c r="F62" s="20">
        <v>6095</v>
      </c>
      <c r="G62" s="20">
        <v>8061</v>
      </c>
      <c r="H62" s="20">
        <v>18572</v>
      </c>
      <c r="I62" s="20">
        <v>30987</v>
      </c>
      <c r="J62" s="20">
        <v>37173</v>
      </c>
      <c r="K62" s="20">
        <v>67924</v>
      </c>
      <c r="L62" s="20">
        <v>65837</v>
      </c>
      <c r="M62" s="20">
        <v>40188</v>
      </c>
      <c r="N62" s="20">
        <v>23772</v>
      </c>
      <c r="O62" s="14">
        <v>7858</v>
      </c>
      <c r="P62" s="14">
        <v>9323</v>
      </c>
      <c r="Q62" s="30">
        <f t="shared" si="0"/>
        <v>321520</v>
      </c>
      <c r="R62" s="12">
        <f t="shared" si="11"/>
        <v>1.3699062032001219E-2</v>
      </c>
    </row>
    <row r="63" spans="1:18" x14ac:dyDescent="0.2">
      <c r="A63" s="5" t="s">
        <v>116</v>
      </c>
      <c r="B63" s="6" t="s">
        <v>919</v>
      </c>
      <c r="C63" s="34" t="s">
        <v>920</v>
      </c>
      <c r="D63" s="30">
        <v>390182</v>
      </c>
      <c r="E63" s="20">
        <v>18891</v>
      </c>
      <c r="F63" s="20">
        <v>18159</v>
      </c>
      <c r="G63" s="20">
        <v>21807</v>
      </c>
      <c r="H63" s="20">
        <v>36311</v>
      </c>
      <c r="I63" s="20">
        <v>37540</v>
      </c>
      <c r="J63" s="20">
        <v>43150</v>
      </c>
      <c r="K63" s="20">
        <v>48285</v>
      </c>
      <c r="L63" s="20">
        <v>52825</v>
      </c>
      <c r="M63" s="20">
        <v>37316</v>
      </c>
      <c r="N63" s="20">
        <v>38063</v>
      </c>
      <c r="O63" s="14">
        <v>19574</v>
      </c>
      <c r="P63" s="14">
        <v>20117</v>
      </c>
      <c r="Q63" s="30">
        <v>392036</v>
      </c>
      <c r="R63" s="12">
        <f t="shared" si="11"/>
        <v>4.7516287271067714E-3</v>
      </c>
    </row>
    <row r="64" spans="1:18" x14ac:dyDescent="0.2">
      <c r="A64" s="5" t="s">
        <v>116</v>
      </c>
      <c r="B64" s="6" t="s">
        <v>803</v>
      </c>
      <c r="C64" s="34" t="s">
        <v>936</v>
      </c>
      <c r="D64" s="30">
        <v>212381</v>
      </c>
      <c r="E64" s="20">
        <v>65291</v>
      </c>
      <c r="F64" s="20">
        <v>49883</v>
      </c>
      <c r="G64" s="20">
        <v>54106</v>
      </c>
      <c r="H64" s="20">
        <v>21349</v>
      </c>
      <c r="I64" s="20">
        <v>75</v>
      </c>
      <c r="J64" s="20">
        <v>619</v>
      </c>
      <c r="K64" s="20">
        <v>587</v>
      </c>
      <c r="L64" s="20">
        <v>88</v>
      </c>
      <c r="M64" s="20">
        <v>56</v>
      </c>
      <c r="N64" s="20">
        <v>185</v>
      </c>
      <c r="O64" s="14">
        <v>48</v>
      </c>
      <c r="P64" s="14">
        <v>17179</v>
      </c>
      <c r="Q64" s="30">
        <v>209468</v>
      </c>
      <c r="R64" s="12">
        <f t="shared" si="11"/>
        <v>-1.3715916207193701E-2</v>
      </c>
    </row>
    <row r="65" spans="1:18" x14ac:dyDescent="0.2">
      <c r="A65" s="5" t="s">
        <v>116</v>
      </c>
      <c r="B65" s="6" t="s">
        <v>122</v>
      </c>
      <c r="C65" s="34" t="s">
        <v>144</v>
      </c>
      <c r="D65" s="30">
        <v>401068</v>
      </c>
      <c r="E65" s="20">
        <v>25697</v>
      </c>
      <c r="F65" s="20">
        <v>26968</v>
      </c>
      <c r="G65" s="20">
        <v>30568</v>
      </c>
      <c r="H65" s="20">
        <v>35607</v>
      </c>
      <c r="I65" s="20">
        <v>38250</v>
      </c>
      <c r="J65" s="20">
        <v>42017</v>
      </c>
      <c r="K65" s="20">
        <v>37119</v>
      </c>
      <c r="L65" s="20">
        <v>28330</v>
      </c>
      <c r="M65" s="20">
        <v>37761</v>
      </c>
      <c r="N65" s="20">
        <v>38634</v>
      </c>
      <c r="O65" s="14">
        <v>31632</v>
      </c>
      <c r="P65" s="14">
        <v>29107</v>
      </c>
      <c r="Q65" s="30">
        <f t="shared" si="0"/>
        <v>401690</v>
      </c>
      <c r="R65" s="12">
        <f t="shared" si="11"/>
        <v>1.5508592059201298E-3</v>
      </c>
    </row>
    <row r="66" spans="1:18" x14ac:dyDescent="0.2">
      <c r="A66" s="5" t="s">
        <v>116</v>
      </c>
      <c r="B66" s="6" t="s">
        <v>941</v>
      </c>
      <c r="C66" s="34" t="s">
        <v>942</v>
      </c>
      <c r="D66" s="30">
        <v>149326</v>
      </c>
      <c r="E66" s="20">
        <v>3797</v>
      </c>
      <c r="F66" s="20">
        <v>2978</v>
      </c>
      <c r="G66" s="20">
        <v>3268</v>
      </c>
      <c r="H66" s="20">
        <v>11177</v>
      </c>
      <c r="I66" s="20">
        <v>19395</v>
      </c>
      <c r="J66" s="20">
        <v>20477</v>
      </c>
      <c r="K66" s="20">
        <v>19879</v>
      </c>
      <c r="L66" s="20">
        <v>20756</v>
      </c>
      <c r="M66" s="20">
        <v>20541</v>
      </c>
      <c r="N66" s="20">
        <v>13439</v>
      </c>
      <c r="O66" s="14">
        <v>2109</v>
      </c>
      <c r="P66" s="14">
        <v>2084</v>
      </c>
      <c r="Q66" s="30">
        <f t="shared" si="0"/>
        <v>139900</v>
      </c>
      <c r="R66" s="12">
        <f t="shared" si="11"/>
        <v>-6.3123635535673572E-2</v>
      </c>
    </row>
    <row r="67" spans="1:18" x14ac:dyDescent="0.2">
      <c r="A67" s="5" t="s">
        <v>116</v>
      </c>
      <c r="B67" s="6" t="s">
        <v>123</v>
      </c>
      <c r="C67" s="34" t="s">
        <v>145</v>
      </c>
      <c r="D67" s="30">
        <v>130087</v>
      </c>
      <c r="E67" s="20">
        <v>4140</v>
      </c>
      <c r="F67" s="20">
        <v>3908</v>
      </c>
      <c r="G67" s="20">
        <v>4892</v>
      </c>
      <c r="H67" s="20">
        <v>11914</v>
      </c>
      <c r="I67" s="20">
        <v>11899</v>
      </c>
      <c r="J67" s="20">
        <v>13240</v>
      </c>
      <c r="K67" s="20">
        <v>14818</v>
      </c>
      <c r="L67" s="20">
        <v>15222</v>
      </c>
      <c r="M67" s="20">
        <v>11720</v>
      </c>
      <c r="N67" s="20">
        <v>11444</v>
      </c>
      <c r="O67" s="14">
        <v>3688</v>
      </c>
      <c r="P67" s="14">
        <v>3548</v>
      </c>
      <c r="Q67" s="30">
        <v>110455</v>
      </c>
      <c r="R67" s="12">
        <f t="shared" si="11"/>
        <v>-0.15091438806337298</v>
      </c>
    </row>
    <row r="68" spans="1:18" x14ac:dyDescent="0.2">
      <c r="A68" s="5" t="s">
        <v>116</v>
      </c>
      <c r="B68" s="6" t="s">
        <v>947</v>
      </c>
      <c r="C68" s="34" t="s">
        <v>948</v>
      </c>
      <c r="D68" s="30">
        <v>137181</v>
      </c>
      <c r="E68" s="20">
        <v>7446</v>
      </c>
      <c r="F68" s="20">
        <v>6896</v>
      </c>
      <c r="G68" s="20">
        <v>8014</v>
      </c>
      <c r="H68" s="20">
        <v>9749</v>
      </c>
      <c r="I68" s="20">
        <v>9436</v>
      </c>
      <c r="J68" s="20">
        <v>8253</v>
      </c>
      <c r="K68" s="20">
        <v>8730</v>
      </c>
      <c r="L68" s="20">
        <v>10189</v>
      </c>
      <c r="M68" s="20">
        <v>10399</v>
      </c>
      <c r="N68" s="20">
        <v>9568</v>
      </c>
      <c r="O68" s="14">
        <v>8243</v>
      </c>
      <c r="P68" s="14">
        <v>7760</v>
      </c>
      <c r="Q68" s="30">
        <v>104732</v>
      </c>
      <c r="R68" s="12">
        <f t="shared" si="11"/>
        <v>-0.2365415035609888</v>
      </c>
    </row>
    <row r="69" spans="1:18" x14ac:dyDescent="0.2">
      <c r="A69" s="5" t="s">
        <v>116</v>
      </c>
      <c r="B69" s="6" t="s">
        <v>124</v>
      </c>
      <c r="C69" s="34" t="s">
        <v>146</v>
      </c>
      <c r="D69" s="30">
        <v>586046</v>
      </c>
      <c r="E69" s="20">
        <v>9285</v>
      </c>
      <c r="F69" s="20">
        <v>10015</v>
      </c>
      <c r="G69" s="20">
        <v>13072</v>
      </c>
      <c r="H69" s="20">
        <v>44193</v>
      </c>
      <c r="I69" s="20">
        <v>57693</v>
      </c>
      <c r="J69" s="20">
        <v>72671</v>
      </c>
      <c r="K69" s="20">
        <v>133954</v>
      </c>
      <c r="L69" s="20">
        <v>136877</v>
      </c>
      <c r="M69" s="20">
        <v>82200</v>
      </c>
      <c r="N69" s="20">
        <v>49913</v>
      </c>
      <c r="O69" s="14">
        <v>15560</v>
      </c>
      <c r="P69" s="14">
        <v>14483</v>
      </c>
      <c r="Q69" s="30">
        <f t="shared" si="0"/>
        <v>639916</v>
      </c>
      <c r="R69" s="12">
        <f t="shared" si="11"/>
        <v>9.1921111994621496E-2</v>
      </c>
    </row>
    <row r="70" spans="1:18" x14ac:dyDescent="0.2">
      <c r="A70" s="5" t="s">
        <v>116</v>
      </c>
      <c r="B70" s="6" t="s">
        <v>926</v>
      </c>
      <c r="C70" s="34" t="s">
        <v>927</v>
      </c>
      <c r="D70" s="30">
        <v>296026</v>
      </c>
      <c r="E70" s="20">
        <v>85844</v>
      </c>
      <c r="F70" s="20">
        <v>71894</v>
      </c>
      <c r="G70" s="20">
        <v>71894</v>
      </c>
      <c r="H70" s="20">
        <v>29311</v>
      </c>
      <c r="I70" s="20">
        <v>311</v>
      </c>
      <c r="J70" s="20">
        <v>414</v>
      </c>
      <c r="K70" s="20">
        <v>85</v>
      </c>
      <c r="L70" s="20">
        <v>98</v>
      </c>
      <c r="M70" s="20">
        <v>148</v>
      </c>
      <c r="N70" s="20">
        <v>134</v>
      </c>
      <c r="O70" s="14">
        <v>226</v>
      </c>
      <c r="P70" s="14">
        <v>39189</v>
      </c>
      <c r="Q70" s="30">
        <v>304130</v>
      </c>
      <c r="R70" s="12">
        <f t="shared" si="11"/>
        <v>2.7375973732037151E-2</v>
      </c>
    </row>
    <row r="71" spans="1:18" x14ac:dyDescent="0.2">
      <c r="A71" s="5" t="s">
        <v>116</v>
      </c>
      <c r="B71" s="6" t="s">
        <v>934</v>
      </c>
      <c r="C71" s="34" t="s">
        <v>935</v>
      </c>
      <c r="D71" s="30">
        <v>216970</v>
      </c>
      <c r="E71" s="20">
        <v>4855</v>
      </c>
      <c r="F71" s="20">
        <v>4988</v>
      </c>
      <c r="G71" s="20">
        <v>6183</v>
      </c>
      <c r="H71" s="20">
        <v>16707</v>
      </c>
      <c r="I71" s="20">
        <v>18756</v>
      </c>
      <c r="J71" s="20">
        <v>27239</v>
      </c>
      <c r="K71" s="20">
        <v>43612</v>
      </c>
      <c r="L71" s="20">
        <v>44565</v>
      </c>
      <c r="M71" s="20">
        <v>24028</v>
      </c>
      <c r="N71" s="20">
        <v>18584</v>
      </c>
      <c r="O71" s="14">
        <v>6916</v>
      </c>
      <c r="P71" s="14">
        <v>4712</v>
      </c>
      <c r="Q71" s="30">
        <v>221129</v>
      </c>
      <c r="R71" s="12">
        <f t="shared" si="11"/>
        <v>1.916854864727835E-2</v>
      </c>
    </row>
    <row r="72" spans="1:18" x14ac:dyDescent="0.2">
      <c r="A72" s="5" t="s">
        <v>116</v>
      </c>
      <c r="B72" s="6" t="s">
        <v>125</v>
      </c>
      <c r="C72" s="34" t="s">
        <v>147</v>
      </c>
      <c r="D72" s="30">
        <v>1535889</v>
      </c>
      <c r="E72" s="20">
        <v>81401</v>
      </c>
      <c r="F72" s="20">
        <v>95696</v>
      </c>
      <c r="G72" s="20">
        <v>128293</v>
      </c>
      <c r="H72" s="20">
        <v>206668</v>
      </c>
      <c r="I72" s="20">
        <v>175483</v>
      </c>
      <c r="J72" s="20">
        <v>187154</v>
      </c>
      <c r="K72" s="20">
        <v>186005</v>
      </c>
      <c r="L72" s="20">
        <v>169884</v>
      </c>
      <c r="M72" s="20">
        <v>184887</v>
      </c>
      <c r="N72" s="20">
        <v>153599</v>
      </c>
      <c r="O72" s="14">
        <v>100953</v>
      </c>
      <c r="P72" s="14">
        <v>106432</v>
      </c>
      <c r="Q72" s="30">
        <f t="shared" si="0"/>
        <v>1776455</v>
      </c>
      <c r="R72" s="12">
        <f t="shared" si="11"/>
        <v>0.15662980853434072</v>
      </c>
    </row>
    <row r="73" spans="1:18" x14ac:dyDescent="0.2">
      <c r="A73" s="5" t="s">
        <v>116</v>
      </c>
      <c r="B73" s="6" t="s">
        <v>928</v>
      </c>
      <c r="C73" s="34" t="s">
        <v>929</v>
      </c>
      <c r="D73" s="30">
        <v>292607</v>
      </c>
      <c r="E73" s="20">
        <v>14960</v>
      </c>
      <c r="F73" s="20">
        <v>14951</v>
      </c>
      <c r="G73" s="20">
        <v>15491</v>
      </c>
      <c r="H73" s="20">
        <v>25168</v>
      </c>
      <c r="I73" s="20">
        <v>28137</v>
      </c>
      <c r="J73" s="20">
        <v>31704</v>
      </c>
      <c r="K73" s="20">
        <v>32626</v>
      </c>
      <c r="L73" s="20">
        <v>36480</v>
      </c>
      <c r="M73" s="20">
        <v>30184</v>
      </c>
      <c r="N73" s="20">
        <v>29823</v>
      </c>
      <c r="O73" s="14">
        <v>15919</v>
      </c>
      <c r="P73" s="14">
        <v>15993</v>
      </c>
      <c r="Q73" s="30">
        <v>291553</v>
      </c>
      <c r="R73" s="12">
        <f t="shared" si="11"/>
        <v>-3.6021011117300938E-3</v>
      </c>
    </row>
    <row r="74" spans="1:18" x14ac:dyDescent="0.2">
      <c r="A74" s="5" t="s">
        <v>116</v>
      </c>
      <c r="B74" s="6" t="s">
        <v>945</v>
      </c>
      <c r="C74" s="34" t="s">
        <v>946</v>
      </c>
      <c r="D74" s="30">
        <v>146002</v>
      </c>
      <c r="E74" s="20">
        <v>8085</v>
      </c>
      <c r="F74" s="20">
        <v>9262</v>
      </c>
      <c r="G74" s="20">
        <v>10783</v>
      </c>
      <c r="H74" s="20">
        <v>12869</v>
      </c>
      <c r="I74" s="20">
        <v>12029</v>
      </c>
      <c r="J74" s="20">
        <v>11761</v>
      </c>
      <c r="K74" s="20">
        <v>11261</v>
      </c>
      <c r="L74" s="20">
        <v>10483</v>
      </c>
      <c r="M74" s="20">
        <v>11101</v>
      </c>
      <c r="N74" s="20">
        <v>12296</v>
      </c>
      <c r="O74" s="14">
        <v>8662</v>
      </c>
      <c r="P74" s="14">
        <v>9331</v>
      </c>
      <c r="Q74" s="30">
        <f t="shared" si="0"/>
        <v>127923</v>
      </c>
      <c r="R74" s="12">
        <f t="shared" si="11"/>
        <v>-0.12382707086204303</v>
      </c>
    </row>
    <row r="75" spans="1:18" x14ac:dyDescent="0.2">
      <c r="A75" s="5" t="s">
        <v>116</v>
      </c>
      <c r="B75" s="5" t="s">
        <v>126</v>
      </c>
      <c r="C75" s="34" t="s">
        <v>148</v>
      </c>
      <c r="D75" s="30">
        <v>8703354</v>
      </c>
      <c r="E75" s="14">
        <v>603305</v>
      </c>
      <c r="F75" s="14">
        <v>639545</v>
      </c>
      <c r="G75" s="14">
        <v>695978</v>
      </c>
      <c r="H75" s="14">
        <v>823603</v>
      </c>
      <c r="I75" s="14">
        <v>861421</v>
      </c>
      <c r="J75" s="14">
        <v>883851</v>
      </c>
      <c r="K75" s="20">
        <v>979123</v>
      </c>
      <c r="L75" s="20">
        <v>927884</v>
      </c>
      <c r="M75" s="14">
        <v>871123</v>
      </c>
      <c r="N75" s="14">
        <v>872835</v>
      </c>
      <c r="O75" s="14">
        <v>668973</v>
      </c>
      <c r="P75" s="14">
        <v>725183</v>
      </c>
      <c r="Q75" s="30">
        <v>9553250</v>
      </c>
      <c r="R75" s="12">
        <f t="shared" si="11"/>
        <v>9.7651549046493979E-2</v>
      </c>
    </row>
    <row r="76" spans="1:18" x14ac:dyDescent="0.2">
      <c r="A76" s="5" t="s">
        <v>116</v>
      </c>
      <c r="B76" s="5" t="s">
        <v>127</v>
      </c>
      <c r="C76" s="34" t="s">
        <v>149</v>
      </c>
      <c r="D76" s="30">
        <v>8263039</v>
      </c>
      <c r="E76" s="14">
        <v>529925</v>
      </c>
      <c r="F76" s="14">
        <v>557201</v>
      </c>
      <c r="G76" s="14">
        <v>595424</v>
      </c>
      <c r="H76" s="14">
        <v>732393</v>
      </c>
      <c r="I76" s="14">
        <v>775129</v>
      </c>
      <c r="J76" s="14">
        <v>785883</v>
      </c>
      <c r="K76" s="20">
        <v>880689</v>
      </c>
      <c r="L76" s="20">
        <v>865155</v>
      </c>
      <c r="M76" s="14">
        <v>774492</v>
      </c>
      <c r="N76" s="14">
        <v>755968</v>
      </c>
      <c r="O76" s="14">
        <v>591372</v>
      </c>
      <c r="P76" s="14">
        <v>633632</v>
      </c>
      <c r="Q76" s="30">
        <v>8475809</v>
      </c>
      <c r="R76" s="12">
        <f t="shared" si="11"/>
        <v>2.5749606167900119E-2</v>
      </c>
    </row>
    <row r="77" spans="1:18" x14ac:dyDescent="0.2">
      <c r="A77" s="5" t="s">
        <v>116</v>
      </c>
      <c r="B77" s="5" t="s">
        <v>930</v>
      </c>
      <c r="C77" s="34" t="s">
        <v>931</v>
      </c>
      <c r="D77" s="30">
        <v>255390</v>
      </c>
      <c r="E77" s="14">
        <v>12893</v>
      </c>
      <c r="F77" s="14">
        <v>13063</v>
      </c>
      <c r="G77" s="14">
        <v>0</v>
      </c>
      <c r="H77" s="14">
        <v>11437</v>
      </c>
      <c r="I77" s="14">
        <v>23225</v>
      </c>
      <c r="J77" s="14">
        <v>27360</v>
      </c>
      <c r="K77" s="20">
        <v>30666</v>
      </c>
      <c r="L77" s="20">
        <v>29779</v>
      </c>
      <c r="M77" s="14">
        <v>31314</v>
      </c>
      <c r="N77" s="14">
        <v>23382</v>
      </c>
      <c r="O77" s="14">
        <v>14077</v>
      </c>
      <c r="P77" s="14">
        <v>12089</v>
      </c>
      <c r="Q77" s="30">
        <v>229268</v>
      </c>
      <c r="R77" s="12">
        <f t="shared" si="11"/>
        <v>-0.10228278319433026</v>
      </c>
    </row>
    <row r="78" spans="1:18" x14ac:dyDescent="0.2">
      <c r="A78" s="5" t="s">
        <v>116</v>
      </c>
      <c r="B78" s="6" t="s">
        <v>128</v>
      </c>
      <c r="C78" s="34" t="s">
        <v>150</v>
      </c>
      <c r="D78" s="30">
        <v>1510186</v>
      </c>
      <c r="E78" s="14">
        <v>99054</v>
      </c>
      <c r="F78" s="14">
        <v>105688</v>
      </c>
      <c r="G78" s="14">
        <v>116661</v>
      </c>
      <c r="H78" s="14">
        <v>140470</v>
      </c>
      <c r="I78" s="14">
        <v>154747</v>
      </c>
      <c r="J78" s="14">
        <v>162569</v>
      </c>
      <c r="K78" s="14">
        <v>176932</v>
      </c>
      <c r="L78" s="14">
        <v>167627</v>
      </c>
      <c r="M78" s="14">
        <v>151521</v>
      </c>
      <c r="N78" s="14">
        <v>140845</v>
      </c>
      <c r="O78" s="14">
        <v>117823</v>
      </c>
      <c r="P78" s="14">
        <v>137376</v>
      </c>
      <c r="Q78" s="30">
        <f t="shared" si="0"/>
        <v>1671313</v>
      </c>
      <c r="R78" s="12">
        <f t="shared" si="11"/>
        <v>0.10669348014085678</v>
      </c>
    </row>
    <row r="79" spans="1:18" x14ac:dyDescent="0.2">
      <c r="A79" s="5" t="s">
        <v>116</v>
      </c>
      <c r="B79" s="5" t="s">
        <v>129</v>
      </c>
      <c r="C79" s="34" t="s">
        <v>151</v>
      </c>
      <c r="D79" s="30">
        <v>4394996</v>
      </c>
      <c r="E79" s="14">
        <v>255379</v>
      </c>
      <c r="F79" s="14">
        <v>276682</v>
      </c>
      <c r="G79" s="14">
        <v>302620</v>
      </c>
      <c r="H79" s="14">
        <v>432943</v>
      </c>
      <c r="I79" s="14">
        <v>468900</v>
      </c>
      <c r="J79" s="14">
        <v>478799</v>
      </c>
      <c r="K79" s="14">
        <v>519172</v>
      </c>
      <c r="L79" s="14">
        <v>516949</v>
      </c>
      <c r="M79" s="14">
        <v>470708</v>
      </c>
      <c r="N79" s="14">
        <v>437907</v>
      </c>
      <c r="O79" s="14">
        <v>289021</v>
      </c>
      <c r="P79" s="14">
        <v>328161</v>
      </c>
      <c r="Q79" s="30">
        <v>4778967</v>
      </c>
      <c r="R79" s="12">
        <f t="shared" si="11"/>
        <v>8.7365494758129492E-2</v>
      </c>
    </row>
    <row r="80" spans="1:18" x14ac:dyDescent="0.2">
      <c r="A80" s="5" t="s">
        <v>116</v>
      </c>
      <c r="B80" s="5" t="s">
        <v>130</v>
      </c>
      <c r="C80" s="34" t="s">
        <v>152</v>
      </c>
      <c r="D80" s="30">
        <v>12016730</v>
      </c>
      <c r="E80" s="14">
        <v>616828</v>
      </c>
      <c r="F80" s="14">
        <v>689756</v>
      </c>
      <c r="G80" s="14">
        <v>844809</v>
      </c>
      <c r="H80" s="14">
        <v>1050141</v>
      </c>
      <c r="I80" s="14">
        <v>1238121</v>
      </c>
      <c r="J80" s="14">
        <v>1324867</v>
      </c>
      <c r="K80" s="20">
        <v>1471893</v>
      </c>
      <c r="L80" s="20">
        <v>1384974</v>
      </c>
      <c r="M80" s="14">
        <v>1215544</v>
      </c>
      <c r="N80" s="14">
        <v>1114516</v>
      </c>
      <c r="O80" s="14">
        <v>726643</v>
      </c>
      <c r="P80" s="14">
        <v>749025</v>
      </c>
      <c r="Q80" s="30">
        <v>12427427</v>
      </c>
      <c r="R80" s="12">
        <f t="shared" si="11"/>
        <v>3.4177101424430756E-2</v>
      </c>
    </row>
    <row r="81" spans="1:19" x14ac:dyDescent="0.2">
      <c r="A81" s="5" t="s">
        <v>116</v>
      </c>
      <c r="B81" s="5" t="s">
        <v>937</v>
      </c>
      <c r="C81" s="34" t="s">
        <v>938</v>
      </c>
      <c r="D81" s="30">
        <v>206162</v>
      </c>
      <c r="E81" s="14">
        <v>11250</v>
      </c>
      <c r="F81" s="14">
        <v>11766</v>
      </c>
      <c r="G81" s="14">
        <v>11270</v>
      </c>
      <c r="H81" s="14">
        <v>19306</v>
      </c>
      <c r="I81" s="14">
        <v>20847</v>
      </c>
      <c r="J81" s="14">
        <v>21973</v>
      </c>
      <c r="K81" s="20">
        <v>25824</v>
      </c>
      <c r="L81" s="20">
        <v>26367</v>
      </c>
      <c r="M81" s="14">
        <v>21018</v>
      </c>
      <c r="N81" s="14">
        <v>19416</v>
      </c>
      <c r="O81" s="14">
        <v>12057</v>
      </c>
      <c r="P81" s="14">
        <v>11911</v>
      </c>
      <c r="Q81" s="30">
        <f t="shared" si="0"/>
        <v>213005</v>
      </c>
      <c r="R81" s="12">
        <f t="shared" si="11"/>
        <v>3.3192343884905995E-2</v>
      </c>
    </row>
    <row r="82" spans="1:19" x14ac:dyDescent="0.2">
      <c r="A82" s="5" t="s">
        <v>116</v>
      </c>
      <c r="B82" s="5" t="s">
        <v>131</v>
      </c>
      <c r="C82" s="34" t="s">
        <v>153</v>
      </c>
      <c r="D82" s="30">
        <v>4330019</v>
      </c>
      <c r="E82" s="14">
        <v>287247</v>
      </c>
      <c r="F82" s="14">
        <v>293978</v>
      </c>
      <c r="G82" s="14">
        <v>315780</v>
      </c>
      <c r="H82" s="14">
        <v>357504</v>
      </c>
      <c r="I82" s="14">
        <v>370998</v>
      </c>
      <c r="J82" s="14">
        <v>356894</v>
      </c>
      <c r="K82" s="14">
        <v>372611</v>
      </c>
      <c r="L82" s="14">
        <v>385057</v>
      </c>
      <c r="M82" s="14">
        <v>347426</v>
      </c>
      <c r="N82" s="14">
        <v>355744</v>
      </c>
      <c r="O82" s="14">
        <v>276188</v>
      </c>
      <c r="P82" s="14">
        <v>278399</v>
      </c>
      <c r="Q82" s="30">
        <v>3997856</v>
      </c>
      <c r="R82" s="12">
        <f t="shared" si="11"/>
        <v>-7.671167262776446E-2</v>
      </c>
    </row>
    <row r="83" spans="1:19" x14ac:dyDescent="0.2">
      <c r="A83" s="5" t="s">
        <v>116</v>
      </c>
      <c r="B83" s="5" t="s">
        <v>132</v>
      </c>
      <c r="C83" s="34" t="s">
        <v>154</v>
      </c>
      <c r="D83" s="30">
        <v>65766986</v>
      </c>
      <c r="E83" s="14">
        <v>4686673</v>
      </c>
      <c r="F83" s="14">
        <v>4467204</v>
      </c>
      <c r="G83" s="14">
        <v>5135276</v>
      </c>
      <c r="H83" s="14">
        <v>5531655</v>
      </c>
      <c r="I83" s="14">
        <v>5742307</v>
      </c>
      <c r="J83" s="14">
        <v>5728279</v>
      </c>
      <c r="K83" s="14">
        <v>6511546</v>
      </c>
      <c r="L83" s="14">
        <v>6530657</v>
      </c>
      <c r="M83" s="14">
        <v>5815569</v>
      </c>
      <c r="N83" s="14">
        <v>5752764</v>
      </c>
      <c r="O83" s="14">
        <v>4834722</v>
      </c>
      <c r="P83" s="14">
        <v>5199096</v>
      </c>
      <c r="Q83" s="30">
        <v>65933145</v>
      </c>
      <c r="R83" s="12">
        <f t="shared" si="11"/>
        <v>2.5264803833340288E-3</v>
      </c>
    </row>
    <row r="84" spans="1:19" x14ac:dyDescent="0.2">
      <c r="A84" s="5" t="s">
        <v>116</v>
      </c>
      <c r="B84" s="5" t="s">
        <v>133</v>
      </c>
      <c r="C84" s="34" t="s">
        <v>155</v>
      </c>
      <c r="D84" s="30">
        <v>29664993</v>
      </c>
      <c r="E84" s="14">
        <v>2094564</v>
      </c>
      <c r="F84" s="14">
        <v>2130976</v>
      </c>
      <c r="G84" s="14">
        <v>2418012</v>
      </c>
      <c r="H84" s="14">
        <v>2701024</v>
      </c>
      <c r="I84" s="14">
        <v>2810976</v>
      </c>
      <c r="J84" s="14">
        <v>2728112</v>
      </c>
      <c r="K84" s="14">
        <v>3103296</v>
      </c>
      <c r="L84" s="14">
        <v>2949264</v>
      </c>
      <c r="M84" s="14">
        <v>2755152</v>
      </c>
      <c r="N84" s="14">
        <v>2796553</v>
      </c>
      <c r="O84" s="14">
        <v>2259150</v>
      </c>
      <c r="P84" s="14">
        <v>2492721</v>
      </c>
      <c r="Q84" s="30">
        <v>31237865</v>
      </c>
      <c r="R84" s="12">
        <f t="shared" si="11"/>
        <v>5.3021148530188356E-2</v>
      </c>
    </row>
    <row r="85" spans="1:19" x14ac:dyDescent="0.2">
      <c r="A85" s="5" t="s">
        <v>116</v>
      </c>
      <c r="B85" s="5" t="s">
        <v>134</v>
      </c>
      <c r="C85" s="34" t="s">
        <v>156</v>
      </c>
      <c r="D85" s="30">
        <v>634035</v>
      </c>
      <c r="E85" s="14">
        <v>45534</v>
      </c>
      <c r="F85" s="14">
        <v>48481</v>
      </c>
      <c r="G85" s="14">
        <v>50860</v>
      </c>
      <c r="H85" s="14">
        <v>51730</v>
      </c>
      <c r="I85" s="14">
        <v>53600</v>
      </c>
      <c r="J85" s="14">
        <v>52922</v>
      </c>
      <c r="K85" s="14">
        <v>52382</v>
      </c>
      <c r="L85" s="14">
        <v>38525</v>
      </c>
      <c r="M85" s="14">
        <v>50329</v>
      </c>
      <c r="N85" s="14">
        <v>58065</v>
      </c>
      <c r="O85" s="14">
        <v>52024</v>
      </c>
      <c r="P85" s="14">
        <v>53770</v>
      </c>
      <c r="Q85" s="30">
        <f t="shared" ref="Q85:Q95" si="12">SUM(E85:P85)</f>
        <v>608222</v>
      </c>
      <c r="R85" s="12">
        <f t="shared" si="11"/>
        <v>-4.0712263518575487E-2</v>
      </c>
    </row>
    <row r="86" spans="1:19" x14ac:dyDescent="0.2">
      <c r="A86" s="5" t="s">
        <v>116</v>
      </c>
      <c r="B86" s="5" t="s">
        <v>922</v>
      </c>
      <c r="C86" s="34" t="s">
        <v>923</v>
      </c>
      <c r="D86" s="30">
        <v>368516</v>
      </c>
      <c r="E86" s="14">
        <v>16623</v>
      </c>
      <c r="F86" s="14">
        <v>17986</v>
      </c>
      <c r="G86" s="14">
        <v>22370</v>
      </c>
      <c r="H86" s="14">
        <v>29620</v>
      </c>
      <c r="I86" s="14">
        <v>32511</v>
      </c>
      <c r="J86" s="14">
        <v>37400</v>
      </c>
      <c r="K86" s="14">
        <v>48119</v>
      </c>
      <c r="L86" s="14">
        <v>55882</v>
      </c>
      <c r="M86" s="14">
        <v>38360</v>
      </c>
      <c r="N86" s="14">
        <v>31167</v>
      </c>
      <c r="O86" s="14">
        <v>21997</v>
      </c>
      <c r="P86" s="14">
        <v>24932</v>
      </c>
      <c r="Q86" s="30">
        <v>376330</v>
      </c>
      <c r="R86" s="12">
        <f t="shared" si="11"/>
        <v>2.1203964006990095E-2</v>
      </c>
    </row>
    <row r="87" spans="1:19" x14ac:dyDescent="0.2">
      <c r="A87" s="5" t="s">
        <v>116</v>
      </c>
      <c r="B87" s="5" t="s">
        <v>951</v>
      </c>
      <c r="C87" s="34" t="s">
        <v>952</v>
      </c>
      <c r="D87" s="30">
        <v>122947</v>
      </c>
      <c r="E87" s="14">
        <v>6001</v>
      </c>
      <c r="F87" s="14">
        <v>5954</v>
      </c>
      <c r="G87" s="14">
        <v>6819</v>
      </c>
      <c r="H87" s="14">
        <v>8900</v>
      </c>
      <c r="I87" s="14">
        <v>9266</v>
      </c>
      <c r="J87" s="14">
        <v>12606</v>
      </c>
      <c r="K87" s="14">
        <v>13611</v>
      </c>
      <c r="L87" s="14">
        <v>11759</v>
      </c>
      <c r="M87" s="14">
        <v>11549</v>
      </c>
      <c r="N87" s="14">
        <v>9542</v>
      </c>
      <c r="O87" s="14">
        <v>6670</v>
      </c>
      <c r="P87" s="14">
        <v>6168</v>
      </c>
      <c r="Q87" s="30">
        <f t="shared" si="12"/>
        <v>108845</v>
      </c>
      <c r="R87" s="12">
        <f t="shared" si="11"/>
        <v>-0.11469983000805228</v>
      </c>
    </row>
    <row r="88" spans="1:19" x14ac:dyDescent="0.2">
      <c r="A88" s="5" t="s">
        <v>116</v>
      </c>
      <c r="B88" s="5" t="s">
        <v>135</v>
      </c>
      <c r="C88" s="34" t="s">
        <v>157</v>
      </c>
      <c r="D88" s="30">
        <v>540018</v>
      </c>
      <c r="E88" s="14">
        <v>33799</v>
      </c>
      <c r="F88" s="14">
        <v>35701</v>
      </c>
      <c r="G88" s="14">
        <v>39864</v>
      </c>
      <c r="H88" s="14">
        <v>51116</v>
      </c>
      <c r="I88" s="14">
        <v>58155</v>
      </c>
      <c r="J88" s="14">
        <v>64215</v>
      </c>
      <c r="K88" s="14">
        <v>75417</v>
      </c>
      <c r="L88" s="14">
        <v>73617</v>
      </c>
      <c r="M88" s="14">
        <v>61243</v>
      </c>
      <c r="N88" s="14">
        <v>56940</v>
      </c>
      <c r="O88" s="14">
        <v>42554</v>
      </c>
      <c r="P88" s="14">
        <v>48279</v>
      </c>
      <c r="Q88" s="30">
        <v>640768</v>
      </c>
      <c r="R88" s="12">
        <f t="shared" si="11"/>
        <v>0.18656785514556917</v>
      </c>
    </row>
    <row r="89" spans="1:19" x14ac:dyDescent="0.2">
      <c r="A89" s="5" t="s">
        <v>116</v>
      </c>
      <c r="B89" s="5" t="s">
        <v>953</v>
      </c>
      <c r="C89" s="34" t="s">
        <v>954</v>
      </c>
      <c r="D89" s="30">
        <v>106968</v>
      </c>
      <c r="E89" s="14">
        <v>3537</v>
      </c>
      <c r="F89" s="14">
        <v>3544</v>
      </c>
      <c r="G89" s="14">
        <v>4142</v>
      </c>
      <c r="H89" s="14">
        <v>6021</v>
      </c>
      <c r="I89" s="14">
        <v>5897</v>
      </c>
      <c r="J89" s="14">
        <v>8457</v>
      </c>
      <c r="K89" s="14">
        <v>9028</v>
      </c>
      <c r="L89" s="14">
        <v>8453</v>
      </c>
      <c r="M89" s="14">
        <v>6457</v>
      </c>
      <c r="N89" s="14">
        <v>6220</v>
      </c>
      <c r="O89" s="14">
        <v>4156</v>
      </c>
      <c r="P89" s="14">
        <v>4157</v>
      </c>
      <c r="Q89" s="30">
        <f t="shared" si="12"/>
        <v>70069</v>
      </c>
      <c r="R89" s="12">
        <f t="shared" si="11"/>
        <v>-0.34495363099244636</v>
      </c>
      <c r="S89" s="32"/>
    </row>
    <row r="90" spans="1:19" x14ac:dyDescent="0.2">
      <c r="A90" s="5" t="s">
        <v>116</v>
      </c>
      <c r="B90" s="5" t="s">
        <v>943</v>
      </c>
      <c r="C90" s="34" t="s">
        <v>944</v>
      </c>
      <c r="D90" s="30">
        <v>151723</v>
      </c>
      <c r="E90" s="14">
        <v>10887</v>
      </c>
      <c r="F90" s="14">
        <v>11724</v>
      </c>
      <c r="G90" s="14">
        <v>11108</v>
      </c>
      <c r="H90" s="14">
        <v>13060</v>
      </c>
      <c r="I90" s="14">
        <v>13410</v>
      </c>
      <c r="J90" s="14">
        <v>15526</v>
      </c>
      <c r="K90" s="14">
        <v>14428</v>
      </c>
      <c r="L90" s="14">
        <v>15630</v>
      </c>
      <c r="M90" s="14">
        <v>16032</v>
      </c>
      <c r="N90" s="14">
        <v>14791</v>
      </c>
      <c r="O90" s="14">
        <v>13115</v>
      </c>
      <c r="P90" s="14">
        <v>14808</v>
      </c>
      <c r="Q90" s="30">
        <f t="shared" si="12"/>
        <v>164519</v>
      </c>
      <c r="R90" s="12">
        <f t="shared" si="11"/>
        <v>8.4337905261562263E-2</v>
      </c>
    </row>
    <row r="91" spans="1:19" x14ac:dyDescent="0.2">
      <c r="A91" s="5" t="s">
        <v>116</v>
      </c>
      <c r="B91" s="5" t="s">
        <v>136</v>
      </c>
      <c r="C91" s="34" t="s">
        <v>158</v>
      </c>
      <c r="D91" s="30">
        <v>1190389</v>
      </c>
      <c r="E91" s="14">
        <v>68855</v>
      </c>
      <c r="F91" s="14">
        <v>74987</v>
      </c>
      <c r="G91" s="14">
        <v>82326</v>
      </c>
      <c r="H91" s="14">
        <v>86100</v>
      </c>
      <c r="I91" s="14">
        <v>97601</v>
      </c>
      <c r="J91" s="14">
        <v>100050</v>
      </c>
      <c r="K91" s="14">
        <v>97101</v>
      </c>
      <c r="L91" s="14">
        <v>88675</v>
      </c>
      <c r="M91" s="14">
        <v>101125</v>
      </c>
      <c r="N91" s="14">
        <v>94664</v>
      </c>
      <c r="O91" s="14">
        <v>76602</v>
      </c>
      <c r="P91" s="14">
        <v>103354</v>
      </c>
      <c r="Q91" s="30">
        <f t="shared" si="12"/>
        <v>1071440</v>
      </c>
      <c r="R91" s="12">
        <f t="shared" si="11"/>
        <v>-9.9924478468803035E-2</v>
      </c>
    </row>
    <row r="92" spans="1:19" x14ac:dyDescent="0.2">
      <c r="A92" s="5" t="s">
        <v>116</v>
      </c>
      <c r="B92" s="5" t="s">
        <v>921</v>
      </c>
      <c r="C92" s="34" t="s">
        <v>159</v>
      </c>
      <c r="D92" s="30">
        <v>371317</v>
      </c>
      <c r="E92" s="14">
        <v>10694</v>
      </c>
      <c r="F92" s="14">
        <v>17849</v>
      </c>
      <c r="G92" s="14">
        <v>20517</v>
      </c>
      <c r="H92" s="14">
        <v>32059</v>
      </c>
      <c r="I92" s="14">
        <v>51359</v>
      </c>
      <c r="J92" s="14">
        <v>35413</v>
      </c>
      <c r="K92" s="14">
        <v>47556</v>
      </c>
      <c r="L92" s="14">
        <v>51637</v>
      </c>
      <c r="M92" s="14">
        <v>56089</v>
      </c>
      <c r="N92" s="14">
        <v>29211</v>
      </c>
      <c r="O92" s="14">
        <v>13566</v>
      </c>
      <c r="P92" s="14">
        <v>15599</v>
      </c>
      <c r="Q92" s="30">
        <f t="shared" si="12"/>
        <v>381549</v>
      </c>
      <c r="R92" s="12">
        <f t="shared" si="11"/>
        <v>2.7555969697051319E-2</v>
      </c>
    </row>
    <row r="93" spans="1:19" x14ac:dyDescent="0.2">
      <c r="A93" s="5" t="s">
        <v>116</v>
      </c>
      <c r="B93" s="6" t="s">
        <v>138</v>
      </c>
      <c r="C93" s="34" t="s">
        <v>160</v>
      </c>
      <c r="D93" s="30">
        <v>510075</v>
      </c>
      <c r="E93" s="14">
        <v>28615</v>
      </c>
      <c r="F93" s="14">
        <v>28244</v>
      </c>
      <c r="G93" s="14">
        <v>32847</v>
      </c>
      <c r="H93" s="14">
        <v>43773</v>
      </c>
      <c r="I93" s="14">
        <v>47141</v>
      </c>
      <c r="J93" s="14">
        <v>49839</v>
      </c>
      <c r="K93" s="14">
        <v>60093</v>
      </c>
      <c r="L93" s="14">
        <v>57791</v>
      </c>
      <c r="M93" s="14">
        <v>49192</v>
      </c>
      <c r="N93" s="14">
        <v>41474</v>
      </c>
      <c r="O93" s="14">
        <v>28682</v>
      </c>
      <c r="P93" s="14">
        <v>32355</v>
      </c>
      <c r="Q93" s="30">
        <f t="shared" si="12"/>
        <v>500046</v>
      </c>
      <c r="R93" s="12">
        <f t="shared" si="11"/>
        <v>-1.9661814439053127E-2</v>
      </c>
    </row>
    <row r="94" spans="1:19" x14ac:dyDescent="0.2">
      <c r="A94" s="5" t="s">
        <v>116</v>
      </c>
      <c r="B94" s="5" t="s">
        <v>139</v>
      </c>
      <c r="C94" s="34" t="s">
        <v>161</v>
      </c>
      <c r="D94" s="30">
        <v>7669054</v>
      </c>
      <c r="E94" s="14">
        <v>536354</v>
      </c>
      <c r="F94" s="14">
        <v>568760</v>
      </c>
      <c r="G94" s="14">
        <v>625480</v>
      </c>
      <c r="H94" s="14">
        <v>683608</v>
      </c>
      <c r="I94" s="14">
        <v>728764</v>
      </c>
      <c r="J94" s="14">
        <v>747242</v>
      </c>
      <c r="K94" s="14">
        <v>714690</v>
      </c>
      <c r="L94" s="14">
        <v>644054</v>
      </c>
      <c r="M94" s="14">
        <v>730443</v>
      </c>
      <c r="N94" s="14">
        <v>741332</v>
      </c>
      <c r="O94" s="14">
        <v>664977</v>
      </c>
      <c r="P94" s="14">
        <v>695480</v>
      </c>
      <c r="Q94" s="30">
        <v>8081179</v>
      </c>
      <c r="R94" s="12">
        <f t="shared" si="11"/>
        <v>5.3738701018404722E-2</v>
      </c>
    </row>
    <row r="95" spans="1:19" x14ac:dyDescent="0.2">
      <c r="A95" s="5" t="s">
        <v>116</v>
      </c>
      <c r="B95" s="5" t="s">
        <v>939</v>
      </c>
      <c r="C95" s="34" t="s">
        <v>940</v>
      </c>
      <c r="D95" s="30">
        <v>187531</v>
      </c>
      <c r="E95" s="14">
        <v>9320</v>
      </c>
      <c r="F95" s="14">
        <v>9998</v>
      </c>
      <c r="G95" s="14">
        <v>12240</v>
      </c>
      <c r="H95" s="14">
        <v>20468</v>
      </c>
      <c r="I95" s="14">
        <v>20191</v>
      </c>
      <c r="J95" s="14">
        <v>16174</v>
      </c>
      <c r="K95" s="14">
        <v>23535</v>
      </c>
      <c r="L95" s="14">
        <v>24571</v>
      </c>
      <c r="M95" s="14">
        <v>19057</v>
      </c>
      <c r="N95" s="14">
        <v>20847</v>
      </c>
      <c r="O95" s="14">
        <v>12106</v>
      </c>
      <c r="P95" s="14">
        <v>10385</v>
      </c>
      <c r="Q95" s="30">
        <f t="shared" si="12"/>
        <v>198892</v>
      </c>
      <c r="R95" s="12">
        <f t="shared" si="11"/>
        <v>6.0581983778681847E-2</v>
      </c>
    </row>
    <row r="96" spans="1:19" x14ac:dyDescent="0.2">
      <c r="A96" s="5" t="s">
        <v>162</v>
      </c>
      <c r="B96" s="5" t="s">
        <v>163</v>
      </c>
      <c r="C96" s="34" t="s">
        <v>191</v>
      </c>
      <c r="D96" s="30">
        <v>226476</v>
      </c>
      <c r="E96" s="14">
        <v>6011</v>
      </c>
      <c r="F96" s="14">
        <v>6218</v>
      </c>
      <c r="G96" s="14">
        <v>8522</v>
      </c>
      <c r="H96" s="14">
        <v>12816</v>
      </c>
      <c r="I96" s="14">
        <v>20862</v>
      </c>
      <c r="J96" s="14">
        <v>38247</v>
      </c>
      <c r="K96" s="14">
        <v>60931</v>
      </c>
      <c r="L96" s="14">
        <v>65275</v>
      </c>
      <c r="M96" s="14">
        <v>51654</v>
      </c>
      <c r="N96" s="14">
        <v>23009</v>
      </c>
      <c r="O96" s="14">
        <v>10954</v>
      </c>
      <c r="P96" s="14">
        <v>7828</v>
      </c>
      <c r="Q96" s="30">
        <f t="shared" ref="Q96:Q156" si="13">SUM(E96:P96)</f>
        <v>312327</v>
      </c>
      <c r="R96" s="12">
        <f t="shared" si="11"/>
        <v>0.37907327928787149</v>
      </c>
    </row>
    <row r="97" spans="1:18" x14ac:dyDescent="0.2">
      <c r="A97" s="5" t="s">
        <v>162</v>
      </c>
      <c r="B97" s="5" t="s">
        <v>955</v>
      </c>
      <c r="C97" s="34" t="s">
        <v>956</v>
      </c>
      <c r="D97" s="30">
        <v>183044</v>
      </c>
      <c r="E97" s="14">
        <v>11277</v>
      </c>
      <c r="F97" s="14">
        <v>11495</v>
      </c>
      <c r="G97" s="14">
        <v>14989</v>
      </c>
      <c r="H97" s="14">
        <v>16881</v>
      </c>
      <c r="I97" s="14">
        <v>19259</v>
      </c>
      <c r="J97" s="14">
        <v>21579</v>
      </c>
      <c r="K97" s="14">
        <v>29396</v>
      </c>
      <c r="L97" s="14">
        <v>30140</v>
      </c>
      <c r="M97" s="14">
        <v>27622</v>
      </c>
      <c r="N97" s="14">
        <v>34530</v>
      </c>
      <c r="O97" s="14">
        <v>26800</v>
      </c>
      <c r="P97" s="14">
        <v>27445</v>
      </c>
      <c r="Q97" s="30">
        <f t="shared" si="13"/>
        <v>271413</v>
      </c>
      <c r="R97" s="12">
        <f t="shared" si="11"/>
        <v>0.48277463342147242</v>
      </c>
    </row>
    <row r="98" spans="1:18" x14ac:dyDescent="0.2">
      <c r="A98" s="5" t="s">
        <v>162</v>
      </c>
      <c r="B98" s="5" t="s">
        <v>164</v>
      </c>
      <c r="C98" s="34" t="s">
        <v>192</v>
      </c>
      <c r="D98" s="30">
        <v>1847111</v>
      </c>
      <c r="E98" s="14">
        <v>124455</v>
      </c>
      <c r="F98" s="14">
        <v>109892</v>
      </c>
      <c r="G98" s="14">
        <v>139465</v>
      </c>
      <c r="H98" s="14">
        <v>148314</v>
      </c>
      <c r="I98" s="14">
        <v>181278</v>
      </c>
      <c r="J98" s="14">
        <v>189816</v>
      </c>
      <c r="K98" s="14">
        <v>261564</v>
      </c>
      <c r="L98" s="14">
        <v>296326</v>
      </c>
      <c r="M98" s="14">
        <v>274390</v>
      </c>
      <c r="N98" s="14">
        <v>205902</v>
      </c>
      <c r="O98" s="14">
        <v>157829</v>
      </c>
      <c r="P98" s="14">
        <v>163407</v>
      </c>
      <c r="Q98" s="30">
        <f t="shared" si="13"/>
        <v>2252638</v>
      </c>
      <c r="R98" s="12">
        <f t="shared" si="11"/>
        <v>0.21954663255213136</v>
      </c>
    </row>
    <row r="99" spans="1:18" x14ac:dyDescent="0.2">
      <c r="A99" s="5" t="s">
        <v>165</v>
      </c>
      <c r="B99" s="5" t="s">
        <v>166</v>
      </c>
      <c r="C99" s="35"/>
      <c r="D99" s="30">
        <v>216475521</v>
      </c>
      <c r="E99" s="14">
        <v>13851077</v>
      </c>
      <c r="F99" s="14">
        <v>14155358</v>
      </c>
      <c r="G99" s="14">
        <v>17033514</v>
      </c>
      <c r="H99" s="14">
        <v>17780647</v>
      </c>
      <c r="I99" s="14">
        <v>20038017</v>
      </c>
      <c r="J99" s="14">
        <v>20650382</v>
      </c>
      <c r="K99" s="14">
        <v>22385304</v>
      </c>
      <c r="L99" s="14">
        <v>21989705</v>
      </c>
      <c r="M99" s="14">
        <v>22443297</v>
      </c>
      <c r="N99" s="14">
        <v>21733482</v>
      </c>
      <c r="O99" s="14">
        <v>15903480</v>
      </c>
      <c r="P99" s="14">
        <v>15757229</v>
      </c>
      <c r="Q99" s="30">
        <f t="shared" si="13"/>
        <v>223721492</v>
      </c>
      <c r="R99" s="12">
        <f t="shared" ref="R99:R123" si="14">Q99/D99-1</f>
        <v>3.3472472852946744E-2</v>
      </c>
    </row>
    <row r="100" spans="1:18" x14ac:dyDescent="0.2">
      <c r="A100" s="5" t="s">
        <v>165</v>
      </c>
      <c r="B100" s="5" t="s">
        <v>167</v>
      </c>
      <c r="C100" s="34" t="s">
        <v>193</v>
      </c>
      <c r="D100" s="30">
        <v>883490</v>
      </c>
      <c r="E100" s="14">
        <v>52079</v>
      </c>
      <c r="F100" s="14">
        <v>48366</v>
      </c>
      <c r="G100" s="14">
        <v>66390</v>
      </c>
      <c r="H100" s="14">
        <v>85934</v>
      </c>
      <c r="I100" s="14">
        <v>96697</v>
      </c>
      <c r="J100" s="14">
        <v>88317</v>
      </c>
      <c r="K100" s="14">
        <v>94103</v>
      </c>
      <c r="L100" s="14">
        <v>105685</v>
      </c>
      <c r="M100" s="14">
        <v>104412</v>
      </c>
      <c r="N100" s="14">
        <v>103376</v>
      </c>
      <c r="O100" s="14">
        <v>72182</v>
      </c>
      <c r="P100" s="14">
        <v>79173</v>
      </c>
      <c r="Q100" s="30">
        <f t="shared" si="13"/>
        <v>996714</v>
      </c>
      <c r="R100" s="12">
        <f t="shared" si="14"/>
        <v>0.12815538376212521</v>
      </c>
    </row>
    <row r="101" spans="1:18" x14ac:dyDescent="0.2">
      <c r="A101" s="5" t="s">
        <v>165</v>
      </c>
      <c r="B101" s="5" t="s">
        <v>168</v>
      </c>
      <c r="C101" s="34" t="s">
        <v>194</v>
      </c>
      <c r="D101" s="30">
        <v>8526268</v>
      </c>
      <c r="E101" s="14">
        <v>705176</v>
      </c>
      <c r="F101" s="14">
        <v>791858</v>
      </c>
      <c r="G101" s="14">
        <v>897648</v>
      </c>
      <c r="H101" s="14">
        <v>900342</v>
      </c>
      <c r="I101" s="14">
        <v>1012191</v>
      </c>
      <c r="J101" s="14">
        <v>972905</v>
      </c>
      <c r="K101" s="14">
        <v>1030043</v>
      </c>
      <c r="L101" s="14">
        <v>1049046</v>
      </c>
      <c r="M101" s="14">
        <v>1131122</v>
      </c>
      <c r="N101" s="14">
        <v>1170567</v>
      </c>
      <c r="O101" s="17">
        <v>959010</v>
      </c>
      <c r="P101" s="14">
        <v>1033014</v>
      </c>
      <c r="Q101" s="30">
        <f t="shared" si="13"/>
        <v>11652922</v>
      </c>
      <c r="R101" s="12">
        <f t="shared" si="14"/>
        <v>0.36670838871121569</v>
      </c>
    </row>
    <row r="102" spans="1:18" x14ac:dyDescent="0.2">
      <c r="A102" s="5" t="s">
        <v>165</v>
      </c>
      <c r="B102" s="5" t="s">
        <v>169</v>
      </c>
      <c r="C102" s="34" t="s">
        <v>195</v>
      </c>
      <c r="D102" s="30">
        <v>21005196</v>
      </c>
      <c r="E102" s="14">
        <v>1329240</v>
      </c>
      <c r="F102" s="14">
        <v>1413932</v>
      </c>
      <c r="G102" s="14">
        <v>1670998</v>
      </c>
      <c r="H102" s="14">
        <v>1703876</v>
      </c>
      <c r="I102" s="14">
        <v>1862385</v>
      </c>
      <c r="J102" s="14">
        <v>1978769</v>
      </c>
      <c r="K102" s="14">
        <v>2043553</v>
      </c>
      <c r="L102" s="14">
        <v>1932998</v>
      </c>
      <c r="M102" s="14">
        <v>2111049</v>
      </c>
      <c r="N102" s="14">
        <v>1973237</v>
      </c>
      <c r="O102" s="17">
        <v>1664031</v>
      </c>
      <c r="P102" s="14">
        <v>1569891</v>
      </c>
      <c r="Q102" s="30">
        <f t="shared" si="13"/>
        <v>21253959</v>
      </c>
      <c r="R102" s="12">
        <f t="shared" si="14"/>
        <v>1.1842926864381598E-2</v>
      </c>
    </row>
    <row r="103" spans="1:18" x14ac:dyDescent="0.2">
      <c r="A103" s="5" t="s">
        <v>165</v>
      </c>
      <c r="B103" s="5" t="s">
        <v>170</v>
      </c>
      <c r="C103" s="34" t="s">
        <v>196</v>
      </c>
      <c r="D103" s="30">
        <v>2660754</v>
      </c>
      <c r="E103" s="14">
        <v>150927</v>
      </c>
      <c r="F103" s="14">
        <v>158592</v>
      </c>
      <c r="G103" s="14">
        <v>190910</v>
      </c>
      <c r="H103" s="14">
        <v>213752</v>
      </c>
      <c r="I103" s="14">
        <v>244735</v>
      </c>
      <c r="J103" s="14">
        <v>246455</v>
      </c>
      <c r="K103" s="14">
        <v>271087</v>
      </c>
      <c r="L103" s="14">
        <v>252645</v>
      </c>
      <c r="M103" s="14">
        <v>270775</v>
      </c>
      <c r="N103" s="14">
        <v>277793</v>
      </c>
      <c r="O103" s="14">
        <v>150080</v>
      </c>
      <c r="P103" s="14">
        <v>145751</v>
      </c>
      <c r="Q103" s="30">
        <f t="shared" si="13"/>
        <v>2573502</v>
      </c>
      <c r="R103" s="12">
        <f t="shared" si="14"/>
        <v>-3.2792208524350608E-2</v>
      </c>
    </row>
    <row r="104" spans="1:18" x14ac:dyDescent="0.2">
      <c r="A104" s="5" t="s">
        <v>165</v>
      </c>
      <c r="B104" s="5" t="s">
        <v>898</v>
      </c>
      <c r="C104" s="34" t="s">
        <v>197</v>
      </c>
      <c r="D104" s="30">
        <v>10338375</v>
      </c>
      <c r="E104" s="14">
        <v>689585</v>
      </c>
      <c r="F104" s="14">
        <v>699194</v>
      </c>
      <c r="G104" s="14">
        <v>855654</v>
      </c>
      <c r="H104" s="14">
        <v>926937</v>
      </c>
      <c r="I104" s="14">
        <v>1104786</v>
      </c>
      <c r="J104" s="14">
        <v>1113774</v>
      </c>
      <c r="K104" s="14">
        <v>1239918</v>
      </c>
      <c r="L104" s="14">
        <v>1229309</v>
      </c>
      <c r="M104" s="14">
        <v>1227392</v>
      </c>
      <c r="N104" s="14">
        <v>1190393</v>
      </c>
      <c r="O104" s="14">
        <v>824557</v>
      </c>
      <c r="P104" s="14">
        <v>808639</v>
      </c>
      <c r="Q104" s="30">
        <f t="shared" si="13"/>
        <v>11910138</v>
      </c>
      <c r="R104" s="12">
        <f t="shared" si="14"/>
        <v>0.15203191991004394</v>
      </c>
    </row>
    <row r="105" spans="1:18" x14ac:dyDescent="0.2">
      <c r="A105" s="5" t="s">
        <v>165</v>
      </c>
      <c r="B105" s="5" t="s">
        <v>172</v>
      </c>
      <c r="C105" s="34" t="s">
        <v>198</v>
      </c>
      <c r="D105" s="30">
        <v>1985379</v>
      </c>
      <c r="E105" s="14">
        <v>124919</v>
      </c>
      <c r="F105" s="14">
        <v>123958</v>
      </c>
      <c r="G105" s="14">
        <v>147723</v>
      </c>
      <c r="H105" s="14">
        <v>161092</v>
      </c>
      <c r="I105" s="14">
        <v>175822</v>
      </c>
      <c r="J105" s="14">
        <v>175399</v>
      </c>
      <c r="K105" s="14">
        <v>185562</v>
      </c>
      <c r="L105" s="14">
        <v>185005</v>
      </c>
      <c r="M105" s="14">
        <v>177087</v>
      </c>
      <c r="N105" s="14">
        <v>180584</v>
      </c>
      <c r="O105" s="14">
        <v>137183</v>
      </c>
      <c r="P105" s="14">
        <v>144511</v>
      </c>
      <c r="Q105" s="30">
        <f t="shared" si="13"/>
        <v>1918845</v>
      </c>
      <c r="R105" s="12">
        <f t="shared" si="14"/>
        <v>-3.3511989398497755E-2</v>
      </c>
    </row>
    <row r="106" spans="1:18" x14ac:dyDescent="0.2">
      <c r="A106" s="5" t="s">
        <v>165</v>
      </c>
      <c r="B106" s="5" t="s">
        <v>173</v>
      </c>
      <c r="C106" s="34" t="s">
        <v>199</v>
      </c>
      <c r="D106" s="30">
        <v>1722863</v>
      </c>
      <c r="E106" s="14">
        <v>92668</v>
      </c>
      <c r="F106" s="14">
        <v>102763</v>
      </c>
      <c r="G106" s="14">
        <v>121279</v>
      </c>
      <c r="H106" s="14">
        <v>123700</v>
      </c>
      <c r="I106" s="14">
        <v>150420</v>
      </c>
      <c r="J106" s="14">
        <v>165397</v>
      </c>
      <c r="K106" s="14">
        <v>159989</v>
      </c>
      <c r="L106" s="14">
        <v>148721</v>
      </c>
      <c r="M106" s="14">
        <v>178051</v>
      </c>
      <c r="N106" s="14">
        <v>175409</v>
      </c>
      <c r="O106" s="14">
        <v>125092</v>
      </c>
      <c r="P106" s="14">
        <v>120377</v>
      </c>
      <c r="Q106" s="30">
        <f t="shared" si="13"/>
        <v>1663866</v>
      </c>
      <c r="R106" s="12">
        <f t="shared" si="14"/>
        <v>-3.4243581758967467E-2</v>
      </c>
    </row>
    <row r="107" spans="1:18" x14ac:dyDescent="0.2">
      <c r="A107" s="5" t="s">
        <v>165</v>
      </c>
      <c r="B107" s="5" t="s">
        <v>174</v>
      </c>
      <c r="C107" s="34" t="s">
        <v>200</v>
      </c>
      <c r="D107" s="30">
        <v>22476685</v>
      </c>
      <c r="E107" s="14">
        <v>1343636</v>
      </c>
      <c r="F107" s="14">
        <v>1377026</v>
      </c>
      <c r="G107" s="14">
        <v>1682222</v>
      </c>
      <c r="H107" s="14">
        <v>1777154</v>
      </c>
      <c r="I107" s="14">
        <v>2116548</v>
      </c>
      <c r="J107" s="14">
        <v>2223444</v>
      </c>
      <c r="K107" s="14">
        <v>2435590</v>
      </c>
      <c r="L107" s="14">
        <v>2403928</v>
      </c>
      <c r="M107" s="14">
        <v>2393840</v>
      </c>
      <c r="N107" s="14">
        <v>2391136</v>
      </c>
      <c r="O107" s="14">
        <v>1730871</v>
      </c>
      <c r="P107" s="14">
        <v>1646524</v>
      </c>
      <c r="Q107" s="30">
        <f t="shared" si="13"/>
        <v>23521919</v>
      </c>
      <c r="R107" s="12">
        <f t="shared" si="14"/>
        <v>4.6503031919520099E-2</v>
      </c>
    </row>
    <row r="108" spans="1:18" x14ac:dyDescent="0.2">
      <c r="A108" s="5" t="s">
        <v>165</v>
      </c>
      <c r="B108" s="5" t="s">
        <v>175</v>
      </c>
      <c r="C108" s="34" t="s">
        <v>201</v>
      </c>
      <c r="D108" s="30">
        <v>230436</v>
      </c>
      <c r="E108" s="14">
        <v>5040</v>
      </c>
      <c r="F108" s="14">
        <v>7585</v>
      </c>
      <c r="G108" s="14">
        <v>11572</v>
      </c>
      <c r="H108" s="14">
        <v>13265</v>
      </c>
      <c r="I108" s="14">
        <v>24511</v>
      </c>
      <c r="J108" s="14">
        <v>26094</v>
      </c>
      <c r="K108" s="14">
        <v>28276</v>
      </c>
      <c r="L108" s="14">
        <v>32319</v>
      </c>
      <c r="M108" s="14">
        <v>31992</v>
      </c>
      <c r="N108" s="14">
        <v>36239</v>
      </c>
      <c r="O108" s="14">
        <v>10998</v>
      </c>
      <c r="P108" s="14">
        <v>7440</v>
      </c>
      <c r="Q108" s="30">
        <f t="shared" si="13"/>
        <v>235331</v>
      </c>
      <c r="R108" s="12">
        <f t="shared" si="14"/>
        <v>2.1242340606502541E-2</v>
      </c>
    </row>
    <row r="109" spans="1:18" x14ac:dyDescent="0.2">
      <c r="A109" s="5" t="s">
        <v>165</v>
      </c>
      <c r="B109" s="5" t="s">
        <v>176</v>
      </c>
      <c r="C109" s="34" t="s">
        <v>202</v>
      </c>
      <c r="D109" s="30">
        <v>61032022</v>
      </c>
      <c r="E109" s="14">
        <v>4152527</v>
      </c>
      <c r="F109" s="14">
        <v>3985993</v>
      </c>
      <c r="G109" s="14">
        <v>4787222</v>
      </c>
      <c r="H109" s="14">
        <v>4933724</v>
      </c>
      <c r="I109" s="14">
        <v>5303155</v>
      </c>
      <c r="J109" s="14">
        <v>5506875</v>
      </c>
      <c r="K109" s="14">
        <v>6122293</v>
      </c>
      <c r="L109" s="14">
        <v>5992985</v>
      </c>
      <c r="M109" s="14">
        <v>5911704</v>
      </c>
      <c r="N109" s="14">
        <v>5695703</v>
      </c>
      <c r="O109" s="14">
        <v>4136111</v>
      </c>
      <c r="P109" s="14">
        <v>4258645</v>
      </c>
      <c r="Q109" s="30">
        <f t="shared" si="13"/>
        <v>60786937</v>
      </c>
      <c r="R109" s="12">
        <f t="shared" si="14"/>
        <v>-4.0156788513413533E-3</v>
      </c>
    </row>
    <row r="110" spans="1:18" x14ac:dyDescent="0.2">
      <c r="A110" s="5" t="s">
        <v>165</v>
      </c>
      <c r="B110" s="5" t="s">
        <v>177</v>
      </c>
      <c r="C110" s="34" t="s">
        <v>203</v>
      </c>
      <c r="D110" s="30">
        <v>559985</v>
      </c>
      <c r="E110" s="14">
        <v>26684</v>
      </c>
      <c r="F110" s="14">
        <v>33198</v>
      </c>
      <c r="G110" s="14">
        <v>39024</v>
      </c>
      <c r="H110" s="14">
        <v>44213</v>
      </c>
      <c r="I110" s="14">
        <v>57056</v>
      </c>
      <c r="J110" s="14">
        <v>50558</v>
      </c>
      <c r="K110" s="14">
        <v>58058</v>
      </c>
      <c r="L110" s="14">
        <v>61814</v>
      </c>
      <c r="M110" s="14">
        <v>55058</v>
      </c>
      <c r="N110" s="14">
        <v>50911</v>
      </c>
      <c r="O110" s="14">
        <v>25365</v>
      </c>
      <c r="P110" s="14">
        <v>21949</v>
      </c>
      <c r="Q110" s="30">
        <f t="shared" si="13"/>
        <v>523888</v>
      </c>
      <c r="R110" s="12">
        <f t="shared" si="14"/>
        <v>-6.4460655196121319E-2</v>
      </c>
    </row>
    <row r="111" spans="1:18" x14ac:dyDescent="0.2">
      <c r="A111" s="5" t="s">
        <v>165</v>
      </c>
      <c r="B111" s="5" t="s">
        <v>178</v>
      </c>
      <c r="C111" s="34" t="s">
        <v>204</v>
      </c>
      <c r="D111" s="30">
        <v>2665105</v>
      </c>
      <c r="E111" s="14">
        <v>167201</v>
      </c>
      <c r="F111" s="14">
        <v>159996</v>
      </c>
      <c r="G111" s="14">
        <v>196326</v>
      </c>
      <c r="H111" s="14">
        <v>237354</v>
      </c>
      <c r="I111" s="14">
        <v>249044</v>
      </c>
      <c r="J111" s="14">
        <v>241108</v>
      </c>
      <c r="K111" s="14">
        <v>274728</v>
      </c>
      <c r="L111" s="14">
        <v>268169</v>
      </c>
      <c r="M111" s="14">
        <v>244737</v>
      </c>
      <c r="N111" s="14">
        <v>266755</v>
      </c>
      <c r="O111" s="14">
        <v>149977</v>
      </c>
      <c r="P111" s="14">
        <v>163589</v>
      </c>
      <c r="Q111" s="30">
        <f t="shared" si="13"/>
        <v>2618984</v>
      </c>
      <c r="R111" s="12">
        <f t="shared" si="14"/>
        <v>-1.7305509539023767E-2</v>
      </c>
    </row>
    <row r="112" spans="1:18" x14ac:dyDescent="0.2">
      <c r="A112" s="5" t="s">
        <v>165</v>
      </c>
      <c r="B112" s="5" t="s">
        <v>179</v>
      </c>
      <c r="C112" s="34" t="s">
        <v>205</v>
      </c>
      <c r="D112" s="30">
        <v>15610072</v>
      </c>
      <c r="E112" s="14">
        <v>960186</v>
      </c>
      <c r="F112" s="14">
        <v>1035526</v>
      </c>
      <c r="G112" s="14">
        <v>1272669</v>
      </c>
      <c r="H112" s="14">
        <v>1315972</v>
      </c>
      <c r="I112" s="14">
        <v>1442464</v>
      </c>
      <c r="J112" s="14">
        <v>1468240</v>
      </c>
      <c r="K112" s="14">
        <v>1620554</v>
      </c>
      <c r="L112" s="14">
        <v>1527991</v>
      </c>
      <c r="M112" s="14">
        <v>1585903</v>
      </c>
      <c r="N112" s="14">
        <v>1591307</v>
      </c>
      <c r="O112" s="14">
        <v>1206968</v>
      </c>
      <c r="P112" s="14">
        <v>1196374</v>
      </c>
      <c r="Q112" s="30">
        <f t="shared" si="13"/>
        <v>16224154</v>
      </c>
      <c r="R112" s="12">
        <f t="shared" si="14"/>
        <v>3.9338832005387347E-2</v>
      </c>
    </row>
    <row r="113" spans="1:18" x14ac:dyDescent="0.2">
      <c r="A113" s="5" t="s">
        <v>165</v>
      </c>
      <c r="B113" s="5" t="s">
        <v>180</v>
      </c>
      <c r="C113" s="34" t="s">
        <v>206</v>
      </c>
      <c r="D113" s="30">
        <v>5452669</v>
      </c>
      <c r="E113" s="14">
        <v>295565</v>
      </c>
      <c r="F113" s="14">
        <v>306460</v>
      </c>
      <c r="G113" s="14">
        <v>405978</v>
      </c>
      <c r="H113" s="14">
        <v>415047</v>
      </c>
      <c r="I113" s="14">
        <v>496343</v>
      </c>
      <c r="J113" s="14">
        <v>521676</v>
      </c>
      <c r="K113" s="14">
        <v>574681</v>
      </c>
      <c r="L113" s="14">
        <v>549088</v>
      </c>
      <c r="M113" s="14">
        <v>586181</v>
      </c>
      <c r="N113" s="14">
        <v>594104</v>
      </c>
      <c r="O113" s="14">
        <v>350954</v>
      </c>
      <c r="P113" s="14">
        <v>312737</v>
      </c>
      <c r="Q113" s="30">
        <f t="shared" si="13"/>
        <v>5408814</v>
      </c>
      <c r="R113" s="12">
        <f t="shared" si="14"/>
        <v>-8.0428502078523367E-3</v>
      </c>
    </row>
    <row r="114" spans="1:18" x14ac:dyDescent="0.2">
      <c r="A114" s="5" t="s">
        <v>165</v>
      </c>
      <c r="B114" s="5" t="s">
        <v>181</v>
      </c>
      <c r="C114" s="34" t="s">
        <v>207</v>
      </c>
      <c r="D114" s="30">
        <v>1051435</v>
      </c>
      <c r="E114" s="14">
        <v>36926</v>
      </c>
      <c r="F114" s="14">
        <v>38864</v>
      </c>
      <c r="G114" s="14">
        <v>61205</v>
      </c>
      <c r="H114" s="14">
        <v>98229</v>
      </c>
      <c r="I114" s="14">
        <v>117444</v>
      </c>
      <c r="J114" s="14">
        <v>119637</v>
      </c>
      <c r="K114" s="14">
        <v>129303</v>
      </c>
      <c r="L114" s="14">
        <v>133173</v>
      </c>
      <c r="M114" s="14">
        <v>127673</v>
      </c>
      <c r="N114" s="14">
        <v>119580</v>
      </c>
      <c r="O114" s="14">
        <v>63627</v>
      </c>
      <c r="P114" s="14">
        <v>59442</v>
      </c>
      <c r="Q114" s="30">
        <f t="shared" si="13"/>
        <v>1105103</v>
      </c>
      <c r="R114" s="12">
        <f t="shared" si="14"/>
        <v>5.1042622701355844E-2</v>
      </c>
    </row>
    <row r="115" spans="1:18" x14ac:dyDescent="0.2">
      <c r="A115" s="5" t="s">
        <v>165</v>
      </c>
      <c r="B115" s="5" t="s">
        <v>182</v>
      </c>
      <c r="C115" s="34" t="s">
        <v>208</v>
      </c>
      <c r="D115" s="30">
        <v>2317255</v>
      </c>
      <c r="E115" s="14">
        <v>106952</v>
      </c>
      <c r="F115" s="14">
        <v>113347</v>
      </c>
      <c r="G115" s="14">
        <v>148375</v>
      </c>
      <c r="H115" s="14">
        <v>152827</v>
      </c>
      <c r="I115" s="14">
        <v>217856</v>
      </c>
      <c r="J115" s="14">
        <v>228626</v>
      </c>
      <c r="K115" s="14">
        <v>238904</v>
      </c>
      <c r="L115" s="14">
        <v>235138</v>
      </c>
      <c r="M115" s="14">
        <v>258908</v>
      </c>
      <c r="N115" s="14">
        <v>243444</v>
      </c>
      <c r="O115" s="14">
        <v>129782</v>
      </c>
      <c r="P115" s="14">
        <v>115645</v>
      </c>
      <c r="Q115" s="30">
        <f t="shared" si="13"/>
        <v>2189804</v>
      </c>
      <c r="R115" s="12">
        <f t="shared" si="14"/>
        <v>-5.5000852301537839E-2</v>
      </c>
    </row>
    <row r="116" spans="1:18" x14ac:dyDescent="0.2">
      <c r="A116" s="5" t="s">
        <v>165</v>
      </c>
      <c r="B116" s="5" t="s">
        <v>184</v>
      </c>
      <c r="C116" s="34" t="s">
        <v>210</v>
      </c>
      <c r="D116" s="30">
        <v>40982384</v>
      </c>
      <c r="E116" s="14">
        <v>2741831</v>
      </c>
      <c r="F116" s="14">
        <v>2940946</v>
      </c>
      <c r="G116" s="14">
        <v>3339646</v>
      </c>
      <c r="H116" s="14">
        <v>3379676</v>
      </c>
      <c r="I116" s="14">
        <v>3696024</v>
      </c>
      <c r="J116" s="14">
        <v>3857895</v>
      </c>
      <c r="K116" s="14">
        <v>4119082</v>
      </c>
      <c r="L116" s="14">
        <v>3989705</v>
      </c>
      <c r="M116" s="14">
        <v>4195434</v>
      </c>
      <c r="N116" s="14">
        <v>3969025</v>
      </c>
      <c r="O116" s="14">
        <v>3078438</v>
      </c>
      <c r="P116" s="14">
        <v>3053607</v>
      </c>
      <c r="Q116" s="30">
        <v>42261309</v>
      </c>
      <c r="R116" s="12">
        <f t="shared" si="14"/>
        <v>3.1206700908370744E-2</v>
      </c>
    </row>
    <row r="117" spans="1:18" x14ac:dyDescent="0.2">
      <c r="A117" s="5" t="s">
        <v>165</v>
      </c>
      <c r="B117" s="5" t="s">
        <v>185</v>
      </c>
      <c r="C117" s="34" t="s">
        <v>211</v>
      </c>
      <c r="D117" s="30">
        <v>817049</v>
      </c>
      <c r="E117" s="14">
        <v>32847</v>
      </c>
      <c r="F117" s="14">
        <v>37002</v>
      </c>
      <c r="G117" s="14">
        <v>46309</v>
      </c>
      <c r="H117" s="14">
        <v>54761</v>
      </c>
      <c r="I117" s="14">
        <v>80606</v>
      </c>
      <c r="J117" s="14">
        <v>86959</v>
      </c>
      <c r="K117" s="14">
        <v>95132</v>
      </c>
      <c r="L117" s="14">
        <v>84979</v>
      </c>
      <c r="M117" s="14">
        <v>93078</v>
      </c>
      <c r="N117" s="14">
        <v>96466</v>
      </c>
      <c r="O117" s="14">
        <v>38500</v>
      </c>
      <c r="P117" s="14">
        <v>35114</v>
      </c>
      <c r="Q117" s="30">
        <f t="shared" si="13"/>
        <v>781753</v>
      </c>
      <c r="R117" s="12">
        <f t="shared" si="14"/>
        <v>-4.3199367479796247E-2</v>
      </c>
    </row>
    <row r="118" spans="1:18" x14ac:dyDescent="0.2">
      <c r="A118" s="5" t="s">
        <v>165</v>
      </c>
      <c r="B118" s="5" t="s">
        <v>911</v>
      </c>
      <c r="C118" s="34" t="s">
        <v>212</v>
      </c>
      <c r="D118" s="30">
        <v>3381681</v>
      </c>
      <c r="E118" s="14">
        <v>177552</v>
      </c>
      <c r="F118" s="14">
        <v>189621</v>
      </c>
      <c r="G118" s="14">
        <v>229849</v>
      </c>
      <c r="H118" s="14">
        <v>243410</v>
      </c>
      <c r="I118" s="14">
        <v>326037</v>
      </c>
      <c r="J118" s="14">
        <v>327362</v>
      </c>
      <c r="K118" s="14">
        <v>351453</v>
      </c>
      <c r="L118" s="14">
        <v>390181</v>
      </c>
      <c r="M118" s="14">
        <v>386786</v>
      </c>
      <c r="N118" s="14">
        <v>341422</v>
      </c>
      <c r="O118" s="14">
        <v>272081</v>
      </c>
      <c r="P118" s="14">
        <v>249618</v>
      </c>
      <c r="Q118" s="30">
        <f t="shared" si="13"/>
        <v>3485372</v>
      </c>
      <c r="R118" s="12">
        <f t="shared" si="14"/>
        <v>3.0662561016251866E-2</v>
      </c>
    </row>
    <row r="119" spans="1:18" x14ac:dyDescent="0.2">
      <c r="A119" s="5" t="s">
        <v>165</v>
      </c>
      <c r="B119" s="5" t="s">
        <v>187</v>
      </c>
      <c r="C119" s="34" t="s">
        <v>213</v>
      </c>
      <c r="D119" s="30">
        <v>771749</v>
      </c>
      <c r="E119" s="14">
        <v>22471</v>
      </c>
      <c r="F119" s="14">
        <v>25721</v>
      </c>
      <c r="G119" s="14">
        <v>36297</v>
      </c>
      <c r="H119" s="14">
        <v>41119</v>
      </c>
      <c r="I119" s="14">
        <v>73267</v>
      </c>
      <c r="J119" s="14">
        <v>83418</v>
      </c>
      <c r="K119" s="14">
        <v>93272</v>
      </c>
      <c r="L119" s="14">
        <v>88191</v>
      </c>
      <c r="M119" s="14">
        <v>91511</v>
      </c>
      <c r="N119" s="14">
        <v>88378</v>
      </c>
      <c r="O119" s="14">
        <v>34122</v>
      </c>
      <c r="P119" s="14">
        <v>28501</v>
      </c>
      <c r="Q119" s="30">
        <f t="shared" si="13"/>
        <v>706268</v>
      </c>
      <c r="R119" s="12">
        <f t="shared" si="14"/>
        <v>-8.4847534625895227E-2</v>
      </c>
    </row>
    <row r="120" spans="1:18" x14ac:dyDescent="0.2">
      <c r="A120" s="5" t="s">
        <v>165</v>
      </c>
      <c r="B120" s="5" t="s">
        <v>963</v>
      </c>
      <c r="C120" s="34" t="s">
        <v>960</v>
      </c>
      <c r="D120" s="30">
        <v>190868</v>
      </c>
      <c r="E120" s="14">
        <v>7645</v>
      </c>
      <c r="F120" s="14">
        <v>9291</v>
      </c>
      <c r="G120" s="14">
        <v>11639</v>
      </c>
      <c r="H120" s="14">
        <v>12467</v>
      </c>
      <c r="I120" s="14">
        <v>17623</v>
      </c>
      <c r="J120" s="14">
        <v>31642</v>
      </c>
      <c r="K120" s="14">
        <v>50603</v>
      </c>
      <c r="L120" s="14">
        <v>42279</v>
      </c>
      <c r="M120" s="14">
        <v>27675</v>
      </c>
      <c r="N120" s="14">
        <v>20333</v>
      </c>
      <c r="O120" s="14">
        <v>10693</v>
      </c>
      <c r="P120" s="14">
        <v>8315</v>
      </c>
      <c r="Q120" s="30">
        <v>250221</v>
      </c>
      <c r="R120" s="12">
        <f t="shared" si="14"/>
        <v>0.3109635978791625</v>
      </c>
    </row>
    <row r="121" spans="1:18" x14ac:dyDescent="0.2">
      <c r="A121" s="5" t="s">
        <v>165</v>
      </c>
      <c r="B121" s="5" t="s">
        <v>188</v>
      </c>
      <c r="C121" s="34" t="s">
        <v>214</v>
      </c>
      <c r="D121" s="30">
        <v>467092</v>
      </c>
      <c r="E121" s="14">
        <v>14729</v>
      </c>
      <c r="F121" s="14">
        <v>16803</v>
      </c>
      <c r="G121" s="14">
        <v>24372</v>
      </c>
      <c r="H121" s="14">
        <v>29326</v>
      </c>
      <c r="I121" s="14">
        <v>47584</v>
      </c>
      <c r="J121" s="14">
        <v>52256</v>
      </c>
      <c r="K121" s="14">
        <v>52823</v>
      </c>
      <c r="L121" s="14">
        <v>54371</v>
      </c>
      <c r="M121" s="14">
        <v>55532</v>
      </c>
      <c r="N121" s="14">
        <v>43813</v>
      </c>
      <c r="O121" s="14">
        <v>20772</v>
      </c>
      <c r="P121" s="14">
        <v>15185</v>
      </c>
      <c r="Q121" s="30">
        <f t="shared" si="13"/>
        <v>427566</v>
      </c>
      <c r="R121" s="12">
        <f t="shared" si="14"/>
        <v>-8.4621445025819364E-2</v>
      </c>
    </row>
    <row r="122" spans="1:18" x14ac:dyDescent="0.2">
      <c r="A122" s="5" t="s">
        <v>165</v>
      </c>
      <c r="B122" s="5" t="s">
        <v>189</v>
      </c>
      <c r="C122" s="34" t="s">
        <v>215</v>
      </c>
      <c r="D122" s="30">
        <v>10512225</v>
      </c>
      <c r="E122" s="14">
        <v>584562</v>
      </c>
      <c r="F122" s="14">
        <v>609182</v>
      </c>
      <c r="G122" s="14">
        <v>752291</v>
      </c>
      <c r="H122" s="14">
        <v>830537</v>
      </c>
      <c r="I122" s="14">
        <v>1041271</v>
      </c>
      <c r="J122" s="14">
        <v>1016232</v>
      </c>
      <c r="K122" s="14">
        <v>1067083</v>
      </c>
      <c r="L122" s="14">
        <v>1168457</v>
      </c>
      <c r="M122" s="14">
        <v>1132411</v>
      </c>
      <c r="N122" s="14">
        <v>1027089</v>
      </c>
      <c r="O122" s="14">
        <v>714900</v>
      </c>
      <c r="P122" s="14">
        <v>682415</v>
      </c>
      <c r="Q122" s="30">
        <f t="shared" si="13"/>
        <v>10626430</v>
      </c>
      <c r="R122" s="12">
        <f t="shared" si="14"/>
        <v>1.0864017845888974E-2</v>
      </c>
    </row>
    <row r="123" spans="1:18" x14ac:dyDescent="0.2">
      <c r="A123" s="5" t="s">
        <v>165</v>
      </c>
      <c r="B123" s="5" t="s">
        <v>190</v>
      </c>
      <c r="C123" s="34" t="s">
        <v>216</v>
      </c>
      <c r="D123" s="30">
        <v>1909704</v>
      </c>
      <c r="E123" s="14">
        <v>89853</v>
      </c>
      <c r="F123" s="14">
        <v>87791</v>
      </c>
      <c r="G123" s="14">
        <v>115945</v>
      </c>
      <c r="H123" s="14">
        <v>184334</v>
      </c>
      <c r="I123" s="14">
        <v>198468</v>
      </c>
      <c r="J123" s="14">
        <v>187303</v>
      </c>
      <c r="K123" s="14">
        <v>203920</v>
      </c>
      <c r="L123" s="14">
        <v>211492</v>
      </c>
      <c r="M123" s="14">
        <v>197073</v>
      </c>
      <c r="N123" s="14">
        <v>210127</v>
      </c>
      <c r="O123" s="14">
        <v>79251</v>
      </c>
      <c r="P123" s="14">
        <v>88261</v>
      </c>
      <c r="Q123" s="30">
        <f t="shared" si="13"/>
        <v>1853818</v>
      </c>
      <c r="R123" s="12">
        <f t="shared" si="14"/>
        <v>-2.9264221052058281E-2</v>
      </c>
    </row>
    <row r="124" spans="1:18" x14ac:dyDescent="0.2">
      <c r="A124" s="5" t="s">
        <v>881</v>
      </c>
      <c r="B124" s="5" t="s">
        <v>881</v>
      </c>
      <c r="C124" s="34" t="s">
        <v>882</v>
      </c>
      <c r="D124" s="30">
        <v>444336</v>
      </c>
      <c r="E124" s="14">
        <v>28651</v>
      </c>
      <c r="F124" s="14">
        <v>30132</v>
      </c>
      <c r="G124" s="14">
        <v>38557</v>
      </c>
      <c r="H124" s="14">
        <v>41417</v>
      </c>
      <c r="I124" s="14">
        <v>49583</v>
      </c>
      <c r="J124" s="14">
        <v>50341</v>
      </c>
      <c r="K124" s="14">
        <v>58719</v>
      </c>
      <c r="L124" s="14">
        <v>60360</v>
      </c>
      <c r="M124" s="14">
        <v>57443</v>
      </c>
      <c r="N124" s="14">
        <v>53671</v>
      </c>
      <c r="O124" s="14">
        <v>39351</v>
      </c>
      <c r="P124" s="14">
        <v>40005</v>
      </c>
      <c r="Q124" s="30">
        <f t="shared" si="13"/>
        <v>548230</v>
      </c>
      <c r="R124" s="12">
        <f>Q124/D124-1</f>
        <v>0.23381855172662136</v>
      </c>
    </row>
    <row r="125" spans="1:18" x14ac:dyDescent="0.2">
      <c r="A125" s="5" t="s">
        <v>217</v>
      </c>
      <c r="B125" s="5" t="s">
        <v>93</v>
      </c>
      <c r="C125" s="35"/>
      <c r="D125" s="30">
        <v>49173910</v>
      </c>
      <c r="E125" s="14">
        <v>1781605</v>
      </c>
      <c r="F125" s="14">
        <v>1755723</v>
      </c>
      <c r="G125" s="17">
        <v>2136267</v>
      </c>
      <c r="H125" s="14">
        <v>2885419</v>
      </c>
      <c r="I125" s="14">
        <v>5076794</v>
      </c>
      <c r="J125" s="14">
        <v>6541839</v>
      </c>
      <c r="K125" s="14">
        <v>8497078</v>
      </c>
      <c r="L125" s="14">
        <v>8731953</v>
      </c>
      <c r="M125" s="14">
        <v>7260033</v>
      </c>
      <c r="N125" s="14">
        <v>4629755</v>
      </c>
      <c r="O125" s="14">
        <v>2123121</v>
      </c>
      <c r="P125" s="14">
        <v>2162140</v>
      </c>
      <c r="Q125" s="30">
        <f t="shared" si="13"/>
        <v>53581727</v>
      </c>
      <c r="R125" s="12">
        <f t="shared" ref="R125:R146" si="15">Q125/D125-1</f>
        <v>8.9637309703458623E-2</v>
      </c>
    </row>
    <row r="126" spans="1:18" x14ac:dyDescent="0.2">
      <c r="A126" s="5" t="s">
        <v>217</v>
      </c>
      <c r="B126" s="5" t="s">
        <v>233</v>
      </c>
      <c r="C126" s="34" t="s">
        <v>240</v>
      </c>
      <c r="D126" s="30">
        <v>168608</v>
      </c>
      <c r="E126" s="14">
        <v>11247</v>
      </c>
      <c r="F126" s="14">
        <v>11887</v>
      </c>
      <c r="G126" s="17">
        <v>12964</v>
      </c>
      <c r="H126" s="14">
        <v>13247</v>
      </c>
      <c r="I126" s="14">
        <v>14857</v>
      </c>
      <c r="J126" s="14">
        <v>14944</v>
      </c>
      <c r="K126" s="14">
        <v>16554</v>
      </c>
      <c r="L126" s="14">
        <v>16410</v>
      </c>
      <c r="M126" s="14">
        <v>15303</v>
      </c>
      <c r="N126" s="14">
        <v>13642</v>
      </c>
      <c r="O126" s="14">
        <v>8483</v>
      </c>
      <c r="P126" s="14">
        <v>12098</v>
      </c>
      <c r="Q126" s="30">
        <f t="shared" si="13"/>
        <v>161636</v>
      </c>
      <c r="R126" s="12">
        <f t="shared" si="15"/>
        <v>-4.1350351110267636E-2</v>
      </c>
    </row>
    <row r="127" spans="1:18" x14ac:dyDescent="0.2">
      <c r="A127" s="5" t="s">
        <v>217</v>
      </c>
      <c r="B127" s="5" t="s">
        <v>877</v>
      </c>
      <c r="C127" s="34" t="s">
        <v>878</v>
      </c>
      <c r="D127" s="30">
        <v>147512</v>
      </c>
      <c r="E127" s="14">
        <v>0</v>
      </c>
      <c r="F127" s="14">
        <v>0</v>
      </c>
      <c r="G127" s="17">
        <v>0</v>
      </c>
      <c r="H127" s="14">
        <v>1361</v>
      </c>
      <c r="I127" s="14">
        <v>14658</v>
      </c>
      <c r="J127" s="14">
        <v>22176</v>
      </c>
      <c r="K127" s="14">
        <v>30454</v>
      </c>
      <c r="L127" s="14">
        <v>27455</v>
      </c>
      <c r="M127" s="14">
        <v>26769</v>
      </c>
      <c r="N127" s="14">
        <v>6865</v>
      </c>
      <c r="O127" s="14">
        <v>0</v>
      </c>
      <c r="P127" s="14">
        <v>0</v>
      </c>
      <c r="Q127" s="30">
        <f t="shared" si="13"/>
        <v>129738</v>
      </c>
      <c r="R127" s="12">
        <f t="shared" si="15"/>
        <v>-0.12049189218504253</v>
      </c>
    </row>
    <row r="128" spans="1:18" x14ac:dyDescent="0.2">
      <c r="A128" s="5" t="s">
        <v>217</v>
      </c>
      <c r="B128" s="6" t="s">
        <v>218</v>
      </c>
      <c r="C128" s="34" t="s">
        <v>239</v>
      </c>
      <c r="D128" s="30">
        <v>18028970</v>
      </c>
      <c r="E128" s="14">
        <v>1090013</v>
      </c>
      <c r="F128" s="14">
        <v>1066662</v>
      </c>
      <c r="G128" s="17">
        <v>1284499</v>
      </c>
      <c r="H128" s="14">
        <v>1470525</v>
      </c>
      <c r="I128" s="14">
        <v>1795551</v>
      </c>
      <c r="J128" s="14">
        <v>1952026</v>
      </c>
      <c r="K128" s="14">
        <v>2369508</v>
      </c>
      <c r="L128" s="14">
        <v>2360676</v>
      </c>
      <c r="M128" s="14">
        <v>2124444</v>
      </c>
      <c r="N128" s="14">
        <v>1769092</v>
      </c>
      <c r="O128" s="14">
        <v>1329259</v>
      </c>
      <c r="P128" s="14">
        <v>1348687</v>
      </c>
      <c r="Q128" s="30">
        <f t="shared" si="13"/>
        <v>19960942</v>
      </c>
      <c r="R128" s="12">
        <f t="shared" si="15"/>
        <v>0.1071593108203075</v>
      </c>
    </row>
    <row r="129" spans="1:18" x14ac:dyDescent="0.2">
      <c r="A129" s="5" t="s">
        <v>217</v>
      </c>
      <c r="B129" s="5" t="s">
        <v>223</v>
      </c>
      <c r="C129" s="34" t="s">
        <v>241</v>
      </c>
      <c r="D129" s="30">
        <v>2750723</v>
      </c>
      <c r="E129" s="14">
        <v>68432</v>
      </c>
      <c r="F129" s="14">
        <v>66592</v>
      </c>
      <c r="G129" s="17">
        <v>87120</v>
      </c>
      <c r="H129" s="14">
        <v>197530</v>
      </c>
      <c r="I129" s="14">
        <v>320865</v>
      </c>
      <c r="J129" s="14">
        <v>397326</v>
      </c>
      <c r="K129" s="14">
        <v>522604</v>
      </c>
      <c r="L129" s="14">
        <v>486431</v>
      </c>
      <c r="M129" s="14">
        <v>422030</v>
      </c>
      <c r="N129" s="14">
        <v>290876</v>
      </c>
      <c r="O129" s="14">
        <v>76737</v>
      </c>
      <c r="P129" s="14">
        <v>74658</v>
      </c>
      <c r="Q129" s="30">
        <f t="shared" si="13"/>
        <v>3011201</v>
      </c>
      <c r="R129" s="12">
        <f t="shared" si="15"/>
        <v>9.469437671477654E-2</v>
      </c>
    </row>
    <row r="130" spans="1:18" x14ac:dyDescent="0.2">
      <c r="A130" s="5" t="s">
        <v>217</v>
      </c>
      <c r="B130" s="5" t="s">
        <v>234</v>
      </c>
      <c r="C130" s="34" t="s">
        <v>242</v>
      </c>
      <c r="D130" s="30">
        <v>195054</v>
      </c>
      <c r="E130" s="14">
        <v>12482</v>
      </c>
      <c r="F130" s="14">
        <v>11973</v>
      </c>
      <c r="G130" s="17">
        <v>14370</v>
      </c>
      <c r="H130" s="14">
        <v>14910</v>
      </c>
      <c r="I130" s="14">
        <v>14451</v>
      </c>
      <c r="J130" s="14">
        <v>16937</v>
      </c>
      <c r="K130" s="14">
        <v>22273</v>
      </c>
      <c r="L130" s="14">
        <v>22681</v>
      </c>
      <c r="M130" s="14">
        <v>17533</v>
      </c>
      <c r="N130" s="14">
        <v>15180</v>
      </c>
      <c r="O130" s="14">
        <v>13679</v>
      </c>
      <c r="P130" s="14">
        <v>16958</v>
      </c>
      <c r="Q130" s="30">
        <f t="shared" si="13"/>
        <v>193427</v>
      </c>
      <c r="R130" s="12">
        <f t="shared" si="15"/>
        <v>-8.3412798507079833E-3</v>
      </c>
    </row>
    <row r="131" spans="1:18" x14ac:dyDescent="0.2">
      <c r="A131" s="5" t="s">
        <v>217</v>
      </c>
      <c r="B131" s="5" t="s">
        <v>222</v>
      </c>
      <c r="C131" s="34" t="s">
        <v>243</v>
      </c>
      <c r="D131" s="30">
        <v>2437441</v>
      </c>
      <c r="E131" s="14">
        <v>14436</v>
      </c>
      <c r="F131" s="14">
        <v>14671</v>
      </c>
      <c r="G131" s="17">
        <v>18246</v>
      </c>
      <c r="H131" s="14">
        <v>68414</v>
      </c>
      <c r="I131" s="14">
        <v>282610</v>
      </c>
      <c r="J131" s="14">
        <v>445125</v>
      </c>
      <c r="K131" s="14">
        <v>598183</v>
      </c>
      <c r="L131" s="14">
        <v>616523</v>
      </c>
      <c r="M131" s="14">
        <v>475996</v>
      </c>
      <c r="N131" s="14">
        <v>217843</v>
      </c>
      <c r="O131" s="14">
        <v>19367</v>
      </c>
      <c r="P131" s="14">
        <v>17509</v>
      </c>
      <c r="Q131" s="30">
        <f t="shared" si="13"/>
        <v>2788923</v>
      </c>
      <c r="R131" s="12">
        <f t="shared" si="15"/>
        <v>0.1442012339990999</v>
      </c>
    </row>
    <row r="132" spans="1:18" x14ac:dyDescent="0.2">
      <c r="A132" s="5" t="s">
        <v>217</v>
      </c>
      <c r="B132" s="5" t="s">
        <v>219</v>
      </c>
      <c r="C132" s="34" t="s">
        <v>244</v>
      </c>
      <c r="D132" s="30">
        <v>6138477</v>
      </c>
      <c r="E132" s="14">
        <v>66982</v>
      </c>
      <c r="F132" s="14">
        <v>65630</v>
      </c>
      <c r="G132" s="17">
        <v>95071</v>
      </c>
      <c r="H132" s="14">
        <v>274280</v>
      </c>
      <c r="I132" s="14">
        <v>724473</v>
      </c>
      <c r="J132" s="14">
        <v>970490</v>
      </c>
      <c r="K132" s="14">
        <v>1289632</v>
      </c>
      <c r="L132" s="14">
        <v>1359703</v>
      </c>
      <c r="M132" s="14">
        <v>1102771</v>
      </c>
      <c r="N132" s="14">
        <v>729087</v>
      </c>
      <c r="O132" s="14">
        <v>99864</v>
      </c>
      <c r="P132" s="14">
        <v>89974</v>
      </c>
      <c r="Q132" s="30">
        <f t="shared" si="13"/>
        <v>6867957</v>
      </c>
      <c r="R132" s="12">
        <f t="shared" si="15"/>
        <v>0.11883729465794213</v>
      </c>
    </row>
    <row r="133" spans="1:18" x14ac:dyDescent="0.2">
      <c r="A133" s="5" t="s">
        <v>217</v>
      </c>
      <c r="B133" s="5" t="s">
        <v>879</v>
      </c>
      <c r="C133" s="34" t="s">
        <v>880</v>
      </c>
      <c r="D133" s="30">
        <v>188717</v>
      </c>
      <c r="E133" s="14">
        <v>675</v>
      </c>
      <c r="F133" s="14">
        <v>990</v>
      </c>
      <c r="G133" s="17">
        <v>3143</v>
      </c>
      <c r="H133" s="14">
        <v>7891</v>
      </c>
      <c r="I133" s="14">
        <v>23329</v>
      </c>
      <c r="J133" s="14">
        <v>34658</v>
      </c>
      <c r="K133" s="14">
        <v>47450</v>
      </c>
      <c r="L133" s="14">
        <v>46117</v>
      </c>
      <c r="M133" s="14">
        <v>39530</v>
      </c>
      <c r="N133" s="14">
        <v>20866</v>
      </c>
      <c r="O133" s="14">
        <v>3907</v>
      </c>
      <c r="P133" s="14">
        <v>1544</v>
      </c>
      <c r="Q133" s="30">
        <f t="shared" si="13"/>
        <v>230100</v>
      </c>
      <c r="R133" s="12">
        <f t="shared" si="15"/>
        <v>0.21928602086722448</v>
      </c>
    </row>
    <row r="134" spans="1:18" x14ac:dyDescent="0.2">
      <c r="A134" s="5" t="s">
        <v>217</v>
      </c>
      <c r="B134" s="5" t="s">
        <v>236</v>
      </c>
      <c r="C134" s="34" t="s">
        <v>246</v>
      </c>
      <c r="D134" s="30">
        <v>224364</v>
      </c>
      <c r="E134" s="14">
        <v>2721</v>
      </c>
      <c r="F134" s="14">
        <v>2599</v>
      </c>
      <c r="G134" s="17">
        <v>3438</v>
      </c>
      <c r="H134" s="14">
        <v>3910</v>
      </c>
      <c r="I134" s="14">
        <v>15102</v>
      </c>
      <c r="J134" s="14">
        <v>32175</v>
      </c>
      <c r="K134" s="14">
        <v>50553</v>
      </c>
      <c r="L134" s="14">
        <v>55699</v>
      </c>
      <c r="M134" s="14">
        <v>43798</v>
      </c>
      <c r="N134" s="14">
        <v>5161</v>
      </c>
      <c r="O134" s="14">
        <v>2757</v>
      </c>
      <c r="P134" s="14">
        <v>3017</v>
      </c>
      <c r="Q134" s="30">
        <f t="shared" si="13"/>
        <v>220930</v>
      </c>
      <c r="R134" s="12">
        <f t="shared" si="15"/>
        <v>-1.5305485728548285E-2</v>
      </c>
    </row>
    <row r="135" spans="1:18" x14ac:dyDescent="0.2">
      <c r="A135" s="5" t="s">
        <v>217</v>
      </c>
      <c r="B135" s="5" t="s">
        <v>231</v>
      </c>
      <c r="C135" s="34" t="s">
        <v>247</v>
      </c>
      <c r="D135" s="30">
        <v>246519</v>
      </c>
      <c r="E135" s="14">
        <v>5934</v>
      </c>
      <c r="F135" s="14">
        <v>6467</v>
      </c>
      <c r="G135" s="17">
        <v>6692</v>
      </c>
      <c r="H135" s="14">
        <v>7307</v>
      </c>
      <c r="I135" s="14">
        <v>25275</v>
      </c>
      <c r="J135" s="14">
        <v>37852</v>
      </c>
      <c r="K135" s="14">
        <v>50589</v>
      </c>
      <c r="L135" s="14">
        <v>50943</v>
      </c>
      <c r="M135" s="14">
        <v>42464</v>
      </c>
      <c r="N135" s="14">
        <v>16952</v>
      </c>
      <c r="O135" s="14">
        <v>5245</v>
      </c>
      <c r="P135" s="14">
        <v>5380</v>
      </c>
      <c r="Q135" s="30">
        <f t="shared" si="13"/>
        <v>261100</v>
      </c>
      <c r="R135" s="12">
        <f t="shared" si="15"/>
        <v>5.9147570775477831E-2</v>
      </c>
    </row>
    <row r="136" spans="1:18" x14ac:dyDescent="0.2">
      <c r="A136" s="5" t="s">
        <v>217</v>
      </c>
      <c r="B136" s="5" t="s">
        <v>230</v>
      </c>
      <c r="C136" s="34" t="s">
        <v>248</v>
      </c>
      <c r="D136" s="30">
        <v>492144</v>
      </c>
      <c r="E136" s="14">
        <v>2090</v>
      </c>
      <c r="F136" s="14">
        <v>2282</v>
      </c>
      <c r="G136" s="17">
        <v>2422</v>
      </c>
      <c r="H136" s="14">
        <v>6979</v>
      </c>
      <c r="I136" s="14">
        <v>54210</v>
      </c>
      <c r="J136" s="14">
        <v>94890</v>
      </c>
      <c r="K136" s="14">
        <v>124799</v>
      </c>
      <c r="L136" s="14">
        <v>131786</v>
      </c>
      <c r="M136" s="14">
        <v>99276</v>
      </c>
      <c r="N136" s="14">
        <v>18833</v>
      </c>
      <c r="O136" s="14">
        <v>2392</v>
      </c>
      <c r="P136" s="14">
        <v>2400</v>
      </c>
      <c r="Q136" s="30">
        <f t="shared" si="13"/>
        <v>542359</v>
      </c>
      <c r="R136" s="12">
        <f t="shared" si="15"/>
        <v>0.10203314477063619</v>
      </c>
    </row>
    <row r="137" spans="1:18" x14ac:dyDescent="0.2">
      <c r="A137" s="5" t="s">
        <v>217</v>
      </c>
      <c r="B137" s="5" t="s">
        <v>224</v>
      </c>
      <c r="C137" s="34" t="s">
        <v>249</v>
      </c>
      <c r="D137" s="30">
        <v>2142586</v>
      </c>
      <c r="E137" s="14">
        <v>11280</v>
      </c>
      <c r="F137" s="14">
        <v>10500</v>
      </c>
      <c r="G137" s="17">
        <v>13240</v>
      </c>
      <c r="H137" s="14">
        <v>34434</v>
      </c>
      <c r="I137" s="14">
        <v>192130</v>
      </c>
      <c r="J137" s="14">
        <v>296853</v>
      </c>
      <c r="K137" s="14">
        <v>400688</v>
      </c>
      <c r="L137" s="14">
        <v>424553</v>
      </c>
      <c r="M137" s="14">
        <v>337580</v>
      </c>
      <c r="N137" s="14">
        <v>183805</v>
      </c>
      <c r="O137" s="14">
        <v>12660</v>
      </c>
      <c r="P137" s="14">
        <v>12512</v>
      </c>
      <c r="Q137" s="30">
        <f t="shared" si="13"/>
        <v>1930235</v>
      </c>
      <c r="R137" s="12">
        <f t="shared" si="15"/>
        <v>-9.9109674010751547E-2</v>
      </c>
    </row>
    <row r="138" spans="1:18" x14ac:dyDescent="0.2">
      <c r="A138" s="5" t="s">
        <v>217</v>
      </c>
      <c r="B138" s="5" t="s">
        <v>228</v>
      </c>
      <c r="C138" s="34" t="s">
        <v>251</v>
      </c>
      <c r="D138" s="30">
        <v>873619</v>
      </c>
      <c r="E138" s="14">
        <v>5132</v>
      </c>
      <c r="F138" s="14">
        <v>5975</v>
      </c>
      <c r="G138" s="17">
        <v>8736</v>
      </c>
      <c r="H138" s="14">
        <v>21824</v>
      </c>
      <c r="I138" s="14">
        <v>81553</v>
      </c>
      <c r="J138" s="14">
        <v>145616</v>
      </c>
      <c r="K138" s="14">
        <v>237754</v>
      </c>
      <c r="L138" s="14">
        <v>264795</v>
      </c>
      <c r="M138" s="14">
        <v>159470</v>
      </c>
      <c r="N138" s="14">
        <v>42725</v>
      </c>
      <c r="O138" s="14">
        <v>12837</v>
      </c>
      <c r="P138" s="14">
        <v>11405</v>
      </c>
      <c r="Q138" s="30">
        <f t="shared" si="13"/>
        <v>997822</v>
      </c>
      <c r="R138" s="12">
        <f t="shared" si="15"/>
        <v>0.14217067165434827</v>
      </c>
    </row>
    <row r="139" spans="1:18" x14ac:dyDescent="0.2">
      <c r="A139" s="5" t="s">
        <v>217</v>
      </c>
      <c r="B139" s="5" t="s">
        <v>227</v>
      </c>
      <c r="C139" s="34" t="s">
        <v>252</v>
      </c>
      <c r="D139" s="30">
        <v>481420</v>
      </c>
      <c r="E139" s="14">
        <v>24731</v>
      </c>
      <c r="F139" s="14">
        <v>24996</v>
      </c>
      <c r="G139" s="17">
        <v>29164</v>
      </c>
      <c r="H139" s="14">
        <v>30545</v>
      </c>
      <c r="I139" s="14">
        <v>34167</v>
      </c>
      <c r="J139" s="14">
        <v>39953</v>
      </c>
      <c r="K139" s="14">
        <v>50271</v>
      </c>
      <c r="L139" s="14">
        <v>55604</v>
      </c>
      <c r="M139" s="14">
        <v>43032</v>
      </c>
      <c r="N139" s="14">
        <v>26670</v>
      </c>
      <c r="O139" s="14">
        <v>23821</v>
      </c>
      <c r="P139" s="14">
        <v>25618</v>
      </c>
      <c r="Q139" s="30">
        <f t="shared" si="13"/>
        <v>408572</v>
      </c>
      <c r="R139" s="12">
        <f t="shared" si="15"/>
        <v>-0.15131901458186203</v>
      </c>
    </row>
    <row r="140" spans="1:18" x14ac:dyDescent="0.2">
      <c r="A140" s="5" t="s">
        <v>217</v>
      </c>
      <c r="B140" s="5" t="s">
        <v>232</v>
      </c>
      <c r="C140" s="34" t="s">
        <v>253</v>
      </c>
      <c r="D140" s="30">
        <v>387801</v>
      </c>
      <c r="E140" s="14">
        <v>178</v>
      </c>
      <c r="F140" s="14">
        <v>98</v>
      </c>
      <c r="G140" s="17">
        <v>240</v>
      </c>
      <c r="H140" s="14">
        <v>2880</v>
      </c>
      <c r="I140" s="14">
        <v>44727</v>
      </c>
      <c r="J140" s="14">
        <v>78730</v>
      </c>
      <c r="K140" s="14">
        <v>114251</v>
      </c>
      <c r="L140" s="14">
        <v>108230</v>
      </c>
      <c r="M140" s="14">
        <v>91611</v>
      </c>
      <c r="N140" s="14">
        <v>35000</v>
      </c>
      <c r="O140" s="14">
        <v>79</v>
      </c>
      <c r="P140" s="14">
        <v>309</v>
      </c>
      <c r="Q140" s="30">
        <f t="shared" si="13"/>
        <v>476333</v>
      </c>
      <c r="R140" s="12">
        <f t="shared" si="15"/>
        <v>0.22829234581654001</v>
      </c>
    </row>
    <row r="141" spans="1:18" x14ac:dyDescent="0.2">
      <c r="A141" s="5" t="s">
        <v>217</v>
      </c>
      <c r="B141" s="5" t="s">
        <v>221</v>
      </c>
      <c r="C141" s="34" t="s">
        <v>254</v>
      </c>
      <c r="D141" s="30">
        <v>4578196</v>
      </c>
      <c r="E141" s="14">
        <v>53226</v>
      </c>
      <c r="F141" s="14">
        <v>50251</v>
      </c>
      <c r="G141" s="17">
        <v>64141</v>
      </c>
      <c r="H141" s="14">
        <v>165121</v>
      </c>
      <c r="I141" s="14">
        <v>507164</v>
      </c>
      <c r="J141" s="14">
        <v>733530</v>
      </c>
      <c r="K141" s="14">
        <v>974965</v>
      </c>
      <c r="L141" s="14">
        <v>1012786</v>
      </c>
      <c r="M141" s="14">
        <v>818748</v>
      </c>
      <c r="N141" s="14">
        <v>501005</v>
      </c>
      <c r="O141" s="14">
        <v>65247</v>
      </c>
      <c r="P141" s="14">
        <v>60975</v>
      </c>
      <c r="Q141" s="30">
        <f t="shared" si="13"/>
        <v>5007159</v>
      </c>
      <c r="R141" s="12">
        <f t="shared" si="15"/>
        <v>9.3696949628194082E-2</v>
      </c>
    </row>
    <row r="142" spans="1:18" x14ac:dyDescent="0.2">
      <c r="A142" s="5" t="s">
        <v>217</v>
      </c>
      <c r="B142" s="5" t="s">
        <v>229</v>
      </c>
      <c r="C142" s="34" t="s">
        <v>255</v>
      </c>
      <c r="D142" s="30">
        <v>403056</v>
      </c>
      <c r="E142" s="14">
        <v>8623</v>
      </c>
      <c r="F142" s="14">
        <v>8366</v>
      </c>
      <c r="G142" s="17">
        <v>9495</v>
      </c>
      <c r="H142" s="14">
        <v>11970</v>
      </c>
      <c r="I142" s="14">
        <v>29025</v>
      </c>
      <c r="J142" s="14">
        <v>44531</v>
      </c>
      <c r="K142" s="14">
        <v>66595</v>
      </c>
      <c r="L142" s="14">
        <v>72738</v>
      </c>
      <c r="M142" s="14">
        <v>56064</v>
      </c>
      <c r="N142" s="14">
        <v>21468</v>
      </c>
      <c r="O142" s="14">
        <v>9565</v>
      </c>
      <c r="P142" s="14">
        <v>11099</v>
      </c>
      <c r="Q142" s="30">
        <f t="shared" si="13"/>
        <v>349539</v>
      </c>
      <c r="R142" s="12">
        <f t="shared" si="15"/>
        <v>-0.1327780755031559</v>
      </c>
    </row>
    <row r="143" spans="1:18" x14ac:dyDescent="0.2">
      <c r="A143" s="5" t="s">
        <v>217</v>
      </c>
      <c r="B143" s="5" t="s">
        <v>226</v>
      </c>
      <c r="C143" s="34" t="s">
        <v>256</v>
      </c>
      <c r="D143" s="30">
        <v>1494686</v>
      </c>
      <c r="E143" s="14">
        <v>27614</v>
      </c>
      <c r="F143" s="14">
        <v>34135</v>
      </c>
      <c r="G143" s="17">
        <v>48435</v>
      </c>
      <c r="H143" s="14">
        <v>77281</v>
      </c>
      <c r="I143" s="14">
        <v>174328</v>
      </c>
      <c r="J143" s="14">
        <v>237435</v>
      </c>
      <c r="K143" s="14">
        <v>310288</v>
      </c>
      <c r="L143" s="14">
        <v>319123</v>
      </c>
      <c r="M143" s="14">
        <v>252426</v>
      </c>
      <c r="N143" s="14">
        <v>136909</v>
      </c>
      <c r="O143" s="14">
        <v>38103</v>
      </c>
      <c r="P143" s="14">
        <v>31764</v>
      </c>
      <c r="Q143" s="30">
        <f t="shared" si="13"/>
        <v>1687841</v>
      </c>
      <c r="R143" s="12">
        <f t="shared" si="15"/>
        <v>0.12922781105864378</v>
      </c>
    </row>
    <row r="144" spans="1:18" x14ac:dyDescent="0.2">
      <c r="A144" s="5" t="s">
        <v>217</v>
      </c>
      <c r="B144" s="5" t="s">
        <v>235</v>
      </c>
      <c r="C144" s="34" t="s">
        <v>257</v>
      </c>
      <c r="D144" s="30">
        <v>365483</v>
      </c>
      <c r="E144" s="14">
        <v>434</v>
      </c>
      <c r="F144" s="14">
        <v>597</v>
      </c>
      <c r="G144" s="17">
        <v>691</v>
      </c>
      <c r="H144" s="14">
        <v>1459</v>
      </c>
      <c r="I144" s="14">
        <v>31199</v>
      </c>
      <c r="J144" s="14">
        <v>65203</v>
      </c>
      <c r="K144" s="14">
        <v>100471</v>
      </c>
      <c r="L144" s="14">
        <v>111693</v>
      </c>
      <c r="M144" s="14">
        <v>77551</v>
      </c>
      <c r="N144" s="14">
        <v>6751</v>
      </c>
      <c r="O144" s="14">
        <v>826</v>
      </c>
      <c r="P144" s="14">
        <v>771</v>
      </c>
      <c r="Q144" s="30">
        <f t="shared" si="13"/>
        <v>397646</v>
      </c>
      <c r="R144" s="12">
        <f t="shared" si="15"/>
        <v>8.8001357108264955E-2</v>
      </c>
    </row>
    <row r="145" spans="1:18" x14ac:dyDescent="0.2">
      <c r="A145" s="5" t="s">
        <v>217</v>
      </c>
      <c r="B145" s="5" t="s">
        <v>220</v>
      </c>
      <c r="C145" s="34" t="s">
        <v>258</v>
      </c>
      <c r="D145" s="30">
        <v>5592460</v>
      </c>
      <c r="E145" s="14">
        <v>351212</v>
      </c>
      <c r="F145" s="14">
        <v>344793</v>
      </c>
      <c r="G145" s="17">
        <v>405109</v>
      </c>
      <c r="H145" s="14">
        <v>426564</v>
      </c>
      <c r="I145" s="14">
        <v>523475</v>
      </c>
      <c r="J145" s="14">
        <v>575941</v>
      </c>
      <c r="K145" s="14">
        <v>698039</v>
      </c>
      <c r="L145" s="14">
        <v>729812</v>
      </c>
      <c r="M145" s="14">
        <v>653965</v>
      </c>
      <c r="N145" s="14">
        <v>527745</v>
      </c>
      <c r="O145" s="14">
        <v>389146</v>
      </c>
      <c r="P145" s="14">
        <v>422968</v>
      </c>
      <c r="Q145" s="30">
        <f t="shared" si="13"/>
        <v>6048769</v>
      </c>
      <c r="R145" s="12">
        <f t="shared" si="15"/>
        <v>8.1593609967706593E-2</v>
      </c>
    </row>
    <row r="146" spans="1:18" x14ac:dyDescent="0.2">
      <c r="A146" s="5" t="s">
        <v>217</v>
      </c>
      <c r="B146" s="5" t="s">
        <v>225</v>
      </c>
      <c r="C146" s="34" t="s">
        <v>259</v>
      </c>
      <c r="D146" s="30">
        <v>1267859</v>
      </c>
      <c r="E146" s="14">
        <v>1545</v>
      </c>
      <c r="F146" s="14">
        <v>1899</v>
      </c>
      <c r="G146" s="17">
        <v>2270</v>
      </c>
      <c r="H146" s="14">
        <v>10182</v>
      </c>
      <c r="I146" s="14">
        <v>122741</v>
      </c>
      <c r="J146" s="14">
        <v>243013</v>
      </c>
      <c r="K146" s="14">
        <v>333621</v>
      </c>
      <c r="L146" s="14">
        <v>355222</v>
      </c>
      <c r="M146" s="14">
        <v>274328</v>
      </c>
      <c r="N146" s="14">
        <v>70701</v>
      </c>
      <c r="O146" s="14">
        <v>3247</v>
      </c>
      <c r="P146" s="14">
        <v>4365</v>
      </c>
      <c r="Q146" s="30">
        <f t="shared" si="13"/>
        <v>1423134</v>
      </c>
      <c r="R146" s="12">
        <f t="shared" si="15"/>
        <v>0.12247024314217914</v>
      </c>
    </row>
    <row r="147" spans="1:18" x14ac:dyDescent="0.2">
      <c r="A147" s="5" t="s">
        <v>260</v>
      </c>
      <c r="B147" s="6" t="s">
        <v>261</v>
      </c>
      <c r="C147" s="34" t="s">
        <v>269</v>
      </c>
      <c r="D147" s="30">
        <v>10298963</v>
      </c>
      <c r="E147" s="17">
        <v>701859</v>
      </c>
      <c r="F147" s="17">
        <v>683831</v>
      </c>
      <c r="G147" s="17">
        <v>843703</v>
      </c>
      <c r="H147" s="17">
        <v>926790</v>
      </c>
      <c r="I147" s="17">
        <v>1016068</v>
      </c>
      <c r="J147" s="17">
        <v>1053257</v>
      </c>
      <c r="K147" s="17">
        <v>1152055</v>
      </c>
      <c r="L147" s="17">
        <v>1149419</v>
      </c>
      <c r="M147" s="17">
        <v>1101156</v>
      </c>
      <c r="N147" s="14">
        <v>1052359</v>
      </c>
      <c r="O147" s="14">
        <v>871980</v>
      </c>
      <c r="P147" s="14">
        <v>889522</v>
      </c>
      <c r="Q147" s="30">
        <f t="shared" si="13"/>
        <v>11441999</v>
      </c>
      <c r="R147" s="12">
        <f t="shared" ref="R147:R154" si="16">Q147/D147-1</f>
        <v>0.11098554291339813</v>
      </c>
    </row>
    <row r="148" spans="1:18" x14ac:dyDescent="0.2">
      <c r="A148" s="5" t="s">
        <v>260</v>
      </c>
      <c r="B148" s="6" t="s">
        <v>961</v>
      </c>
      <c r="C148" s="34" t="s">
        <v>962</v>
      </c>
      <c r="D148" s="30">
        <v>172118</v>
      </c>
      <c r="E148" s="17">
        <v>17590</v>
      </c>
      <c r="F148" s="17">
        <v>17820</v>
      </c>
      <c r="G148" s="17">
        <v>23279</v>
      </c>
      <c r="H148" s="17">
        <v>22215</v>
      </c>
      <c r="I148" s="17">
        <v>24870</v>
      </c>
      <c r="J148" s="17">
        <v>27786</v>
      </c>
      <c r="K148" s="17">
        <v>37016</v>
      </c>
      <c r="L148" s="17">
        <v>33083</v>
      </c>
      <c r="M148" s="17">
        <v>25286</v>
      </c>
      <c r="N148" s="14">
        <v>18804</v>
      </c>
      <c r="O148" s="14">
        <v>17544</v>
      </c>
      <c r="P148" s="14">
        <v>19107</v>
      </c>
      <c r="Q148" s="30">
        <f t="shared" si="13"/>
        <v>284400</v>
      </c>
      <c r="R148" s="12">
        <f t="shared" si="16"/>
        <v>0.65235477986032842</v>
      </c>
    </row>
    <row r="149" spans="1:18" x14ac:dyDescent="0.2">
      <c r="A149" s="5" t="s">
        <v>262</v>
      </c>
      <c r="B149" s="6" t="s">
        <v>263</v>
      </c>
      <c r="C149" s="34" t="s">
        <v>270</v>
      </c>
      <c r="D149" s="30">
        <v>4855501</v>
      </c>
      <c r="E149" s="14">
        <v>290497</v>
      </c>
      <c r="F149" s="14">
        <v>324380</v>
      </c>
      <c r="G149" s="14">
        <v>402620</v>
      </c>
      <c r="H149" s="14">
        <v>382126</v>
      </c>
      <c r="I149" s="14">
        <v>537017</v>
      </c>
      <c r="J149" s="14">
        <v>763445</v>
      </c>
      <c r="K149" s="14">
        <v>900081</v>
      </c>
      <c r="L149" s="14">
        <v>894535</v>
      </c>
      <c r="M149" s="14">
        <v>701284</v>
      </c>
      <c r="N149" s="14">
        <v>614446</v>
      </c>
      <c r="O149" s="14">
        <v>496329</v>
      </c>
      <c r="P149" s="14">
        <v>514598</v>
      </c>
      <c r="Q149" s="30">
        <f t="shared" si="13"/>
        <v>6821358</v>
      </c>
      <c r="R149" s="12">
        <f t="shared" si="16"/>
        <v>0.4048721233915924</v>
      </c>
    </row>
    <row r="150" spans="1:18" x14ac:dyDescent="0.2">
      <c r="A150" s="5" t="s">
        <v>264</v>
      </c>
      <c r="B150" s="6" t="s">
        <v>901</v>
      </c>
      <c r="C150" s="35"/>
      <c r="D150" s="30">
        <v>29524865</v>
      </c>
      <c r="E150" s="14">
        <f t="shared" ref="E150:P150" si="17">SUM(E151:E154)</f>
        <v>1957068</v>
      </c>
      <c r="F150" s="14">
        <f t="shared" si="17"/>
        <v>1986315</v>
      </c>
      <c r="G150" s="14">
        <f t="shared" si="17"/>
        <v>2463464</v>
      </c>
      <c r="H150" s="14">
        <f t="shared" si="17"/>
        <v>2581771</v>
      </c>
      <c r="I150" s="14">
        <f t="shared" si="17"/>
        <v>2929512</v>
      </c>
      <c r="J150" s="14">
        <f t="shared" si="17"/>
        <v>3255849</v>
      </c>
      <c r="K150" s="14">
        <f t="shared" si="17"/>
        <v>3507923</v>
      </c>
      <c r="L150" s="14">
        <f t="shared" si="17"/>
        <v>3432009</v>
      </c>
      <c r="M150" s="14">
        <f t="shared" si="17"/>
        <v>3004276</v>
      </c>
      <c r="N150" s="14">
        <f t="shared" si="17"/>
        <v>2901914</v>
      </c>
      <c r="O150" s="14">
        <f t="shared" si="17"/>
        <v>2304823</v>
      </c>
      <c r="P150" s="14">
        <f t="shared" si="17"/>
        <v>2296262</v>
      </c>
      <c r="Q150" s="30">
        <f t="shared" si="13"/>
        <v>32621186</v>
      </c>
      <c r="R150" s="12">
        <f t="shared" si="16"/>
        <v>0.1048716395485636</v>
      </c>
    </row>
    <row r="151" spans="1:18" x14ac:dyDescent="0.2">
      <c r="A151" s="5" t="s">
        <v>264</v>
      </c>
      <c r="B151" s="5" t="s">
        <v>265</v>
      </c>
      <c r="C151" s="34" t="s">
        <v>271</v>
      </c>
      <c r="D151" s="30">
        <v>2071210</v>
      </c>
      <c r="E151" s="14">
        <v>125362</v>
      </c>
      <c r="F151" s="14">
        <v>132377</v>
      </c>
      <c r="G151" s="14">
        <v>162211</v>
      </c>
      <c r="H151" s="14">
        <v>171647</v>
      </c>
      <c r="I151" s="14">
        <v>208022</v>
      </c>
      <c r="J151" s="14">
        <v>246904</v>
      </c>
      <c r="K151" s="14">
        <v>258175</v>
      </c>
      <c r="L151" s="14">
        <v>251959</v>
      </c>
      <c r="M151" s="14">
        <v>198242</v>
      </c>
      <c r="N151" s="14">
        <v>189577</v>
      </c>
      <c r="O151" s="14">
        <v>146342</v>
      </c>
      <c r="P151" s="14">
        <v>139746</v>
      </c>
      <c r="Q151" s="30">
        <f t="shared" si="13"/>
        <v>2230564</v>
      </c>
      <c r="R151" s="12">
        <f t="shared" si="16"/>
        <v>7.6937635488434353E-2</v>
      </c>
    </row>
    <row r="152" spans="1:18" x14ac:dyDescent="0.2">
      <c r="A152" s="5" t="s">
        <v>264</v>
      </c>
      <c r="B152" s="6" t="s">
        <v>266</v>
      </c>
      <c r="C152" s="34" t="s">
        <v>272</v>
      </c>
      <c r="D152" s="30">
        <v>25049335</v>
      </c>
      <c r="E152" s="14">
        <v>1705330</v>
      </c>
      <c r="F152" s="39">
        <v>1724646</v>
      </c>
      <c r="G152" s="39">
        <v>2136129</v>
      </c>
      <c r="H152" s="14">
        <v>2222551</v>
      </c>
      <c r="I152" s="14">
        <v>2492243</v>
      </c>
      <c r="J152" s="14">
        <v>2730939</v>
      </c>
      <c r="K152" s="14">
        <v>2948189</v>
      </c>
      <c r="L152" s="14">
        <v>2882183</v>
      </c>
      <c r="M152" s="14">
        <v>2569054</v>
      </c>
      <c r="N152" s="14">
        <v>2495327</v>
      </c>
      <c r="O152" s="14">
        <v>2003622</v>
      </c>
      <c r="P152" s="14">
        <v>1997171</v>
      </c>
      <c r="Q152" s="30">
        <f t="shared" si="13"/>
        <v>27907384</v>
      </c>
      <c r="R152" s="12">
        <f t="shared" si="16"/>
        <v>0.11409680137217215</v>
      </c>
    </row>
    <row r="153" spans="1:18" x14ac:dyDescent="0.2">
      <c r="A153" s="5" t="s">
        <v>264</v>
      </c>
      <c r="B153" s="6" t="s">
        <v>267</v>
      </c>
      <c r="C153" s="34" t="s">
        <v>273</v>
      </c>
      <c r="D153" s="30">
        <v>689080</v>
      </c>
      <c r="E153" s="45">
        <v>34471</v>
      </c>
      <c r="F153" s="45">
        <v>40314</v>
      </c>
      <c r="G153" s="45">
        <v>48421</v>
      </c>
      <c r="H153" s="25">
        <v>59473</v>
      </c>
      <c r="I153" s="25">
        <v>64254</v>
      </c>
      <c r="J153" s="45">
        <v>77162</v>
      </c>
      <c r="K153" s="25">
        <v>89982</v>
      </c>
      <c r="L153" s="25">
        <v>92849</v>
      </c>
      <c r="M153" s="25">
        <v>68081</v>
      </c>
      <c r="N153" s="25">
        <v>66835</v>
      </c>
      <c r="O153" s="25">
        <v>45472</v>
      </c>
      <c r="P153" s="25">
        <v>46557</v>
      </c>
      <c r="Q153" s="30">
        <f t="shared" si="13"/>
        <v>733871</v>
      </c>
      <c r="R153" s="12">
        <f t="shared" si="16"/>
        <v>6.5001160968247484E-2</v>
      </c>
    </row>
    <row r="154" spans="1:18" x14ac:dyDescent="0.2">
      <c r="A154" s="5" t="s">
        <v>264</v>
      </c>
      <c r="B154" s="6" t="s">
        <v>268</v>
      </c>
      <c r="C154" s="34" t="s">
        <v>274</v>
      </c>
      <c r="D154" s="30">
        <v>1715240</v>
      </c>
      <c r="E154" s="49">
        <v>91905</v>
      </c>
      <c r="F154" s="49">
        <v>88978</v>
      </c>
      <c r="G154" s="49">
        <v>116703</v>
      </c>
      <c r="H154" s="49">
        <v>128100</v>
      </c>
      <c r="I154" s="49">
        <v>164993</v>
      </c>
      <c r="J154" s="49">
        <v>200844</v>
      </c>
      <c r="K154" s="49">
        <v>211577</v>
      </c>
      <c r="L154" s="49">
        <v>205018</v>
      </c>
      <c r="M154" s="49">
        <v>168899</v>
      </c>
      <c r="N154" s="27">
        <v>150175</v>
      </c>
      <c r="O154" s="27">
        <v>109387</v>
      </c>
      <c r="P154" s="27">
        <v>112788</v>
      </c>
      <c r="Q154" s="30">
        <f t="shared" si="13"/>
        <v>1749367</v>
      </c>
      <c r="R154" s="12">
        <f t="shared" si="16"/>
        <v>1.9896341036822918E-2</v>
      </c>
    </row>
    <row r="155" spans="1:18" x14ac:dyDescent="0.2">
      <c r="A155" s="5" t="s">
        <v>275</v>
      </c>
      <c r="B155" s="7" t="s">
        <v>93</v>
      </c>
      <c r="C155" s="35"/>
      <c r="D155" s="30">
        <v>156789433</v>
      </c>
      <c r="E155" s="14">
        <v>9928366</v>
      </c>
      <c r="F155" s="14">
        <v>10027380</v>
      </c>
      <c r="G155" s="14">
        <v>11805409</v>
      </c>
      <c r="H155" s="14">
        <v>13115808</v>
      </c>
      <c r="I155" s="14">
        <v>14709557</v>
      </c>
      <c r="J155" s="14">
        <v>15647693</v>
      </c>
      <c r="K155" s="14">
        <v>17727629</v>
      </c>
      <c r="L155" s="14">
        <v>17686393</v>
      </c>
      <c r="M155" s="14">
        <v>16293584</v>
      </c>
      <c r="N155" s="14">
        <v>14486692</v>
      </c>
      <c r="O155" s="14">
        <v>11223507</v>
      </c>
      <c r="P155" s="14">
        <v>11573873</v>
      </c>
      <c r="Q155" s="30">
        <f t="shared" si="13"/>
        <v>164225891</v>
      </c>
      <c r="R155" s="12">
        <f t="shared" ref="R155:R187" si="18">Q155/D155-1</f>
        <v>4.7429586660983736E-2</v>
      </c>
    </row>
    <row r="156" spans="1:18" x14ac:dyDescent="0.2">
      <c r="A156" s="5" t="s">
        <v>275</v>
      </c>
      <c r="B156" s="7" t="s">
        <v>276</v>
      </c>
      <c r="C156" s="34" t="s">
        <v>307</v>
      </c>
      <c r="D156" s="30">
        <v>1677146</v>
      </c>
      <c r="E156" s="14">
        <v>83281</v>
      </c>
      <c r="F156" s="14">
        <v>80009</v>
      </c>
      <c r="G156" s="14">
        <v>91082</v>
      </c>
      <c r="H156" s="14">
        <v>89639</v>
      </c>
      <c r="I156" s="14">
        <v>110328</v>
      </c>
      <c r="J156" s="14">
        <v>147223</v>
      </c>
      <c r="K156" s="14">
        <v>174449</v>
      </c>
      <c r="L156" s="14">
        <v>183658</v>
      </c>
      <c r="M156" s="14">
        <v>149284</v>
      </c>
      <c r="N156" s="14">
        <v>107018</v>
      </c>
      <c r="O156" s="14">
        <v>61673</v>
      </c>
      <c r="P156" s="14">
        <v>68008</v>
      </c>
      <c r="Q156" s="30">
        <f t="shared" si="13"/>
        <v>1345652</v>
      </c>
      <c r="R156" s="12">
        <f t="shared" si="18"/>
        <v>-0.19765363301704209</v>
      </c>
    </row>
    <row r="157" spans="1:18" x14ac:dyDescent="0.2">
      <c r="A157" s="5" t="s">
        <v>275</v>
      </c>
      <c r="B157" s="7" t="s">
        <v>277</v>
      </c>
      <c r="C157" s="34" t="s">
        <v>308</v>
      </c>
      <c r="D157" s="30">
        <v>515834</v>
      </c>
      <c r="E157" s="14">
        <v>23564</v>
      </c>
      <c r="F157" s="14">
        <v>20683</v>
      </c>
      <c r="G157" s="14">
        <v>28063</v>
      </c>
      <c r="H157" s="14">
        <v>38003</v>
      </c>
      <c r="I157" s="14">
        <v>42815</v>
      </c>
      <c r="J157" s="14">
        <v>47523</v>
      </c>
      <c r="K157" s="14">
        <v>56428</v>
      </c>
      <c r="L157" s="14">
        <v>64232</v>
      </c>
      <c r="M157" s="14">
        <v>51475</v>
      </c>
      <c r="N157" s="14">
        <v>44814</v>
      </c>
      <c r="O157" s="14">
        <v>30480</v>
      </c>
      <c r="P157" s="14">
        <v>29950</v>
      </c>
      <c r="Q157" s="30">
        <f t="shared" ref="Q157:Q222" si="19">SUM(E157:P157)</f>
        <v>478030</v>
      </c>
      <c r="R157" s="12">
        <f t="shared" si="18"/>
        <v>-7.3287142762981872E-2</v>
      </c>
    </row>
    <row r="158" spans="1:18" x14ac:dyDescent="0.2">
      <c r="A158" s="5" t="s">
        <v>275</v>
      </c>
      <c r="B158" s="7" t="s">
        <v>278</v>
      </c>
      <c r="C158" s="34" t="s">
        <v>309</v>
      </c>
      <c r="D158" s="30">
        <v>3968917</v>
      </c>
      <c r="E158" s="14">
        <v>259621</v>
      </c>
      <c r="F158" s="14">
        <v>267481</v>
      </c>
      <c r="G158" s="14">
        <v>312230</v>
      </c>
      <c r="H158" s="14">
        <v>354771</v>
      </c>
      <c r="I158" s="14">
        <v>390914</v>
      </c>
      <c r="J158" s="14">
        <v>398723</v>
      </c>
      <c r="K158" s="14">
        <v>438134</v>
      </c>
      <c r="L158" s="14">
        <v>445800</v>
      </c>
      <c r="M158" s="14">
        <v>417227</v>
      </c>
      <c r="N158" s="14">
        <v>389862</v>
      </c>
      <c r="O158" s="14">
        <v>316038</v>
      </c>
      <c r="P158" s="14">
        <v>327609</v>
      </c>
      <c r="Q158" s="30">
        <f t="shared" si="19"/>
        <v>4318410</v>
      </c>
      <c r="R158" s="12">
        <f t="shared" si="18"/>
        <v>8.8057522996827675E-2</v>
      </c>
    </row>
    <row r="159" spans="1:18" x14ac:dyDescent="0.2">
      <c r="A159" s="5" t="s">
        <v>275</v>
      </c>
      <c r="B159" s="7" t="s">
        <v>279</v>
      </c>
      <c r="C159" s="34" t="s">
        <v>310</v>
      </c>
      <c r="D159" s="30">
        <v>6882013</v>
      </c>
      <c r="E159" s="14">
        <v>509972</v>
      </c>
      <c r="F159" s="14">
        <v>478285</v>
      </c>
      <c r="G159" s="14">
        <v>577671</v>
      </c>
      <c r="H159" s="14">
        <v>621733</v>
      </c>
      <c r="I159" s="14">
        <v>681579</v>
      </c>
      <c r="J159" s="14">
        <v>717536</v>
      </c>
      <c r="K159" s="14">
        <v>780626</v>
      </c>
      <c r="L159" s="14">
        <v>774286</v>
      </c>
      <c r="M159" s="14">
        <v>754689</v>
      </c>
      <c r="N159" s="14">
        <v>675301</v>
      </c>
      <c r="O159" s="14">
        <v>552824</v>
      </c>
      <c r="P159" s="14">
        <v>549045</v>
      </c>
      <c r="Q159" s="30">
        <f t="shared" si="19"/>
        <v>7673547</v>
      </c>
      <c r="R159" s="12">
        <f t="shared" si="18"/>
        <v>0.11501489462458148</v>
      </c>
    </row>
    <row r="160" spans="1:18" x14ac:dyDescent="0.2">
      <c r="A160" s="5" t="s">
        <v>275</v>
      </c>
      <c r="B160" s="7" t="s">
        <v>280</v>
      </c>
      <c r="C160" s="34" t="s">
        <v>311</v>
      </c>
      <c r="D160" s="30">
        <v>2255197</v>
      </c>
      <c r="E160" s="14">
        <v>132469</v>
      </c>
      <c r="F160" s="14">
        <v>140147</v>
      </c>
      <c r="G160" s="14">
        <v>160108</v>
      </c>
      <c r="H160" s="14">
        <v>185297</v>
      </c>
      <c r="I160" s="14">
        <v>212344</v>
      </c>
      <c r="J160" s="14">
        <v>232491</v>
      </c>
      <c r="K160" s="14">
        <v>269761</v>
      </c>
      <c r="L160" s="14">
        <v>259650</v>
      </c>
      <c r="M160" s="14">
        <v>236089</v>
      </c>
      <c r="N160" s="14">
        <v>204061</v>
      </c>
      <c r="O160" s="14">
        <v>143742</v>
      </c>
      <c r="P160" s="14">
        <v>150332</v>
      </c>
      <c r="Q160" s="30">
        <f t="shared" si="19"/>
        <v>2326491</v>
      </c>
      <c r="R160" s="12">
        <f t="shared" si="18"/>
        <v>3.1613202749028124E-2</v>
      </c>
    </row>
    <row r="161" spans="1:18" x14ac:dyDescent="0.2">
      <c r="A161" s="5" t="s">
        <v>275</v>
      </c>
      <c r="B161" s="7" t="s">
        <v>281</v>
      </c>
      <c r="C161" s="34" t="s">
        <v>312</v>
      </c>
      <c r="D161" s="30">
        <v>3714174</v>
      </c>
      <c r="E161" s="14">
        <v>198981</v>
      </c>
      <c r="F161" s="14">
        <v>189971</v>
      </c>
      <c r="G161" s="14">
        <v>225816</v>
      </c>
      <c r="H161" s="14">
        <v>259765</v>
      </c>
      <c r="I161" s="14">
        <v>306637</v>
      </c>
      <c r="J161" s="14">
        <v>385956</v>
      </c>
      <c r="K161" s="14">
        <v>472073</v>
      </c>
      <c r="L161" s="14">
        <v>486246</v>
      </c>
      <c r="M161" s="14">
        <v>413097</v>
      </c>
      <c r="N161" s="14">
        <v>307551</v>
      </c>
      <c r="O161" s="14">
        <v>208927</v>
      </c>
      <c r="P161" s="14">
        <v>234727</v>
      </c>
      <c r="Q161" s="30">
        <f t="shared" si="19"/>
        <v>3689747</v>
      </c>
      <c r="R161" s="12">
        <f t="shared" si="18"/>
        <v>-6.5766978068340087E-3</v>
      </c>
    </row>
    <row r="162" spans="1:18" x14ac:dyDescent="0.2">
      <c r="A162" s="5" t="s">
        <v>275</v>
      </c>
      <c r="B162" s="7" t="s">
        <v>967</v>
      </c>
      <c r="C162" s="34" t="s">
        <v>968</v>
      </c>
      <c r="D162" s="30">
        <v>372672</v>
      </c>
      <c r="E162" s="14">
        <v>34716</v>
      </c>
      <c r="F162" s="14">
        <v>33703</v>
      </c>
      <c r="G162" s="14">
        <v>33544</v>
      </c>
      <c r="H162" s="14">
        <v>39435</v>
      </c>
      <c r="I162" s="14">
        <v>40982</v>
      </c>
      <c r="J162" s="14">
        <v>43524</v>
      </c>
      <c r="K162" s="14">
        <v>47167</v>
      </c>
      <c r="L162" s="14">
        <v>46027</v>
      </c>
      <c r="M162" s="14">
        <v>44534</v>
      </c>
      <c r="N162" s="14">
        <v>39459</v>
      </c>
      <c r="O162" s="14">
        <v>25452</v>
      </c>
      <c r="P162" s="14">
        <v>30917</v>
      </c>
      <c r="Q162" s="30">
        <f t="shared" si="19"/>
        <v>459460</v>
      </c>
      <c r="R162" s="12">
        <f t="shared" si="18"/>
        <v>0.23288038811609146</v>
      </c>
    </row>
    <row r="163" spans="1:18" x14ac:dyDescent="0.2">
      <c r="A163" s="5" t="s">
        <v>275</v>
      </c>
      <c r="B163" s="7" t="s">
        <v>282</v>
      </c>
      <c r="C163" s="34" t="s">
        <v>313</v>
      </c>
      <c r="D163" s="30">
        <v>7101444</v>
      </c>
      <c r="E163" s="14">
        <v>422352</v>
      </c>
      <c r="F163" s="14">
        <v>415003</v>
      </c>
      <c r="G163" s="14">
        <v>519982</v>
      </c>
      <c r="H163" s="14">
        <v>624713</v>
      </c>
      <c r="I163" s="14">
        <v>731176</v>
      </c>
      <c r="J163" s="14">
        <v>769571</v>
      </c>
      <c r="K163" s="14">
        <v>874433</v>
      </c>
      <c r="L163" s="14">
        <v>878786</v>
      </c>
      <c r="M163" s="14">
        <v>811705</v>
      </c>
      <c r="N163" s="14">
        <v>730052</v>
      </c>
      <c r="O163" s="14">
        <v>547788</v>
      </c>
      <c r="P163" s="14">
        <v>584127</v>
      </c>
      <c r="Q163" s="30">
        <f t="shared" si="19"/>
        <v>7909688</v>
      </c>
      <c r="R163" s="12">
        <f t="shared" si="18"/>
        <v>0.11381403556797753</v>
      </c>
    </row>
    <row r="164" spans="1:18" x14ac:dyDescent="0.2">
      <c r="A164" s="5" t="s">
        <v>275</v>
      </c>
      <c r="B164" s="7" t="s">
        <v>764</v>
      </c>
      <c r="C164" s="34" t="s">
        <v>765</v>
      </c>
      <c r="D164" s="30">
        <v>126693</v>
      </c>
      <c r="E164" s="14">
        <v>9941</v>
      </c>
      <c r="F164" s="14">
        <v>9349</v>
      </c>
      <c r="G164" s="14">
        <v>9351</v>
      </c>
      <c r="H164" s="14">
        <v>10502</v>
      </c>
      <c r="I164" s="14">
        <v>11976</v>
      </c>
      <c r="J164" s="14">
        <v>12604</v>
      </c>
      <c r="K164" s="14">
        <v>14473</v>
      </c>
      <c r="L164" s="14">
        <v>15882</v>
      </c>
      <c r="M164" s="14">
        <v>13436</v>
      </c>
      <c r="N164" s="14">
        <v>11711</v>
      </c>
      <c r="O164" s="14">
        <v>6883</v>
      </c>
      <c r="P164" s="14">
        <v>7476</v>
      </c>
      <c r="Q164" s="30">
        <f t="shared" si="19"/>
        <v>133584</v>
      </c>
      <c r="R164" s="12">
        <f t="shared" si="18"/>
        <v>5.439132390897683E-2</v>
      </c>
    </row>
    <row r="165" spans="1:18" x14ac:dyDescent="0.2">
      <c r="A165" s="5" t="s">
        <v>275</v>
      </c>
      <c r="B165" s="7" t="s">
        <v>283</v>
      </c>
      <c r="C165" s="34" t="s">
        <v>793</v>
      </c>
      <c r="D165" s="30">
        <v>2408225</v>
      </c>
      <c r="E165" s="14">
        <v>137235</v>
      </c>
      <c r="F165" s="14">
        <v>134314</v>
      </c>
      <c r="G165" s="14">
        <v>179420</v>
      </c>
      <c r="H165" s="14">
        <v>217242</v>
      </c>
      <c r="I165" s="14">
        <v>234011</v>
      </c>
      <c r="J165" s="14">
        <v>246425</v>
      </c>
      <c r="K165" s="14">
        <v>267972</v>
      </c>
      <c r="L165" s="14">
        <v>259809</v>
      </c>
      <c r="M165" s="14">
        <v>259768</v>
      </c>
      <c r="N165" s="14">
        <v>246960</v>
      </c>
      <c r="O165" s="14">
        <v>166148</v>
      </c>
      <c r="P165" s="14">
        <v>154039</v>
      </c>
      <c r="Q165" s="30">
        <f t="shared" si="19"/>
        <v>2503343</v>
      </c>
      <c r="R165" s="12">
        <f t="shared" si="18"/>
        <v>3.9497140009758125E-2</v>
      </c>
    </row>
    <row r="166" spans="1:18" x14ac:dyDescent="0.2">
      <c r="A166" s="5" t="s">
        <v>275</v>
      </c>
      <c r="B166" s="7" t="s">
        <v>285</v>
      </c>
      <c r="C166" s="34" t="s">
        <v>316</v>
      </c>
      <c r="D166" s="30">
        <v>1355972</v>
      </c>
      <c r="E166" s="14">
        <v>69591</v>
      </c>
      <c r="F166" s="14">
        <v>71374</v>
      </c>
      <c r="G166" s="14">
        <v>84310</v>
      </c>
      <c r="H166" s="14">
        <v>105865</v>
      </c>
      <c r="I166" s="14">
        <v>117371</v>
      </c>
      <c r="J166" s="14">
        <v>130810</v>
      </c>
      <c r="K166" s="14">
        <v>135630</v>
      </c>
      <c r="L166" s="14">
        <v>130316</v>
      </c>
      <c r="M166" s="14">
        <v>130208</v>
      </c>
      <c r="N166" s="14">
        <v>116468</v>
      </c>
      <c r="O166" s="14">
        <v>84406</v>
      </c>
      <c r="P166" s="14">
        <v>86618</v>
      </c>
      <c r="Q166" s="30">
        <f t="shared" si="19"/>
        <v>1262967</v>
      </c>
      <c r="R166" s="12">
        <f t="shared" si="18"/>
        <v>-6.8589174407731157E-2</v>
      </c>
    </row>
    <row r="167" spans="1:18" x14ac:dyDescent="0.2">
      <c r="A167" s="5" t="s">
        <v>275</v>
      </c>
      <c r="B167" s="7" t="s">
        <v>286</v>
      </c>
      <c r="C167" s="34" t="s">
        <v>317</v>
      </c>
      <c r="D167" s="30">
        <v>2342250</v>
      </c>
      <c r="E167" s="14">
        <v>145344</v>
      </c>
      <c r="F167" s="14">
        <v>147478</v>
      </c>
      <c r="G167" s="14">
        <v>169545</v>
      </c>
      <c r="H167" s="14">
        <v>185359</v>
      </c>
      <c r="I167" s="14">
        <v>224944</v>
      </c>
      <c r="J167" s="14">
        <v>248274</v>
      </c>
      <c r="K167" s="14">
        <v>301177</v>
      </c>
      <c r="L167" s="14">
        <v>297051</v>
      </c>
      <c r="M167" s="14">
        <v>257168</v>
      </c>
      <c r="N167" s="14">
        <v>220638</v>
      </c>
      <c r="O167" s="14">
        <v>160307</v>
      </c>
      <c r="P167" s="14">
        <v>163722</v>
      </c>
      <c r="Q167" s="30">
        <f t="shared" si="19"/>
        <v>2521007</v>
      </c>
      <c r="R167" s="12">
        <f t="shared" si="18"/>
        <v>7.631849717152317E-2</v>
      </c>
    </row>
    <row r="168" spans="1:18" x14ac:dyDescent="0.2">
      <c r="A168" s="5" t="s">
        <v>275</v>
      </c>
      <c r="B168" s="7" t="s">
        <v>287</v>
      </c>
      <c r="C168" s="34" t="s">
        <v>318</v>
      </c>
      <c r="D168" s="30">
        <v>10412729</v>
      </c>
      <c r="E168" s="14">
        <v>776405</v>
      </c>
      <c r="F168" s="14">
        <v>763776</v>
      </c>
      <c r="G168" s="14">
        <v>846904</v>
      </c>
      <c r="H168" s="14">
        <v>897653</v>
      </c>
      <c r="I168" s="14">
        <v>969648</v>
      </c>
      <c r="J168" s="14">
        <v>987307</v>
      </c>
      <c r="K168" s="14">
        <v>1084831</v>
      </c>
      <c r="L168" s="14">
        <v>1125274</v>
      </c>
      <c r="M168" s="14">
        <v>1018270</v>
      </c>
      <c r="N168" s="14">
        <v>968685</v>
      </c>
      <c r="O168" s="14">
        <v>835889</v>
      </c>
      <c r="P168" s="14">
        <v>882712</v>
      </c>
      <c r="Q168" s="30">
        <f t="shared" si="19"/>
        <v>11157354</v>
      </c>
      <c r="R168" s="12">
        <f t="shared" si="18"/>
        <v>7.1511032314391265E-2</v>
      </c>
    </row>
    <row r="169" spans="1:18" x14ac:dyDescent="0.2">
      <c r="A169" s="5" t="s">
        <v>275</v>
      </c>
      <c r="B169" s="7" t="s">
        <v>288</v>
      </c>
      <c r="C169" s="34" t="s">
        <v>319</v>
      </c>
      <c r="D169" s="30">
        <v>9641063</v>
      </c>
      <c r="E169" s="14">
        <v>644688</v>
      </c>
      <c r="F169" s="14">
        <v>684670</v>
      </c>
      <c r="G169" s="14">
        <v>762068</v>
      </c>
      <c r="H169" s="14">
        <v>772980</v>
      </c>
      <c r="I169" s="14">
        <v>841481</v>
      </c>
      <c r="J169" s="14">
        <v>894266</v>
      </c>
      <c r="K169" s="14">
        <v>952470</v>
      </c>
      <c r="L169" s="14">
        <v>855448</v>
      </c>
      <c r="M169" s="14">
        <v>895318</v>
      </c>
      <c r="N169" s="14">
        <v>822726</v>
      </c>
      <c r="O169" s="14">
        <v>757764</v>
      </c>
      <c r="P169" s="14">
        <v>754617</v>
      </c>
      <c r="Q169" s="30">
        <f t="shared" si="19"/>
        <v>9638496</v>
      </c>
      <c r="R169" s="12">
        <f t="shared" si="18"/>
        <v>-2.6625694697768321E-4</v>
      </c>
    </row>
    <row r="170" spans="1:18" x14ac:dyDescent="0.2">
      <c r="A170" s="5" t="s">
        <v>275</v>
      </c>
      <c r="B170" s="7" t="s">
        <v>289</v>
      </c>
      <c r="C170" s="34" t="s">
        <v>320</v>
      </c>
      <c r="D170" s="30">
        <v>18572440</v>
      </c>
      <c r="E170" s="14">
        <v>1255633</v>
      </c>
      <c r="F170" s="14">
        <v>1255074</v>
      </c>
      <c r="G170" s="14">
        <v>1481595</v>
      </c>
      <c r="H170" s="14">
        <v>1541232</v>
      </c>
      <c r="I170" s="14">
        <v>1648830</v>
      </c>
      <c r="J170" s="14">
        <v>1745847</v>
      </c>
      <c r="K170" s="14">
        <v>1979420</v>
      </c>
      <c r="L170" s="14">
        <v>2008896</v>
      </c>
      <c r="M170" s="14">
        <v>1847537</v>
      </c>
      <c r="N170" s="14">
        <v>1673238</v>
      </c>
      <c r="O170" s="14">
        <v>1440128</v>
      </c>
      <c r="P170" s="14">
        <v>1534279</v>
      </c>
      <c r="Q170" s="30">
        <f t="shared" si="19"/>
        <v>19411709</v>
      </c>
      <c r="R170" s="12">
        <f t="shared" si="18"/>
        <v>4.5188946632752636E-2</v>
      </c>
    </row>
    <row r="171" spans="1:18" x14ac:dyDescent="0.2">
      <c r="A171" s="5" t="s">
        <v>275</v>
      </c>
      <c r="B171" s="7" t="s">
        <v>290</v>
      </c>
      <c r="C171" s="34" t="s">
        <v>321</v>
      </c>
      <c r="D171" s="30">
        <v>6151485</v>
      </c>
      <c r="E171" s="14">
        <v>315692</v>
      </c>
      <c r="F171" s="14">
        <v>331720</v>
      </c>
      <c r="G171" s="14">
        <v>425026</v>
      </c>
      <c r="H171" s="14">
        <v>552865</v>
      </c>
      <c r="I171" s="14">
        <v>661785</v>
      </c>
      <c r="J171" s="14">
        <v>686385</v>
      </c>
      <c r="K171" s="14">
        <v>772537</v>
      </c>
      <c r="L171" s="14">
        <v>802519</v>
      </c>
      <c r="M171" s="14">
        <v>738398</v>
      </c>
      <c r="N171" s="14">
        <v>656063</v>
      </c>
      <c r="O171" s="14">
        <v>392543</v>
      </c>
      <c r="P171" s="14">
        <v>427373</v>
      </c>
      <c r="Q171" s="30">
        <f t="shared" si="19"/>
        <v>6762906</v>
      </c>
      <c r="R171" s="12">
        <f t="shared" si="18"/>
        <v>9.9394048754081421E-2</v>
      </c>
    </row>
    <row r="172" spans="1:18" x14ac:dyDescent="0.2">
      <c r="A172" s="5" t="s">
        <v>275</v>
      </c>
      <c r="B172" s="7" t="s">
        <v>291</v>
      </c>
      <c r="C172" s="34" t="s">
        <v>322</v>
      </c>
      <c r="D172" s="30">
        <v>2218895</v>
      </c>
      <c r="E172" s="14">
        <v>39227</v>
      </c>
      <c r="F172" s="14">
        <v>38063</v>
      </c>
      <c r="G172" s="14">
        <v>60247</v>
      </c>
      <c r="H172" s="14">
        <v>111803</v>
      </c>
      <c r="I172" s="14">
        <v>195789</v>
      </c>
      <c r="J172" s="14">
        <v>339993</v>
      </c>
      <c r="K172" s="14">
        <v>529861</v>
      </c>
      <c r="L172" s="14">
        <v>565531</v>
      </c>
      <c r="M172" s="14">
        <v>368918</v>
      </c>
      <c r="N172" s="14">
        <v>164654</v>
      </c>
      <c r="O172" s="14">
        <v>52167</v>
      </c>
      <c r="P172" s="14">
        <v>57223</v>
      </c>
      <c r="Q172" s="30">
        <f t="shared" si="19"/>
        <v>2523476</v>
      </c>
      <c r="R172" s="12">
        <f t="shared" si="18"/>
        <v>0.13726697297528734</v>
      </c>
    </row>
    <row r="173" spans="1:18" x14ac:dyDescent="0.2">
      <c r="A173" s="5" t="s">
        <v>275</v>
      </c>
      <c r="B173" s="7" t="s">
        <v>292</v>
      </c>
      <c r="C173" s="34" t="s">
        <v>323</v>
      </c>
      <c r="D173" s="30">
        <v>4906050</v>
      </c>
      <c r="E173" s="14">
        <v>304073</v>
      </c>
      <c r="F173" s="14">
        <v>295747</v>
      </c>
      <c r="G173" s="14">
        <v>362308</v>
      </c>
      <c r="H173" s="14">
        <v>430329</v>
      </c>
      <c r="I173" s="14">
        <v>489996</v>
      </c>
      <c r="J173" s="14">
        <v>518485</v>
      </c>
      <c r="K173" s="14">
        <v>599980</v>
      </c>
      <c r="L173" s="14">
        <v>610142</v>
      </c>
      <c r="M173" s="14">
        <v>558550</v>
      </c>
      <c r="N173" s="14">
        <v>462723</v>
      </c>
      <c r="O173" s="14">
        <v>330934</v>
      </c>
      <c r="P173" s="14">
        <v>357480</v>
      </c>
      <c r="Q173" s="30">
        <f t="shared" si="19"/>
        <v>5320747</v>
      </c>
      <c r="R173" s="12">
        <f t="shared" si="18"/>
        <v>8.4527675013503778E-2</v>
      </c>
    </row>
    <row r="174" spans="1:18" x14ac:dyDescent="0.2">
      <c r="A174" s="5" t="s">
        <v>275</v>
      </c>
      <c r="B174" s="7" t="s">
        <v>293</v>
      </c>
      <c r="C174" s="34" t="s">
        <v>324</v>
      </c>
      <c r="D174" s="30">
        <v>185179</v>
      </c>
      <c r="E174" s="14">
        <v>7625</v>
      </c>
      <c r="F174" s="14">
        <v>8006</v>
      </c>
      <c r="G174" s="14">
        <v>9560</v>
      </c>
      <c r="H174" s="14">
        <v>17714</v>
      </c>
      <c r="I174" s="14">
        <v>20197</v>
      </c>
      <c r="J174" s="14">
        <v>21875</v>
      </c>
      <c r="K174" s="14">
        <v>24608</v>
      </c>
      <c r="L174" s="14">
        <v>24666</v>
      </c>
      <c r="M174" s="14">
        <v>22175</v>
      </c>
      <c r="N174" s="14">
        <v>19032</v>
      </c>
      <c r="O174" s="14">
        <v>7361</v>
      </c>
      <c r="P174" s="14">
        <v>7685</v>
      </c>
      <c r="Q174" s="30">
        <f t="shared" si="19"/>
        <v>190504</v>
      </c>
      <c r="R174" s="12">
        <f t="shared" si="18"/>
        <v>2.8755960449079021E-2</v>
      </c>
    </row>
    <row r="175" spans="1:18" x14ac:dyDescent="0.2">
      <c r="A175" s="5" t="s">
        <v>275</v>
      </c>
      <c r="B175" s="7" t="s">
        <v>294</v>
      </c>
      <c r="C175" s="34" t="s">
        <v>325</v>
      </c>
      <c r="D175" s="30">
        <v>270068</v>
      </c>
      <c r="E175" s="14">
        <v>12159</v>
      </c>
      <c r="F175" s="14">
        <v>11845</v>
      </c>
      <c r="G175" s="14">
        <v>14474</v>
      </c>
      <c r="H175" s="14">
        <v>18162</v>
      </c>
      <c r="I175" s="14">
        <v>18731</v>
      </c>
      <c r="J175" s="14">
        <v>18876</v>
      </c>
      <c r="K175" s="14">
        <v>25170</v>
      </c>
      <c r="L175" s="14">
        <v>28547</v>
      </c>
      <c r="M175" s="14">
        <v>21387</v>
      </c>
      <c r="N175" s="14">
        <v>19734</v>
      </c>
      <c r="O175" s="14">
        <v>13620</v>
      </c>
      <c r="P175" s="14">
        <v>15659</v>
      </c>
      <c r="Q175" s="30">
        <f t="shared" si="19"/>
        <v>218364</v>
      </c>
      <c r="R175" s="12">
        <f t="shared" si="18"/>
        <v>-0.19144807974287958</v>
      </c>
    </row>
    <row r="176" spans="1:18" x14ac:dyDescent="0.2">
      <c r="A176" s="5" t="s">
        <v>275</v>
      </c>
      <c r="B176" s="7" t="s">
        <v>295</v>
      </c>
      <c r="C176" s="34" t="s">
        <v>326</v>
      </c>
      <c r="D176" s="30">
        <v>610558</v>
      </c>
      <c r="E176" s="14">
        <v>36735</v>
      </c>
      <c r="F176" s="14">
        <v>42476</v>
      </c>
      <c r="G176" s="14">
        <v>45309</v>
      </c>
      <c r="H176" s="14">
        <v>49931</v>
      </c>
      <c r="I176" s="14">
        <v>52734</v>
      </c>
      <c r="J176" s="14">
        <v>51028</v>
      </c>
      <c r="K176" s="14">
        <v>57249</v>
      </c>
      <c r="L176" s="14">
        <v>55007</v>
      </c>
      <c r="M176" s="14">
        <v>51407</v>
      </c>
      <c r="N176" s="14">
        <v>57625</v>
      </c>
      <c r="O176" s="14">
        <v>27691</v>
      </c>
      <c r="P176" s="14">
        <v>42878</v>
      </c>
      <c r="Q176" s="30">
        <f t="shared" si="19"/>
        <v>570070</v>
      </c>
      <c r="R176" s="12">
        <f t="shared" si="18"/>
        <v>-6.6313110302379186E-2</v>
      </c>
    </row>
    <row r="177" spans="1:18" x14ac:dyDescent="0.2">
      <c r="A177" s="5" t="s">
        <v>275</v>
      </c>
      <c r="B177" s="7" t="s">
        <v>296</v>
      </c>
      <c r="C177" s="34" t="s">
        <v>327</v>
      </c>
      <c r="D177" s="30">
        <v>4797116</v>
      </c>
      <c r="E177" s="14">
        <v>262746</v>
      </c>
      <c r="F177" s="14">
        <v>260989</v>
      </c>
      <c r="G177" s="14">
        <v>320033</v>
      </c>
      <c r="H177" s="14">
        <v>414110</v>
      </c>
      <c r="I177" s="14">
        <v>477310</v>
      </c>
      <c r="J177" s="14">
        <v>506976</v>
      </c>
      <c r="K177" s="14">
        <v>592326</v>
      </c>
      <c r="L177" s="14">
        <v>592097</v>
      </c>
      <c r="M177" s="14">
        <v>518863</v>
      </c>
      <c r="N177" s="14">
        <v>448932</v>
      </c>
      <c r="O177" s="14">
        <v>284294</v>
      </c>
      <c r="P177" s="14">
        <v>302071</v>
      </c>
      <c r="Q177" s="30">
        <f t="shared" si="19"/>
        <v>4980747</v>
      </c>
      <c r="R177" s="12">
        <f t="shared" si="18"/>
        <v>3.8279457907626213E-2</v>
      </c>
    </row>
    <row r="178" spans="1:18" x14ac:dyDescent="0.2">
      <c r="A178" s="5" t="s">
        <v>275</v>
      </c>
      <c r="B178" s="7" t="s">
        <v>297</v>
      </c>
      <c r="C178" s="34" t="s">
        <v>328</v>
      </c>
      <c r="D178" s="30">
        <v>490804</v>
      </c>
      <c r="E178" s="14">
        <v>34159</v>
      </c>
      <c r="F178" s="14">
        <v>32931</v>
      </c>
      <c r="G178" s="14">
        <v>37037</v>
      </c>
      <c r="H178" s="14">
        <v>37169</v>
      </c>
      <c r="I178" s="14">
        <v>41698</v>
      </c>
      <c r="J178" s="14">
        <v>45235</v>
      </c>
      <c r="K178" s="14">
        <v>45933</v>
      </c>
      <c r="L178" s="14">
        <v>51975</v>
      </c>
      <c r="M178" s="14">
        <v>43486</v>
      </c>
      <c r="N178" s="14">
        <v>39905</v>
      </c>
      <c r="O178" s="14">
        <v>34793</v>
      </c>
      <c r="P178" s="14">
        <v>39536</v>
      </c>
      <c r="Q178" s="30">
        <f t="shared" si="19"/>
        <v>483857</v>
      </c>
      <c r="R178" s="12">
        <f t="shared" si="18"/>
        <v>-1.4154326370608206E-2</v>
      </c>
    </row>
    <row r="179" spans="1:18" x14ac:dyDescent="0.2">
      <c r="A179" s="5" t="s">
        <v>275</v>
      </c>
      <c r="B179" s="7" t="s">
        <v>299</v>
      </c>
      <c r="C179" s="34" t="s">
        <v>330</v>
      </c>
      <c r="D179" s="30">
        <v>5802877</v>
      </c>
      <c r="E179" s="14">
        <v>435401</v>
      </c>
      <c r="F179" s="14">
        <v>438247</v>
      </c>
      <c r="G179" s="14">
        <v>476461</v>
      </c>
      <c r="H179" s="14">
        <v>457544</v>
      </c>
      <c r="I179" s="14">
        <v>478391</v>
      </c>
      <c r="J179" s="14">
        <v>461462</v>
      </c>
      <c r="K179" s="14">
        <v>492883</v>
      </c>
      <c r="L179" s="14">
        <v>499199</v>
      </c>
      <c r="M179" s="14">
        <v>464461</v>
      </c>
      <c r="N179" s="14">
        <v>235050</v>
      </c>
      <c r="O179" s="14">
        <v>469697</v>
      </c>
      <c r="P179" s="14">
        <v>458041</v>
      </c>
      <c r="Q179" s="30">
        <f t="shared" si="19"/>
        <v>5366837</v>
      </c>
      <c r="R179" s="12">
        <f t="shared" si="18"/>
        <v>-7.5142037303220444E-2</v>
      </c>
    </row>
    <row r="180" spans="1:18" x14ac:dyDescent="0.2">
      <c r="A180" s="5" t="s">
        <v>275</v>
      </c>
      <c r="B180" s="7" t="s">
        <v>300</v>
      </c>
      <c r="C180" s="34" t="s">
        <v>331</v>
      </c>
      <c r="D180" s="30">
        <v>40422156</v>
      </c>
      <c r="E180" s="14">
        <v>2519587</v>
      </c>
      <c r="F180" s="14">
        <v>2562410</v>
      </c>
      <c r="G180" s="14">
        <v>3070251</v>
      </c>
      <c r="H180" s="14">
        <v>3398132</v>
      </c>
      <c r="I180" s="14">
        <v>3795137</v>
      </c>
      <c r="J180" s="14">
        <v>3896506</v>
      </c>
      <c r="K180" s="14">
        <v>4396659</v>
      </c>
      <c r="L180" s="14">
        <v>4313005</v>
      </c>
      <c r="M180" s="14">
        <v>4058570</v>
      </c>
      <c r="N180" s="14">
        <v>3924156</v>
      </c>
      <c r="O180" s="14">
        <v>2909506</v>
      </c>
      <c r="P180" s="14">
        <v>2894743</v>
      </c>
      <c r="Q180" s="30">
        <f t="shared" si="19"/>
        <v>41738662</v>
      </c>
      <c r="R180" s="12">
        <f t="shared" si="18"/>
        <v>3.2568920866071549E-2</v>
      </c>
    </row>
    <row r="181" spans="1:18" x14ac:dyDescent="0.2">
      <c r="A181" s="5" t="s">
        <v>275</v>
      </c>
      <c r="B181" s="7" t="s">
        <v>301</v>
      </c>
      <c r="C181" s="34" t="s">
        <v>332</v>
      </c>
      <c r="D181" s="30">
        <v>1586000</v>
      </c>
      <c r="E181" s="14">
        <v>77193</v>
      </c>
      <c r="F181" s="14">
        <v>78342</v>
      </c>
      <c r="G181" s="14">
        <v>94413</v>
      </c>
      <c r="H181" s="14">
        <v>140744</v>
      </c>
      <c r="I181" s="14">
        <v>152089</v>
      </c>
      <c r="J181" s="14">
        <v>152266</v>
      </c>
      <c r="K181" s="14">
        <v>159016</v>
      </c>
      <c r="L181" s="14">
        <v>171633</v>
      </c>
      <c r="M181" s="14">
        <v>149994</v>
      </c>
      <c r="N181" s="14">
        <v>147726</v>
      </c>
      <c r="O181" s="14">
        <v>86307</v>
      </c>
      <c r="P181" s="14">
        <v>91810</v>
      </c>
      <c r="Q181" s="30">
        <f t="shared" si="19"/>
        <v>1501533</v>
      </c>
      <c r="R181" s="12">
        <f t="shared" si="18"/>
        <v>-5.3257881462799528E-2</v>
      </c>
    </row>
    <row r="182" spans="1:18" x14ac:dyDescent="0.2">
      <c r="A182" s="5" t="s">
        <v>275</v>
      </c>
      <c r="B182" s="7" t="s">
        <v>302</v>
      </c>
      <c r="C182" s="34" t="s">
        <v>333</v>
      </c>
      <c r="D182" s="30">
        <v>2378876</v>
      </c>
      <c r="E182" s="14">
        <v>181470</v>
      </c>
      <c r="F182" s="14">
        <v>183507</v>
      </c>
      <c r="G182" s="14">
        <v>204412</v>
      </c>
      <c r="H182" s="14">
        <v>213606</v>
      </c>
      <c r="I182" s="14">
        <v>232644</v>
      </c>
      <c r="J182" s="14">
        <v>230194</v>
      </c>
      <c r="K182" s="14">
        <v>249393</v>
      </c>
      <c r="L182" s="14">
        <v>255980</v>
      </c>
      <c r="M182" s="14">
        <v>240517</v>
      </c>
      <c r="N182" s="14">
        <v>240504</v>
      </c>
      <c r="O182" s="14">
        <v>195595</v>
      </c>
      <c r="P182" s="14">
        <v>202490</v>
      </c>
      <c r="Q182" s="30">
        <f t="shared" si="19"/>
        <v>2630312</v>
      </c>
      <c r="R182" s="12">
        <f t="shared" si="18"/>
        <v>0.10569529475264794</v>
      </c>
    </row>
    <row r="183" spans="1:18" x14ac:dyDescent="0.2">
      <c r="A183" s="5" t="s">
        <v>275</v>
      </c>
      <c r="B183" s="7" t="s">
        <v>303</v>
      </c>
      <c r="C183" s="34" t="s">
        <v>334</v>
      </c>
      <c r="D183" s="30">
        <v>739149</v>
      </c>
      <c r="E183" s="14">
        <v>43982</v>
      </c>
      <c r="F183" s="14">
        <v>48378</v>
      </c>
      <c r="G183" s="14">
        <v>54211</v>
      </c>
      <c r="H183" s="14">
        <v>60129</v>
      </c>
      <c r="I183" s="14">
        <v>67810</v>
      </c>
      <c r="J183" s="14">
        <v>68332</v>
      </c>
      <c r="K183" s="14">
        <v>69028</v>
      </c>
      <c r="L183" s="14">
        <v>64762</v>
      </c>
      <c r="M183" s="14">
        <v>68840</v>
      </c>
      <c r="N183" s="14">
        <v>66936</v>
      </c>
      <c r="O183" s="14">
        <v>57422</v>
      </c>
      <c r="P183" s="14">
        <v>55252</v>
      </c>
      <c r="Q183" s="30">
        <f t="shared" si="19"/>
        <v>725082</v>
      </c>
      <c r="R183" s="12">
        <f t="shared" si="18"/>
        <v>-1.9031345506792308E-2</v>
      </c>
    </row>
    <row r="184" spans="1:18" x14ac:dyDescent="0.2">
      <c r="A184" s="5" t="s">
        <v>275</v>
      </c>
      <c r="B184" s="7" t="s">
        <v>304</v>
      </c>
      <c r="C184" s="34" t="s">
        <v>335</v>
      </c>
      <c r="D184" s="30">
        <v>3659312</v>
      </c>
      <c r="E184" s="14">
        <v>298351</v>
      </c>
      <c r="F184" s="14">
        <v>321229</v>
      </c>
      <c r="G184" s="14">
        <v>345720</v>
      </c>
      <c r="H184" s="14">
        <v>311938</v>
      </c>
      <c r="I184" s="14">
        <v>331022</v>
      </c>
      <c r="J184" s="14">
        <v>343227</v>
      </c>
      <c r="K184" s="14">
        <v>363834</v>
      </c>
      <c r="L184" s="14">
        <v>345411</v>
      </c>
      <c r="M184" s="14">
        <v>349627</v>
      </c>
      <c r="N184" s="14">
        <v>327875</v>
      </c>
      <c r="O184" s="14">
        <v>292085</v>
      </c>
      <c r="P184" s="14">
        <v>312979</v>
      </c>
      <c r="Q184" s="30">
        <f t="shared" si="19"/>
        <v>3943298</v>
      </c>
      <c r="R184" s="12">
        <f t="shared" si="18"/>
        <v>7.7606391583991741E-2</v>
      </c>
    </row>
    <row r="185" spans="1:18" x14ac:dyDescent="0.2">
      <c r="A185" s="5" t="s">
        <v>275</v>
      </c>
      <c r="B185" s="7" t="s">
        <v>305</v>
      </c>
      <c r="C185" s="34" t="s">
        <v>336</v>
      </c>
      <c r="D185" s="30">
        <v>8735876</v>
      </c>
      <c r="E185" s="14">
        <v>491870</v>
      </c>
      <c r="F185" s="14">
        <v>529872</v>
      </c>
      <c r="G185" s="14">
        <v>635993</v>
      </c>
      <c r="H185" s="14">
        <v>778618</v>
      </c>
      <c r="I185" s="14">
        <v>912828</v>
      </c>
      <c r="J185" s="14">
        <v>972156</v>
      </c>
      <c r="K185" s="14">
        <v>1102852</v>
      </c>
      <c r="L185" s="14">
        <v>1079003</v>
      </c>
      <c r="M185" s="14">
        <v>1011021</v>
      </c>
      <c r="N185" s="14">
        <v>906985</v>
      </c>
      <c r="O185" s="14">
        <v>601366</v>
      </c>
      <c r="P185" s="14">
        <v>588606</v>
      </c>
      <c r="Q185" s="30">
        <f t="shared" si="19"/>
        <v>9611170</v>
      </c>
      <c r="R185" s="12">
        <f t="shared" si="18"/>
        <v>0.10019533244290546</v>
      </c>
    </row>
    <row r="186" spans="1:18" x14ac:dyDescent="0.2">
      <c r="A186" s="5" t="s">
        <v>275</v>
      </c>
      <c r="B186" s="7" t="s">
        <v>306</v>
      </c>
      <c r="C186" s="34" t="s">
        <v>337</v>
      </c>
      <c r="D186" s="30">
        <v>2584946</v>
      </c>
      <c r="E186" s="14">
        <v>164381</v>
      </c>
      <c r="F186" s="14">
        <v>151979</v>
      </c>
      <c r="G186" s="14">
        <v>166086</v>
      </c>
      <c r="H186" s="14">
        <v>177857</v>
      </c>
      <c r="I186" s="14">
        <v>214886</v>
      </c>
      <c r="J186" s="14">
        <v>323036</v>
      </c>
      <c r="K186" s="14">
        <v>391805</v>
      </c>
      <c r="L186" s="14">
        <v>392796</v>
      </c>
      <c r="M186" s="14">
        <v>326511</v>
      </c>
      <c r="N186" s="14">
        <v>207335</v>
      </c>
      <c r="O186" s="14">
        <v>129358</v>
      </c>
      <c r="P186" s="14">
        <v>155312</v>
      </c>
      <c r="Q186" s="30">
        <f t="shared" si="19"/>
        <v>2801342</v>
      </c>
      <c r="R186" s="12">
        <f t="shared" si="18"/>
        <v>8.3713934449694438E-2</v>
      </c>
    </row>
    <row r="187" spans="1:18" x14ac:dyDescent="0.2">
      <c r="A187" s="5" t="s">
        <v>338</v>
      </c>
      <c r="B187" s="6" t="s">
        <v>339</v>
      </c>
      <c r="C187" s="34" t="s">
        <v>355</v>
      </c>
      <c r="D187" s="30">
        <v>1579406</v>
      </c>
      <c r="E187" s="14">
        <v>122217</v>
      </c>
      <c r="F187" s="14">
        <v>107961</v>
      </c>
      <c r="G187" s="14">
        <v>127250</v>
      </c>
      <c r="H187" s="14">
        <v>146134</v>
      </c>
      <c r="I187" s="14">
        <v>144504</v>
      </c>
      <c r="J187" s="14">
        <v>141179</v>
      </c>
      <c r="K187" s="14">
        <v>209053</v>
      </c>
      <c r="L187" s="14">
        <v>216972</v>
      </c>
      <c r="M187" s="14">
        <v>147357</v>
      </c>
      <c r="N187" s="14">
        <v>147892</v>
      </c>
      <c r="O187" s="14">
        <v>111635</v>
      </c>
      <c r="P187" s="14">
        <v>134792</v>
      </c>
      <c r="Q187" s="30">
        <f t="shared" si="19"/>
        <v>1756946</v>
      </c>
      <c r="R187" s="12">
        <f t="shared" si="18"/>
        <v>0.11240934883114284</v>
      </c>
    </row>
    <row r="188" spans="1:18" x14ac:dyDescent="0.2">
      <c r="A188" s="5" t="s">
        <v>340</v>
      </c>
      <c r="B188" s="6" t="s">
        <v>341</v>
      </c>
      <c r="C188" s="34" t="s">
        <v>356</v>
      </c>
      <c r="D188" s="30">
        <v>5164424</v>
      </c>
      <c r="E188" s="14">
        <v>353930</v>
      </c>
      <c r="F188" s="14">
        <v>336219</v>
      </c>
      <c r="G188" s="14">
        <v>415357</v>
      </c>
      <c r="H188" s="14">
        <v>422155</v>
      </c>
      <c r="I188" s="14">
        <v>476600</v>
      </c>
      <c r="J188" s="14">
        <v>522584</v>
      </c>
      <c r="K188" s="14">
        <v>556303</v>
      </c>
      <c r="L188" s="14">
        <v>559057</v>
      </c>
      <c r="M188" s="14">
        <v>494729</v>
      </c>
      <c r="N188" s="14">
        <v>477399</v>
      </c>
      <c r="O188" s="14">
        <v>385505</v>
      </c>
      <c r="P188" s="14">
        <v>403303</v>
      </c>
      <c r="Q188" s="30">
        <f t="shared" si="19"/>
        <v>5403141</v>
      </c>
      <c r="R188" s="12">
        <f t="shared" ref="R188:R203" si="20">Q188/D188-1</f>
        <v>4.6223354240472858E-2</v>
      </c>
    </row>
    <row r="189" spans="1:18" x14ac:dyDescent="0.2">
      <c r="A189" s="5" t="s">
        <v>342</v>
      </c>
      <c r="B189" s="6" t="s">
        <v>343</v>
      </c>
      <c r="C189" s="34" t="s">
        <v>357</v>
      </c>
      <c r="D189" s="30">
        <v>747284</v>
      </c>
      <c r="E189" s="14">
        <v>52209</v>
      </c>
      <c r="F189" s="14">
        <v>48551</v>
      </c>
      <c r="G189" s="14">
        <v>51056</v>
      </c>
      <c r="H189" s="14">
        <v>61920</v>
      </c>
      <c r="I189" s="14">
        <v>67205</v>
      </c>
      <c r="J189" s="14">
        <v>69928</v>
      </c>
      <c r="K189" s="14">
        <v>70169</v>
      </c>
      <c r="L189" s="14">
        <v>71102</v>
      </c>
      <c r="M189" s="14">
        <v>65992</v>
      </c>
      <c r="N189" s="14">
        <v>67701</v>
      </c>
      <c r="O189" s="14">
        <v>56494</v>
      </c>
      <c r="P189" s="14">
        <v>58121</v>
      </c>
      <c r="Q189" s="30">
        <f t="shared" si="19"/>
        <v>740448</v>
      </c>
      <c r="R189" s="12">
        <f t="shared" si="20"/>
        <v>-9.1477938775619272E-3</v>
      </c>
    </row>
    <row r="190" spans="1:18" x14ac:dyDescent="0.2">
      <c r="A190" s="5" t="s">
        <v>342</v>
      </c>
      <c r="B190" s="6" t="s">
        <v>344</v>
      </c>
      <c r="C190" s="34" t="s">
        <v>358</v>
      </c>
      <c r="D190" s="30">
        <v>145441</v>
      </c>
      <c r="E190" s="14">
        <v>10034</v>
      </c>
      <c r="F190" s="14">
        <v>9927</v>
      </c>
      <c r="G190" s="14">
        <v>12525</v>
      </c>
      <c r="H190" s="14">
        <v>19382</v>
      </c>
      <c r="I190" s="14">
        <v>21201</v>
      </c>
      <c r="J190" s="14">
        <v>23669</v>
      </c>
      <c r="K190" s="14">
        <v>26640</v>
      </c>
      <c r="L190" s="14">
        <v>27261</v>
      </c>
      <c r="M190" s="14">
        <v>22617</v>
      </c>
      <c r="N190" s="14">
        <v>21771</v>
      </c>
      <c r="O190" s="14">
        <v>18886</v>
      </c>
      <c r="P190" s="14">
        <v>18720</v>
      </c>
      <c r="Q190" s="30">
        <f t="shared" si="19"/>
        <v>232633</v>
      </c>
      <c r="R190" s="12">
        <f t="shared" si="20"/>
        <v>0.59950082851465547</v>
      </c>
    </row>
    <row r="191" spans="1:18" x14ac:dyDescent="0.2">
      <c r="A191" s="5" t="s">
        <v>342</v>
      </c>
      <c r="B191" s="6" t="s">
        <v>345</v>
      </c>
      <c r="C191" s="34" t="s">
        <v>359</v>
      </c>
      <c r="D191" s="30">
        <v>3334891</v>
      </c>
      <c r="E191" s="27">
        <v>237376</v>
      </c>
      <c r="F191" s="27">
        <v>225390</v>
      </c>
      <c r="G191" s="27">
        <v>266949</v>
      </c>
      <c r="H191" s="27">
        <v>297781</v>
      </c>
      <c r="I191" s="27">
        <v>361230</v>
      </c>
      <c r="J191" s="27">
        <v>374931</v>
      </c>
      <c r="K191" s="27">
        <v>375726</v>
      </c>
      <c r="L191" s="27">
        <v>382830</v>
      </c>
      <c r="M191" s="27">
        <v>371192</v>
      </c>
      <c r="N191" s="14">
        <v>356264</v>
      </c>
      <c r="O191" s="14">
        <v>281479</v>
      </c>
      <c r="P191" s="14">
        <v>282853</v>
      </c>
      <c r="Q191" s="30">
        <f t="shared" si="19"/>
        <v>3814001</v>
      </c>
      <c r="R191" s="12">
        <f t="shared" si="20"/>
        <v>0.14366586494131295</v>
      </c>
    </row>
    <row r="192" spans="1:18" x14ac:dyDescent="0.2">
      <c r="A192" s="5" t="s">
        <v>346</v>
      </c>
      <c r="B192" s="6" t="s">
        <v>346</v>
      </c>
      <c r="C192" s="34" t="s">
        <v>360</v>
      </c>
      <c r="D192" s="30">
        <v>2676424</v>
      </c>
      <c r="E192" s="14">
        <v>166623</v>
      </c>
      <c r="F192" s="14">
        <v>182387</v>
      </c>
      <c r="G192" s="14">
        <v>230716</v>
      </c>
      <c r="H192" s="14">
        <v>262538</v>
      </c>
      <c r="I192" s="14">
        <v>275613</v>
      </c>
      <c r="J192" s="14">
        <v>264534</v>
      </c>
      <c r="K192" s="14">
        <v>298000</v>
      </c>
      <c r="L192" s="14">
        <v>299388</v>
      </c>
      <c r="M192" s="14">
        <v>287368</v>
      </c>
      <c r="N192" s="14">
        <v>279914</v>
      </c>
      <c r="O192" s="14">
        <v>230707</v>
      </c>
      <c r="P192" s="14">
        <v>235053</v>
      </c>
      <c r="Q192" s="30">
        <v>3012596</v>
      </c>
      <c r="R192" s="12">
        <f t="shared" si="20"/>
        <v>0.12560491162835197</v>
      </c>
    </row>
    <row r="193" spans="1:18" x14ac:dyDescent="0.2">
      <c r="A193" s="80"/>
      <c r="B193" s="81"/>
      <c r="C193" s="82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30"/>
      <c r="R193" s="12"/>
    </row>
    <row r="194" spans="1:18" x14ac:dyDescent="0.2">
      <c r="A194" s="5" t="s">
        <v>347</v>
      </c>
      <c r="B194" s="6" t="s">
        <v>348</v>
      </c>
      <c r="C194" s="34" t="s">
        <v>361</v>
      </c>
      <c r="D194" s="30">
        <v>1456385</v>
      </c>
      <c r="E194" s="14">
        <v>109338</v>
      </c>
      <c r="F194" s="14">
        <v>102358</v>
      </c>
      <c r="G194" s="14">
        <v>120973</v>
      </c>
      <c r="H194" s="14">
        <v>142701</v>
      </c>
      <c r="I194" s="14">
        <v>148806</v>
      </c>
      <c r="J194" s="14">
        <v>143614</v>
      </c>
      <c r="K194" s="14">
        <v>173886</v>
      </c>
      <c r="L194" s="14">
        <v>175027</v>
      </c>
      <c r="M194" s="14">
        <v>152639</v>
      </c>
      <c r="N194" s="14">
        <v>143106</v>
      </c>
      <c r="O194" s="14">
        <v>121083</v>
      </c>
      <c r="P194" s="14">
        <v>126841</v>
      </c>
      <c r="Q194" s="30">
        <v>1652826</v>
      </c>
      <c r="R194" s="12">
        <f t="shared" si="20"/>
        <v>0.13488260315781875</v>
      </c>
    </row>
    <row r="195" spans="1:18" x14ac:dyDescent="0.2">
      <c r="A195" s="5" t="s">
        <v>349</v>
      </c>
      <c r="B195" s="6" t="s">
        <v>349</v>
      </c>
      <c r="C195" s="34" t="s">
        <v>362</v>
      </c>
      <c r="D195" s="30">
        <v>4618025</v>
      </c>
      <c r="E195" s="14">
        <v>236552</v>
      </c>
      <c r="F195" s="14">
        <v>236648</v>
      </c>
      <c r="G195" s="14">
        <v>327524</v>
      </c>
      <c r="H195" s="14">
        <v>415409</v>
      </c>
      <c r="I195" s="14">
        <v>476575</v>
      </c>
      <c r="J195" s="14">
        <v>490381</v>
      </c>
      <c r="K195" s="14">
        <v>580474</v>
      </c>
      <c r="L195" s="14">
        <v>598515</v>
      </c>
      <c r="M195" s="14">
        <v>531962</v>
      </c>
      <c r="N195" s="14">
        <v>512739</v>
      </c>
      <c r="O195" s="14">
        <v>347081</v>
      </c>
      <c r="P195" s="14">
        <v>326309</v>
      </c>
      <c r="Q195" s="30">
        <f t="shared" si="19"/>
        <v>5080169</v>
      </c>
      <c r="R195" s="12">
        <f t="shared" si="20"/>
        <v>0.10007394936146952</v>
      </c>
    </row>
    <row r="196" spans="1:18" x14ac:dyDescent="0.2">
      <c r="A196" s="5" t="s">
        <v>350</v>
      </c>
      <c r="B196" s="6" t="s">
        <v>351</v>
      </c>
      <c r="C196" s="34" t="s">
        <v>363</v>
      </c>
      <c r="D196" s="30">
        <v>2219162</v>
      </c>
      <c r="E196" s="14">
        <v>159157</v>
      </c>
      <c r="F196" s="14">
        <v>117033</v>
      </c>
      <c r="G196" s="14">
        <v>132124</v>
      </c>
      <c r="H196" s="14">
        <v>143336</v>
      </c>
      <c r="I196" s="14">
        <v>191511</v>
      </c>
      <c r="J196" s="14">
        <v>216522</v>
      </c>
      <c r="K196" s="14">
        <v>247457</v>
      </c>
      <c r="L196" s="14">
        <v>270797</v>
      </c>
      <c r="M196" s="14">
        <v>228543</v>
      </c>
      <c r="N196" s="14">
        <v>190885</v>
      </c>
      <c r="O196" s="14">
        <v>148861</v>
      </c>
      <c r="P196" s="14">
        <v>160040</v>
      </c>
      <c r="Q196" s="30">
        <f t="shared" si="19"/>
        <v>2206266</v>
      </c>
      <c r="R196" s="12">
        <f t="shared" si="20"/>
        <v>-5.8112026071102107E-3</v>
      </c>
    </row>
    <row r="197" spans="1:18" x14ac:dyDescent="0.2">
      <c r="A197" s="5" t="s">
        <v>352</v>
      </c>
      <c r="B197" s="6" t="s">
        <v>353</v>
      </c>
      <c r="C197" s="34" t="s">
        <v>364</v>
      </c>
      <c r="D197" s="30">
        <v>748892</v>
      </c>
      <c r="E197" s="14">
        <v>41165</v>
      </c>
      <c r="F197" s="14">
        <v>39329</v>
      </c>
      <c r="G197" s="14">
        <v>45898</v>
      </c>
      <c r="H197" s="14">
        <v>52876</v>
      </c>
      <c r="I197" s="14">
        <v>66841</v>
      </c>
      <c r="J197" s="14">
        <v>92155</v>
      </c>
      <c r="K197" s="14">
        <v>123508</v>
      </c>
      <c r="L197" s="14">
        <v>127027</v>
      </c>
      <c r="M197" s="14">
        <v>104829</v>
      </c>
      <c r="N197" s="14">
        <v>73659</v>
      </c>
      <c r="O197" s="14">
        <v>52119</v>
      </c>
      <c r="P197" s="14">
        <v>53809</v>
      </c>
      <c r="Q197" s="30">
        <f t="shared" si="19"/>
        <v>873215</v>
      </c>
      <c r="R197" s="12">
        <f t="shared" si="20"/>
        <v>0.1660092510001443</v>
      </c>
    </row>
    <row r="198" spans="1:18" x14ac:dyDescent="0.2">
      <c r="A198" s="5" t="s">
        <v>352</v>
      </c>
      <c r="B198" s="6" t="s">
        <v>354</v>
      </c>
      <c r="C198" s="34" t="s">
        <v>365</v>
      </c>
      <c r="D198" s="30">
        <v>889006</v>
      </c>
      <c r="E198" s="14">
        <v>18438</v>
      </c>
      <c r="F198" s="14">
        <v>14436</v>
      </c>
      <c r="G198" s="14">
        <v>19411</v>
      </c>
      <c r="H198" s="14">
        <v>35667</v>
      </c>
      <c r="I198" s="14">
        <v>56557</v>
      </c>
      <c r="J198" s="14">
        <v>147126</v>
      </c>
      <c r="K198" s="14">
        <v>219423</v>
      </c>
      <c r="L198" s="14">
        <v>223733</v>
      </c>
      <c r="M198" s="14">
        <v>164496</v>
      </c>
      <c r="N198" s="14">
        <v>49042</v>
      </c>
      <c r="O198" s="14">
        <v>17739</v>
      </c>
      <c r="P198" s="14">
        <v>16491</v>
      </c>
      <c r="Q198" s="30">
        <f t="shared" si="19"/>
        <v>982559</v>
      </c>
      <c r="R198" s="12">
        <f t="shared" si="20"/>
        <v>0.1052332605179267</v>
      </c>
    </row>
    <row r="199" spans="1:18" x14ac:dyDescent="0.2">
      <c r="A199" s="5" t="s">
        <v>375</v>
      </c>
      <c r="B199" s="6" t="s">
        <v>901</v>
      </c>
      <c r="C199" s="35"/>
      <c r="D199" s="30">
        <v>64309462</v>
      </c>
      <c r="E199" s="70">
        <f t="shared" ref="E199:P199" si="21">E200+E201+E204</f>
        <v>4477338</v>
      </c>
      <c r="F199" s="70">
        <f t="shared" si="21"/>
        <v>4498720</v>
      </c>
      <c r="G199" s="70">
        <f t="shared" si="21"/>
        <v>5234075</v>
      </c>
      <c r="H199" s="70">
        <f t="shared" si="21"/>
        <v>5819379</v>
      </c>
      <c r="I199" s="70">
        <f t="shared" si="21"/>
        <v>6385590</v>
      </c>
      <c r="J199" s="70">
        <f t="shared" si="21"/>
        <v>6156112</v>
      </c>
      <c r="K199" s="70">
        <f t="shared" si="21"/>
        <v>7050198</v>
      </c>
      <c r="L199" s="70">
        <f t="shared" si="21"/>
        <v>7086659</v>
      </c>
      <c r="M199" s="70">
        <f t="shared" si="21"/>
        <v>6549820</v>
      </c>
      <c r="N199" s="70">
        <f t="shared" si="21"/>
        <v>6425658</v>
      </c>
      <c r="O199" s="70">
        <f t="shared" si="21"/>
        <v>5155259</v>
      </c>
      <c r="P199" s="70">
        <f t="shared" si="21"/>
        <v>5203354</v>
      </c>
      <c r="Q199" s="30">
        <f t="shared" si="19"/>
        <v>70042162</v>
      </c>
      <c r="R199" s="12">
        <f t="shared" si="20"/>
        <v>8.9142403337163723E-2</v>
      </c>
    </row>
    <row r="200" spans="1:18" x14ac:dyDescent="0.2">
      <c r="A200" s="5" t="s">
        <v>375</v>
      </c>
      <c r="B200" s="6" t="s">
        <v>376</v>
      </c>
      <c r="C200" s="34" t="s">
        <v>426</v>
      </c>
      <c r="D200" s="30">
        <v>58284848</v>
      </c>
      <c r="E200" s="14">
        <v>4111954</v>
      </c>
      <c r="F200" s="14">
        <v>4097793</v>
      </c>
      <c r="G200" s="14">
        <v>4749458</v>
      </c>
      <c r="H200" s="14">
        <v>5252171</v>
      </c>
      <c r="I200" s="14">
        <v>5747683</v>
      </c>
      <c r="J200" s="14">
        <v>5744567</v>
      </c>
      <c r="K200" s="14">
        <v>6379598</v>
      </c>
      <c r="L200" s="14">
        <v>6408035</v>
      </c>
      <c r="M200" s="14">
        <v>5875776</v>
      </c>
      <c r="N200" s="14">
        <v>5793526</v>
      </c>
      <c r="O200" s="14">
        <v>4703481</v>
      </c>
      <c r="P200" s="14">
        <v>4758052</v>
      </c>
      <c r="Q200" s="30">
        <v>63625664</v>
      </c>
      <c r="R200" s="12">
        <f t="shared" si="20"/>
        <v>9.1633008976878427E-2</v>
      </c>
    </row>
    <row r="201" spans="1:18" x14ac:dyDescent="0.2">
      <c r="A201" s="5" t="s">
        <v>375</v>
      </c>
      <c r="B201" s="6" t="s">
        <v>377</v>
      </c>
      <c r="C201" s="34" t="s">
        <v>427</v>
      </c>
      <c r="D201" s="30">
        <v>4331658</v>
      </c>
      <c r="E201" s="14">
        <v>275492</v>
      </c>
      <c r="F201" s="14">
        <v>292485</v>
      </c>
      <c r="G201" s="14">
        <v>355082</v>
      </c>
      <c r="H201" s="14">
        <v>425136</v>
      </c>
      <c r="I201" s="14">
        <v>448566</v>
      </c>
      <c r="J201" s="14">
        <v>229341</v>
      </c>
      <c r="K201" s="14">
        <v>502879</v>
      </c>
      <c r="L201" s="14">
        <v>511523</v>
      </c>
      <c r="M201" s="14">
        <v>500791</v>
      </c>
      <c r="N201" s="14">
        <v>485643</v>
      </c>
      <c r="O201" s="14">
        <v>356819</v>
      </c>
      <c r="P201" s="14">
        <v>352448</v>
      </c>
      <c r="Q201" s="30">
        <f t="shared" si="19"/>
        <v>4736205</v>
      </c>
      <c r="R201" s="12">
        <f t="shared" si="20"/>
        <v>9.3393107212065285E-2</v>
      </c>
    </row>
    <row r="202" spans="1:18" x14ac:dyDescent="0.2">
      <c r="A202" s="5" t="s">
        <v>375</v>
      </c>
      <c r="B202" s="6" t="s">
        <v>378</v>
      </c>
      <c r="C202" s="34" t="s">
        <v>428</v>
      </c>
      <c r="D202" s="30">
        <v>220710</v>
      </c>
      <c r="E202" s="14">
        <v>8254</v>
      </c>
      <c r="F202" s="14">
        <v>8403</v>
      </c>
      <c r="G202" s="14">
        <v>10043</v>
      </c>
      <c r="H202" s="14">
        <v>11432</v>
      </c>
      <c r="I202" s="14">
        <v>22157</v>
      </c>
      <c r="J202" s="14">
        <v>18635</v>
      </c>
      <c r="K202" s="14">
        <v>20242</v>
      </c>
      <c r="L202" s="14">
        <v>21688</v>
      </c>
      <c r="M202" s="14">
        <v>20362</v>
      </c>
      <c r="N202" s="14">
        <v>18551</v>
      </c>
      <c r="O202" s="14">
        <v>9968</v>
      </c>
      <c r="P202" s="14">
        <v>10664</v>
      </c>
      <c r="Q202" s="30">
        <f t="shared" si="19"/>
        <v>180399</v>
      </c>
      <c r="R202" s="12">
        <f t="shared" si="20"/>
        <v>-0.18264238140546418</v>
      </c>
    </row>
    <row r="203" spans="1:18" x14ac:dyDescent="0.2">
      <c r="A203" s="5" t="s">
        <v>375</v>
      </c>
      <c r="B203" s="6" t="s">
        <v>906</v>
      </c>
      <c r="C203" s="34" t="s">
        <v>429</v>
      </c>
      <c r="D203" s="30">
        <v>195180</v>
      </c>
      <c r="E203" s="14">
        <v>4954</v>
      </c>
      <c r="F203" s="14">
        <v>5868</v>
      </c>
      <c r="G203" s="14">
        <v>8588</v>
      </c>
      <c r="H203" s="14">
        <v>17136</v>
      </c>
      <c r="I203" s="14">
        <v>20186</v>
      </c>
      <c r="J203" s="14">
        <v>42116</v>
      </c>
      <c r="K203" s="14">
        <v>17430</v>
      </c>
      <c r="L203" s="14">
        <v>18141</v>
      </c>
      <c r="M203" s="14">
        <v>13556</v>
      </c>
      <c r="N203" s="14">
        <v>14895</v>
      </c>
      <c r="O203" s="14">
        <v>6472</v>
      </c>
      <c r="P203" s="14">
        <v>6873</v>
      </c>
      <c r="Q203" s="30">
        <f t="shared" si="19"/>
        <v>176215</v>
      </c>
      <c r="R203" s="12">
        <f t="shared" si="20"/>
        <v>-9.7166717901424282E-2</v>
      </c>
    </row>
    <row r="204" spans="1:18" x14ac:dyDescent="0.2">
      <c r="A204" s="8" t="s">
        <v>375</v>
      </c>
      <c r="B204" s="9" t="s">
        <v>380</v>
      </c>
      <c r="C204" s="34" t="s">
        <v>430</v>
      </c>
      <c r="D204" s="30">
        <v>1692406</v>
      </c>
      <c r="E204" s="14">
        <v>89892</v>
      </c>
      <c r="F204" s="14">
        <v>108442</v>
      </c>
      <c r="G204" s="14">
        <v>129535</v>
      </c>
      <c r="H204" s="14">
        <v>142072</v>
      </c>
      <c r="I204" s="14">
        <v>189341</v>
      </c>
      <c r="J204" s="14">
        <v>182204</v>
      </c>
      <c r="K204" s="14">
        <v>167721</v>
      </c>
      <c r="L204" s="14">
        <v>167101</v>
      </c>
      <c r="M204" s="14">
        <v>173253</v>
      </c>
      <c r="N204" s="14">
        <v>146489</v>
      </c>
      <c r="O204" s="14">
        <v>94959</v>
      </c>
      <c r="P204" s="14">
        <v>92854</v>
      </c>
      <c r="Q204" s="30">
        <f t="shared" si="19"/>
        <v>1683863</v>
      </c>
      <c r="R204" s="12">
        <f>Q204/D204-1</f>
        <v>-5.0478431298399684E-3</v>
      </c>
    </row>
    <row r="205" spans="1:18" x14ac:dyDescent="0.2">
      <c r="A205" s="5" t="s">
        <v>381</v>
      </c>
      <c r="B205" s="6" t="s">
        <v>93</v>
      </c>
      <c r="C205" s="35"/>
      <c r="D205" s="30">
        <v>53976552</v>
      </c>
      <c r="E205" s="14">
        <v>3652549</v>
      </c>
      <c r="F205" s="14">
        <v>3982370</v>
      </c>
      <c r="G205" s="14">
        <v>4336259</v>
      </c>
      <c r="H205" s="14">
        <v>4308513</v>
      </c>
      <c r="I205" s="14">
        <v>4796518</v>
      </c>
      <c r="J205" s="14">
        <v>5217115</v>
      </c>
      <c r="K205" s="14">
        <v>5039258</v>
      </c>
      <c r="L205" s="14">
        <v>4989434</v>
      </c>
      <c r="M205" s="14">
        <v>5016357</v>
      </c>
      <c r="N205" s="14">
        <v>4933789</v>
      </c>
      <c r="O205" s="14">
        <v>4247885</v>
      </c>
      <c r="P205" s="14">
        <v>3803679</v>
      </c>
      <c r="Q205" s="30">
        <v>54351962</v>
      </c>
      <c r="R205" s="12">
        <f>Q205/D205-1</f>
        <v>6.9550570773768694E-3</v>
      </c>
    </row>
    <row r="206" spans="1:18" x14ac:dyDescent="0.2">
      <c r="A206" s="5" t="s">
        <v>381</v>
      </c>
      <c r="B206" s="6" t="s">
        <v>382</v>
      </c>
      <c r="C206" s="34" t="s">
        <v>400</v>
      </c>
      <c r="D206" s="30">
        <v>1080090</v>
      </c>
      <c r="E206" s="14">
        <v>71805</v>
      </c>
      <c r="F206" s="14">
        <v>76460</v>
      </c>
      <c r="G206" s="14">
        <v>84437</v>
      </c>
      <c r="H206" s="14">
        <v>85723</v>
      </c>
      <c r="I206" s="14">
        <v>97787</v>
      </c>
      <c r="J206" s="14">
        <v>101568</v>
      </c>
      <c r="K206" s="14">
        <v>94483</v>
      </c>
      <c r="L206" s="14">
        <v>95634</v>
      </c>
      <c r="M206" s="14">
        <v>99724</v>
      </c>
      <c r="N206" s="14">
        <v>99373</v>
      </c>
      <c r="O206" s="14">
        <v>81441</v>
      </c>
      <c r="P206" s="14">
        <v>72126</v>
      </c>
      <c r="Q206" s="30">
        <f t="shared" si="19"/>
        <v>1060561</v>
      </c>
      <c r="R206" s="12">
        <f t="shared" ref="R206:R241" si="22">Q206/D206-1</f>
        <v>-1.808090066568524E-2</v>
      </c>
    </row>
    <row r="207" spans="1:18" x14ac:dyDescent="0.2">
      <c r="A207" s="5" t="s">
        <v>381</v>
      </c>
      <c r="B207" s="6" t="s">
        <v>383</v>
      </c>
      <c r="C207" s="34" t="s">
        <v>404</v>
      </c>
      <c r="D207" s="30">
        <v>393120</v>
      </c>
      <c r="E207" s="14">
        <v>23573</v>
      </c>
      <c r="F207" s="14">
        <v>28100</v>
      </c>
      <c r="G207" s="14">
        <v>29102</v>
      </c>
      <c r="H207" s="14">
        <v>28647</v>
      </c>
      <c r="I207" s="14">
        <v>32689</v>
      </c>
      <c r="J207" s="14">
        <v>39385</v>
      </c>
      <c r="K207" s="14">
        <v>40004</v>
      </c>
      <c r="L207" s="14">
        <v>36561</v>
      </c>
      <c r="M207" s="14">
        <v>33944</v>
      </c>
      <c r="N207" s="14">
        <v>31727</v>
      </c>
      <c r="O207" s="14">
        <v>28214</v>
      </c>
      <c r="P207" s="14">
        <v>24188</v>
      </c>
      <c r="Q207" s="30">
        <v>377294</v>
      </c>
      <c r="R207" s="12">
        <f t="shared" si="22"/>
        <v>-4.0257427757427799E-2</v>
      </c>
    </row>
    <row r="208" spans="1:18" x14ac:dyDescent="0.2">
      <c r="A208" s="5" t="s">
        <v>381</v>
      </c>
      <c r="B208" s="6" t="s">
        <v>384</v>
      </c>
      <c r="C208" s="34" t="s">
        <v>401</v>
      </c>
      <c r="D208" s="30">
        <v>225025</v>
      </c>
      <c r="E208" s="14">
        <v>17138</v>
      </c>
      <c r="F208" s="14">
        <v>18405</v>
      </c>
      <c r="G208" s="14">
        <v>20428</v>
      </c>
      <c r="H208" s="14">
        <v>17069</v>
      </c>
      <c r="I208" s="14">
        <v>22100</v>
      </c>
      <c r="J208" s="14">
        <v>22880</v>
      </c>
      <c r="K208" s="14">
        <v>24187</v>
      </c>
      <c r="L208" s="14">
        <v>23215</v>
      </c>
      <c r="M208" s="14">
        <v>20962</v>
      </c>
      <c r="N208" s="14">
        <v>20973</v>
      </c>
      <c r="O208" s="14">
        <v>16180</v>
      </c>
      <c r="P208" s="14">
        <v>17688</v>
      </c>
      <c r="Q208" s="30">
        <v>242716</v>
      </c>
      <c r="R208" s="12">
        <f t="shared" si="22"/>
        <v>7.8617931340962066E-2</v>
      </c>
    </row>
    <row r="209" spans="1:18" x14ac:dyDescent="0.2">
      <c r="A209" s="5" t="s">
        <v>381</v>
      </c>
      <c r="B209" s="6" t="s">
        <v>385</v>
      </c>
      <c r="C209" s="34" t="s">
        <v>402</v>
      </c>
      <c r="D209" s="30">
        <v>6018174</v>
      </c>
      <c r="E209" s="14">
        <v>394679</v>
      </c>
      <c r="F209" s="14">
        <v>423497</v>
      </c>
      <c r="G209" s="14">
        <v>473452</v>
      </c>
      <c r="H209" s="14">
        <v>473071</v>
      </c>
      <c r="I209" s="14">
        <v>539613</v>
      </c>
      <c r="J209" s="14">
        <v>580653</v>
      </c>
      <c r="K209" s="14">
        <v>544650</v>
      </c>
      <c r="L209" s="14">
        <v>556038</v>
      </c>
      <c r="M209" s="14">
        <v>552660</v>
      </c>
      <c r="N209" s="14">
        <v>548090</v>
      </c>
      <c r="O209" s="14">
        <v>457409</v>
      </c>
      <c r="P209" s="14">
        <v>404010</v>
      </c>
      <c r="Q209" s="30">
        <v>5949060</v>
      </c>
      <c r="R209" s="12">
        <f t="shared" si="22"/>
        <v>-1.1484214314840369E-2</v>
      </c>
    </row>
    <row r="210" spans="1:18" x14ac:dyDescent="0.2">
      <c r="A210" s="5" t="s">
        <v>381</v>
      </c>
      <c r="B210" s="6" t="s">
        <v>386</v>
      </c>
      <c r="C210" s="34" t="s">
        <v>403</v>
      </c>
      <c r="D210" s="30">
        <v>1731162</v>
      </c>
      <c r="E210" s="14">
        <v>120408</v>
      </c>
      <c r="F210" s="14">
        <v>135907</v>
      </c>
      <c r="G210" s="14">
        <v>142709</v>
      </c>
      <c r="H210" s="14">
        <v>143934</v>
      </c>
      <c r="I210" s="14">
        <v>157361</v>
      </c>
      <c r="J210" s="14">
        <v>177122</v>
      </c>
      <c r="K210" s="14">
        <v>162081</v>
      </c>
      <c r="L210" s="14">
        <v>165682</v>
      </c>
      <c r="M210" s="14">
        <v>166108</v>
      </c>
      <c r="N210" s="14">
        <v>159454</v>
      </c>
      <c r="O210" s="14">
        <v>144752</v>
      </c>
      <c r="P210" s="14">
        <v>125594</v>
      </c>
      <c r="Q210" s="30">
        <v>1801249</v>
      </c>
      <c r="R210" s="12">
        <f t="shared" si="22"/>
        <v>4.0485523596289763E-2</v>
      </c>
    </row>
    <row r="211" spans="1:18" x14ac:dyDescent="0.2">
      <c r="A211" s="8" t="s">
        <v>381</v>
      </c>
      <c r="B211" s="8" t="s">
        <v>779</v>
      </c>
      <c r="C211" s="34" t="s">
        <v>770</v>
      </c>
      <c r="D211" s="30">
        <v>129636</v>
      </c>
      <c r="E211" s="14">
        <v>8678</v>
      </c>
      <c r="F211" s="14">
        <v>9372</v>
      </c>
      <c r="G211" s="14">
        <v>10041</v>
      </c>
      <c r="H211" s="14">
        <v>10837</v>
      </c>
      <c r="I211" s="14">
        <v>12017</v>
      </c>
      <c r="J211" s="14">
        <v>12879</v>
      </c>
      <c r="K211" s="14">
        <v>13439</v>
      </c>
      <c r="L211" s="14">
        <v>11492</v>
      </c>
      <c r="M211" s="14">
        <v>12147</v>
      </c>
      <c r="N211" s="14">
        <v>11864</v>
      </c>
      <c r="O211" s="14">
        <v>10777</v>
      </c>
      <c r="P211" s="14">
        <v>9850</v>
      </c>
      <c r="Q211" s="30">
        <f t="shared" si="19"/>
        <v>133393</v>
      </c>
      <c r="R211" s="12">
        <f t="shared" si="22"/>
        <v>2.8981147212194136E-2</v>
      </c>
    </row>
    <row r="212" spans="1:18" x14ac:dyDescent="0.2">
      <c r="A212" s="8" t="s">
        <v>381</v>
      </c>
      <c r="B212" s="8" t="s">
        <v>780</v>
      </c>
      <c r="C212" s="34" t="s">
        <v>771</v>
      </c>
      <c r="D212" s="30">
        <v>176954</v>
      </c>
      <c r="E212" s="14">
        <v>13154</v>
      </c>
      <c r="F212" s="14">
        <v>13625</v>
      </c>
      <c r="G212" s="14">
        <v>12698</v>
      </c>
      <c r="H212" s="14">
        <v>11387</v>
      </c>
      <c r="I212" s="14">
        <v>11352</v>
      </c>
      <c r="J212" s="14">
        <v>12757</v>
      </c>
      <c r="K212" s="14">
        <v>10583</v>
      </c>
      <c r="L212" s="14">
        <v>12798</v>
      </c>
      <c r="M212" s="14">
        <v>13494</v>
      </c>
      <c r="N212" s="14">
        <v>12326</v>
      </c>
      <c r="O212" s="14">
        <v>12325</v>
      </c>
      <c r="P212" s="14">
        <v>9953</v>
      </c>
      <c r="Q212" s="30">
        <v>146437</v>
      </c>
      <c r="R212" s="12">
        <f t="shared" si="22"/>
        <v>-0.17245724877651825</v>
      </c>
    </row>
    <row r="213" spans="1:18" x14ac:dyDescent="0.2">
      <c r="A213" s="8" t="s">
        <v>381</v>
      </c>
      <c r="B213" s="8" t="s">
        <v>781</v>
      </c>
      <c r="C213" s="34" t="s">
        <v>772</v>
      </c>
      <c r="D213" s="30">
        <v>174851</v>
      </c>
      <c r="E213" s="14">
        <v>14798</v>
      </c>
      <c r="F213" s="14">
        <v>15895</v>
      </c>
      <c r="G213" s="14">
        <v>13461</v>
      </c>
      <c r="H213" s="14">
        <v>14513</v>
      </c>
      <c r="I213" s="14">
        <v>13563</v>
      </c>
      <c r="J213" s="14">
        <v>14571</v>
      </c>
      <c r="K213" s="14">
        <v>12263</v>
      </c>
      <c r="L213" s="14">
        <v>14427</v>
      </c>
      <c r="M213" s="14">
        <v>15180</v>
      </c>
      <c r="N213" s="14">
        <v>14600</v>
      </c>
      <c r="O213" s="14">
        <v>15320</v>
      </c>
      <c r="P213" s="14">
        <v>12602</v>
      </c>
      <c r="Q213" s="30">
        <v>172441</v>
      </c>
      <c r="R213" s="12">
        <f t="shared" si="22"/>
        <v>-1.3783163951021193E-2</v>
      </c>
    </row>
    <row r="214" spans="1:18" x14ac:dyDescent="0.2">
      <c r="A214" s="5" t="s">
        <v>381</v>
      </c>
      <c r="B214" s="6" t="s">
        <v>387</v>
      </c>
      <c r="C214" s="34" t="s">
        <v>405</v>
      </c>
      <c r="D214" s="30">
        <v>709152</v>
      </c>
      <c r="E214" s="14">
        <v>44912</v>
      </c>
      <c r="F214" s="14">
        <v>51385</v>
      </c>
      <c r="G214" s="14">
        <v>59613</v>
      </c>
      <c r="H214" s="14">
        <v>53466</v>
      </c>
      <c r="I214" s="14">
        <v>62150</v>
      </c>
      <c r="J214" s="14">
        <v>72507</v>
      </c>
      <c r="K214" s="14">
        <v>81607</v>
      </c>
      <c r="L214" s="14">
        <v>70992</v>
      </c>
      <c r="M214" s="14">
        <v>61142</v>
      </c>
      <c r="N214" s="14">
        <v>56092</v>
      </c>
      <c r="O214" s="14">
        <v>49819</v>
      </c>
      <c r="P214" s="14">
        <v>51587</v>
      </c>
      <c r="Q214" s="30">
        <f t="shared" si="19"/>
        <v>715272</v>
      </c>
      <c r="R214" s="12">
        <f t="shared" si="22"/>
        <v>8.6300257208609121E-3</v>
      </c>
    </row>
    <row r="215" spans="1:18" x14ac:dyDescent="0.2">
      <c r="A215" s="5" t="s">
        <v>381</v>
      </c>
      <c r="B215" s="6" t="s">
        <v>388</v>
      </c>
      <c r="C215" s="34" t="s">
        <v>406</v>
      </c>
      <c r="D215" s="30">
        <v>659937</v>
      </c>
      <c r="E215" s="14">
        <v>42372</v>
      </c>
      <c r="F215" s="14">
        <v>47179</v>
      </c>
      <c r="G215" s="14">
        <v>48470</v>
      </c>
      <c r="H215" s="14">
        <v>53076</v>
      </c>
      <c r="I215" s="14">
        <v>58847</v>
      </c>
      <c r="J215" s="14">
        <v>56732</v>
      </c>
      <c r="K215" s="14">
        <v>51759</v>
      </c>
      <c r="L215" s="14">
        <v>55620</v>
      </c>
      <c r="M215" s="14">
        <v>58320</v>
      </c>
      <c r="N215" s="14">
        <v>57250</v>
      </c>
      <c r="O215" s="14">
        <v>51348</v>
      </c>
      <c r="P215" s="14">
        <v>45620</v>
      </c>
      <c r="Q215" s="30">
        <f t="shared" si="19"/>
        <v>626593</v>
      </c>
      <c r="R215" s="12">
        <f t="shared" si="22"/>
        <v>-5.0526035060922458E-2</v>
      </c>
    </row>
    <row r="216" spans="1:18" x14ac:dyDescent="0.2">
      <c r="A216" s="5" t="s">
        <v>381</v>
      </c>
      <c r="B216" s="6" t="s">
        <v>389</v>
      </c>
      <c r="C216" s="34" t="s">
        <v>407</v>
      </c>
      <c r="D216" s="30">
        <v>311066</v>
      </c>
      <c r="E216" s="14">
        <v>19690</v>
      </c>
      <c r="F216" s="14">
        <v>22940</v>
      </c>
      <c r="G216" s="14">
        <v>22418</v>
      </c>
      <c r="H216" s="14">
        <v>23940</v>
      </c>
      <c r="I216" s="14">
        <v>28775</v>
      </c>
      <c r="J216" s="14">
        <v>30277</v>
      </c>
      <c r="K216" s="14">
        <v>30931</v>
      </c>
      <c r="L216" s="14">
        <v>31233</v>
      </c>
      <c r="M216" s="14">
        <v>28710</v>
      </c>
      <c r="N216" s="14">
        <v>26808</v>
      </c>
      <c r="O216" s="14">
        <v>22454</v>
      </c>
      <c r="P216" s="14">
        <v>22500</v>
      </c>
      <c r="Q216" s="30">
        <v>314555</v>
      </c>
      <c r="R216" s="12">
        <f t="shared" si="22"/>
        <v>1.1216269216179242E-2</v>
      </c>
    </row>
    <row r="217" spans="1:18" x14ac:dyDescent="0.2">
      <c r="A217" s="5" t="s">
        <v>381</v>
      </c>
      <c r="B217" s="6" t="s">
        <v>390</v>
      </c>
      <c r="C217" s="34" t="s">
        <v>408</v>
      </c>
      <c r="D217" s="30">
        <v>1058224</v>
      </c>
      <c r="E217" s="14">
        <v>72430</v>
      </c>
      <c r="F217" s="14">
        <v>76351</v>
      </c>
      <c r="G217" s="14">
        <v>81493</v>
      </c>
      <c r="H217" s="14">
        <v>83833</v>
      </c>
      <c r="I217" s="14">
        <v>91372</v>
      </c>
      <c r="J217" s="14">
        <v>95549</v>
      </c>
      <c r="K217" s="14">
        <v>80813</v>
      </c>
      <c r="L217" s="14">
        <v>86826</v>
      </c>
      <c r="M217" s="14">
        <v>98534</v>
      </c>
      <c r="N217" s="14">
        <v>97005</v>
      </c>
      <c r="O217" s="14">
        <v>85108</v>
      </c>
      <c r="P217" s="14">
        <v>73160</v>
      </c>
      <c r="Q217" s="30">
        <v>1022469</v>
      </c>
      <c r="R217" s="12">
        <f t="shared" si="22"/>
        <v>-3.3787742481742988E-2</v>
      </c>
    </row>
    <row r="218" spans="1:18" x14ac:dyDescent="0.2">
      <c r="A218" s="5" t="s">
        <v>381</v>
      </c>
      <c r="B218" s="6" t="s">
        <v>391</v>
      </c>
      <c r="C218" s="34" t="s">
        <v>409</v>
      </c>
      <c r="D218" s="30">
        <v>364817</v>
      </c>
      <c r="E218" s="14">
        <v>22195</v>
      </c>
      <c r="F218" s="14">
        <v>23789</v>
      </c>
      <c r="G218" s="14">
        <v>24898</v>
      </c>
      <c r="H218" s="14">
        <v>24383</v>
      </c>
      <c r="I218" s="14">
        <v>26926</v>
      </c>
      <c r="J218" s="14">
        <v>28792</v>
      </c>
      <c r="K218" s="14">
        <v>26661</v>
      </c>
      <c r="L218" s="14">
        <v>26854</v>
      </c>
      <c r="M218" s="14">
        <v>27508</v>
      </c>
      <c r="N218" s="14">
        <v>25785</v>
      </c>
      <c r="O218" s="14">
        <v>23403</v>
      </c>
      <c r="P218" s="14">
        <v>22298</v>
      </c>
      <c r="Q218" s="30">
        <v>303505</v>
      </c>
      <c r="R218" s="12">
        <f t="shared" si="22"/>
        <v>-0.16806234358596228</v>
      </c>
    </row>
    <row r="219" spans="1:18" x14ac:dyDescent="0.2">
      <c r="A219" s="8" t="s">
        <v>381</v>
      </c>
      <c r="B219" s="8" t="s">
        <v>782</v>
      </c>
      <c r="C219" s="34" t="s">
        <v>773</v>
      </c>
      <c r="D219" s="30">
        <v>105470</v>
      </c>
      <c r="E219" s="14">
        <v>7323</v>
      </c>
      <c r="F219" s="14">
        <v>8657</v>
      </c>
      <c r="G219" s="14">
        <v>9740</v>
      </c>
      <c r="H219" s="14">
        <v>9200</v>
      </c>
      <c r="I219" s="14">
        <v>9812</v>
      </c>
      <c r="J219" s="14">
        <v>10815</v>
      </c>
      <c r="K219" s="14">
        <v>10848</v>
      </c>
      <c r="L219" s="14">
        <v>10726</v>
      </c>
      <c r="M219" s="14">
        <v>9970</v>
      </c>
      <c r="N219" s="14">
        <v>9784</v>
      </c>
      <c r="O219" s="14">
        <v>8874</v>
      </c>
      <c r="P219" s="14">
        <v>7846</v>
      </c>
      <c r="Q219" s="30">
        <f t="shared" si="19"/>
        <v>113595</v>
      </c>
      <c r="R219" s="12">
        <f t="shared" si="22"/>
        <v>7.7036124016307994E-2</v>
      </c>
    </row>
    <row r="220" spans="1:18" x14ac:dyDescent="0.2">
      <c r="A220" s="8" t="s">
        <v>381</v>
      </c>
      <c r="B220" s="8" t="s">
        <v>783</v>
      </c>
      <c r="C220" s="34" t="s">
        <v>774</v>
      </c>
      <c r="D220" s="30">
        <v>119650</v>
      </c>
      <c r="E220" s="14">
        <v>9673</v>
      </c>
      <c r="F220" s="14">
        <v>10467</v>
      </c>
      <c r="G220" s="14">
        <v>10154</v>
      </c>
      <c r="H220" s="14">
        <v>10883</v>
      </c>
      <c r="I220" s="14">
        <v>10900</v>
      </c>
      <c r="J220" s="14">
        <v>11332</v>
      </c>
      <c r="K220" s="14">
        <v>9128</v>
      </c>
      <c r="L220" s="14">
        <v>11281</v>
      </c>
      <c r="M220" s="14">
        <v>11730</v>
      </c>
      <c r="N220" s="14">
        <v>12084</v>
      </c>
      <c r="O220" s="14">
        <v>11557</v>
      </c>
      <c r="P220" s="14">
        <v>8215</v>
      </c>
      <c r="Q220" s="30">
        <f t="shared" si="19"/>
        <v>127404</v>
      </c>
      <c r="R220" s="12">
        <f t="shared" si="22"/>
        <v>6.4805683242791456E-2</v>
      </c>
    </row>
    <row r="221" spans="1:18" x14ac:dyDescent="0.2">
      <c r="A221" s="5" t="s">
        <v>381</v>
      </c>
      <c r="B221" s="6" t="s">
        <v>392</v>
      </c>
      <c r="C221" s="34" t="s">
        <v>410</v>
      </c>
      <c r="D221" s="30">
        <v>517009</v>
      </c>
      <c r="E221" s="14">
        <v>34775</v>
      </c>
      <c r="F221" s="14">
        <v>39965</v>
      </c>
      <c r="G221" s="14">
        <v>41796</v>
      </c>
      <c r="H221" s="14">
        <v>39644</v>
      </c>
      <c r="I221" s="14">
        <v>45071</v>
      </c>
      <c r="J221" s="14">
        <v>47105</v>
      </c>
      <c r="K221" s="14">
        <v>43995</v>
      </c>
      <c r="L221" s="14">
        <v>42743</v>
      </c>
      <c r="M221" s="14">
        <v>45401</v>
      </c>
      <c r="N221" s="14">
        <v>48043</v>
      </c>
      <c r="O221" s="14">
        <v>42404</v>
      </c>
      <c r="P221" s="14">
        <v>37069</v>
      </c>
      <c r="Q221" s="30">
        <v>507991</v>
      </c>
      <c r="R221" s="12">
        <f t="shared" si="22"/>
        <v>-1.7442636395111122E-2</v>
      </c>
    </row>
    <row r="222" spans="1:18" x14ac:dyDescent="0.2">
      <c r="A222" s="5" t="s">
        <v>381</v>
      </c>
      <c r="B222" s="6" t="s">
        <v>393</v>
      </c>
      <c r="C222" s="34" t="s">
        <v>411</v>
      </c>
      <c r="D222" s="30">
        <v>1642156</v>
      </c>
      <c r="E222" s="14">
        <v>106885</v>
      </c>
      <c r="F222" s="14">
        <v>110410</v>
      </c>
      <c r="G222" s="14">
        <v>120730</v>
      </c>
      <c r="H222" s="14">
        <v>119437</v>
      </c>
      <c r="I222" s="14">
        <v>136405</v>
      </c>
      <c r="J222" s="14">
        <v>136985</v>
      </c>
      <c r="K222" s="14">
        <v>170108</v>
      </c>
      <c r="L222" s="14">
        <v>141629</v>
      </c>
      <c r="M222" s="14">
        <v>131822</v>
      </c>
      <c r="N222" s="14">
        <v>129968</v>
      </c>
      <c r="O222" s="14">
        <v>0</v>
      </c>
      <c r="P222" s="14">
        <v>0</v>
      </c>
      <c r="Q222" s="30">
        <f t="shared" si="19"/>
        <v>1304379</v>
      </c>
      <c r="R222" s="12">
        <f t="shared" si="22"/>
        <v>-0.20569117672133463</v>
      </c>
    </row>
    <row r="223" spans="1:18" x14ac:dyDescent="0.2">
      <c r="A223" s="8" t="s">
        <v>381</v>
      </c>
      <c r="B223" s="8" t="s">
        <v>784</v>
      </c>
      <c r="C223" s="34" t="s">
        <v>775</v>
      </c>
      <c r="D223" s="30">
        <v>115009</v>
      </c>
      <c r="E223" s="14">
        <v>9083</v>
      </c>
      <c r="F223" s="14">
        <v>9245</v>
      </c>
      <c r="G223" s="14">
        <v>9166</v>
      </c>
      <c r="H223" s="14">
        <v>8372</v>
      </c>
      <c r="I223" s="14">
        <v>8540</v>
      </c>
      <c r="J223" s="14">
        <v>8692</v>
      </c>
      <c r="K223" s="14">
        <v>7789</v>
      </c>
      <c r="L223" s="14">
        <v>7701</v>
      </c>
      <c r="M223" s="14">
        <v>9219</v>
      </c>
      <c r="N223" s="14">
        <v>9521</v>
      </c>
      <c r="O223" s="14">
        <v>9154</v>
      </c>
      <c r="P223" s="14">
        <v>8145</v>
      </c>
      <c r="Q223" s="30">
        <f t="shared" ref="Q223:Q298" si="23">SUM(E223:P223)</f>
        <v>104627</v>
      </c>
      <c r="R223" s="12">
        <f t="shared" si="22"/>
        <v>-9.0271196167256429E-2</v>
      </c>
    </row>
    <row r="224" spans="1:18" x14ac:dyDescent="0.2">
      <c r="A224" s="5" t="s">
        <v>381</v>
      </c>
      <c r="B224" s="6" t="s">
        <v>394</v>
      </c>
      <c r="C224" s="34" t="s">
        <v>412</v>
      </c>
      <c r="D224" s="30">
        <v>24672531</v>
      </c>
      <c r="E224" s="14">
        <v>1655447</v>
      </c>
      <c r="F224" s="14">
        <v>1830665</v>
      </c>
      <c r="G224" s="14">
        <v>2044428</v>
      </c>
      <c r="H224" s="14">
        <v>2018428</v>
      </c>
      <c r="I224" s="14">
        <v>2272949</v>
      </c>
      <c r="J224" s="14">
        <v>2477005</v>
      </c>
      <c r="K224" s="14">
        <v>2453873</v>
      </c>
      <c r="L224" s="14">
        <v>2390158</v>
      </c>
      <c r="M224" s="14">
        <v>2393933</v>
      </c>
      <c r="N224" s="14">
        <v>2342731</v>
      </c>
      <c r="O224" s="14">
        <v>2043189</v>
      </c>
      <c r="P224" s="14">
        <v>1860988</v>
      </c>
      <c r="Q224" s="30">
        <v>25787691</v>
      </c>
      <c r="R224" s="12">
        <f t="shared" si="22"/>
        <v>4.5198443564626656E-2</v>
      </c>
    </row>
    <row r="225" spans="1:18" x14ac:dyDescent="0.2">
      <c r="A225" s="5" t="s">
        <v>381</v>
      </c>
      <c r="B225" s="6" t="s">
        <v>395</v>
      </c>
      <c r="C225" s="34" t="s">
        <v>413</v>
      </c>
      <c r="D225" s="30">
        <v>1542504</v>
      </c>
      <c r="E225" s="14">
        <v>97021</v>
      </c>
      <c r="F225" s="14">
        <v>101641</v>
      </c>
      <c r="G225" s="14">
        <v>108262</v>
      </c>
      <c r="H225" s="14">
        <v>108362</v>
      </c>
      <c r="I225" s="14">
        <v>120379</v>
      </c>
      <c r="J225" s="14">
        <v>127040</v>
      </c>
      <c r="K225" s="14">
        <v>140072</v>
      </c>
      <c r="L225" s="14">
        <v>133973</v>
      </c>
      <c r="M225" s="14">
        <v>127983</v>
      </c>
      <c r="N225" s="14">
        <v>128377</v>
      </c>
      <c r="O225" s="14">
        <v>131661</v>
      </c>
      <c r="P225" s="14">
        <v>130493</v>
      </c>
      <c r="Q225" s="30">
        <f t="shared" si="23"/>
        <v>1455264</v>
      </c>
      <c r="R225" s="12">
        <f t="shared" si="22"/>
        <v>-5.6557389802554758E-2</v>
      </c>
    </row>
    <row r="226" spans="1:18" x14ac:dyDescent="0.2">
      <c r="A226" s="5" t="s">
        <v>381</v>
      </c>
      <c r="B226" s="6" t="s">
        <v>396</v>
      </c>
      <c r="C226" s="34" t="s">
        <v>414</v>
      </c>
      <c r="D226" s="30">
        <v>4499482</v>
      </c>
      <c r="E226" s="14">
        <v>293849</v>
      </c>
      <c r="F226" s="14">
        <v>308071</v>
      </c>
      <c r="G226" s="14">
        <v>334668</v>
      </c>
      <c r="H226" s="14">
        <v>339108</v>
      </c>
      <c r="I226" s="14">
        <v>370114</v>
      </c>
      <c r="J226" s="14">
        <v>399322</v>
      </c>
      <c r="K226" s="14">
        <v>369047</v>
      </c>
      <c r="L226" s="14">
        <v>375068</v>
      </c>
      <c r="M226" s="14">
        <v>389509</v>
      </c>
      <c r="N226" s="14">
        <v>377881</v>
      </c>
      <c r="O226" s="14">
        <v>340767</v>
      </c>
      <c r="P226" s="14">
        <v>295717</v>
      </c>
      <c r="Q226" s="30">
        <v>4193665</v>
      </c>
      <c r="R226" s="12">
        <f t="shared" si="22"/>
        <v>-6.7967157108307141E-2</v>
      </c>
    </row>
    <row r="227" spans="1:18" x14ac:dyDescent="0.2">
      <c r="A227" s="8" t="s">
        <v>381</v>
      </c>
      <c r="B227" s="8" t="s">
        <v>787</v>
      </c>
      <c r="C227" s="34" t="s">
        <v>777</v>
      </c>
      <c r="D227" s="30">
        <v>107400</v>
      </c>
      <c r="E227" s="14">
        <v>8861</v>
      </c>
      <c r="F227" s="14">
        <v>8980</v>
      </c>
      <c r="G227" s="14">
        <v>8688</v>
      </c>
      <c r="H227" s="14">
        <v>9454</v>
      </c>
      <c r="I227" s="14">
        <v>8947</v>
      </c>
      <c r="J227" s="14">
        <v>9055</v>
      </c>
      <c r="K227" s="14">
        <v>6666</v>
      </c>
      <c r="L227" s="14">
        <v>7990</v>
      </c>
      <c r="M227" s="14">
        <v>9658</v>
      </c>
      <c r="N227" s="14">
        <v>9950</v>
      </c>
      <c r="O227" s="14">
        <v>10013</v>
      </c>
      <c r="P227" s="14">
        <v>8465</v>
      </c>
      <c r="Q227" s="30">
        <f t="shared" si="23"/>
        <v>106727</v>
      </c>
      <c r="R227" s="12">
        <f t="shared" si="22"/>
        <v>-6.2662942271880517E-3</v>
      </c>
    </row>
    <row r="228" spans="1:18" x14ac:dyDescent="0.2">
      <c r="A228" s="5" t="s">
        <v>381</v>
      </c>
      <c r="B228" s="6" t="s">
        <v>397</v>
      </c>
      <c r="C228" s="34" t="s">
        <v>415</v>
      </c>
      <c r="D228" s="30">
        <v>165584</v>
      </c>
      <c r="E228" s="14">
        <v>8144</v>
      </c>
      <c r="F228" s="14">
        <v>11357</v>
      </c>
      <c r="G228" s="14">
        <v>13922</v>
      </c>
      <c r="H228" s="14">
        <v>17593</v>
      </c>
      <c r="I228" s="14">
        <v>13521</v>
      </c>
      <c r="J228" s="14">
        <v>20489</v>
      </c>
      <c r="K228" s="14">
        <v>24649</v>
      </c>
      <c r="L228" s="14">
        <v>21491</v>
      </c>
      <c r="M228" s="14">
        <v>12241</v>
      </c>
      <c r="N228" s="14">
        <v>9474</v>
      </c>
      <c r="O228" s="14">
        <v>7406</v>
      </c>
      <c r="P228" s="14">
        <v>7568</v>
      </c>
      <c r="Q228" s="30">
        <v>170014</v>
      </c>
      <c r="R228" s="12">
        <f t="shared" si="22"/>
        <v>2.6753792636969864E-2</v>
      </c>
    </row>
    <row r="229" spans="1:18" x14ac:dyDescent="0.2">
      <c r="A229" s="5" t="s">
        <v>381</v>
      </c>
      <c r="B229" s="6" t="s">
        <v>398</v>
      </c>
      <c r="C229" s="34" t="s">
        <v>416</v>
      </c>
      <c r="D229" s="30">
        <v>2009231</v>
      </c>
      <c r="E229" s="14">
        <v>168246</v>
      </c>
      <c r="F229" s="14">
        <v>177859</v>
      </c>
      <c r="G229" s="14">
        <v>172651</v>
      </c>
      <c r="H229" s="14">
        <v>159204</v>
      </c>
      <c r="I229" s="14">
        <v>168348</v>
      </c>
      <c r="J229" s="14">
        <v>191877</v>
      </c>
      <c r="K229" s="14">
        <v>183827</v>
      </c>
      <c r="L229" s="14">
        <v>180826</v>
      </c>
      <c r="M229" s="14">
        <v>178166</v>
      </c>
      <c r="N229" s="14">
        <v>179394</v>
      </c>
      <c r="O229" s="14">
        <v>175316</v>
      </c>
      <c r="P229" s="14">
        <v>164962</v>
      </c>
      <c r="Q229" s="30">
        <v>2104861</v>
      </c>
      <c r="R229" s="12">
        <f t="shared" si="22"/>
        <v>4.7595323783079291E-2</v>
      </c>
    </row>
    <row r="230" spans="1:18" x14ac:dyDescent="0.2">
      <c r="A230" s="5" t="s">
        <v>381</v>
      </c>
      <c r="B230" s="6" t="s">
        <v>399</v>
      </c>
      <c r="C230" s="34" t="s">
        <v>417</v>
      </c>
      <c r="D230" s="30">
        <v>4352671</v>
      </c>
      <c r="E230" s="14">
        <v>307538</v>
      </c>
      <c r="F230" s="14">
        <v>338313</v>
      </c>
      <c r="G230" s="14">
        <v>356199</v>
      </c>
      <c r="H230" s="14">
        <v>353471</v>
      </c>
      <c r="I230" s="14">
        <v>386362</v>
      </c>
      <c r="J230" s="14">
        <v>424702</v>
      </c>
      <c r="K230" s="14">
        <v>355866</v>
      </c>
      <c r="L230" s="14">
        <v>385212</v>
      </c>
      <c r="M230" s="14">
        <v>408894</v>
      </c>
      <c r="N230" s="14">
        <v>418613</v>
      </c>
      <c r="O230" s="14">
        <v>373861</v>
      </c>
      <c r="P230" s="14">
        <v>305097</v>
      </c>
      <c r="Q230" s="30">
        <v>4417490</v>
      </c>
      <c r="R230" s="12">
        <f t="shared" si="22"/>
        <v>1.4891775647642547E-2</v>
      </c>
    </row>
    <row r="231" spans="1:18" x14ac:dyDescent="0.2">
      <c r="A231" s="8" t="s">
        <v>381</v>
      </c>
      <c r="B231" s="8" t="s">
        <v>786</v>
      </c>
      <c r="C231" s="34" t="s">
        <v>778</v>
      </c>
      <c r="D231" s="30">
        <v>102223</v>
      </c>
      <c r="E231" s="14">
        <v>7525</v>
      </c>
      <c r="F231" s="14">
        <v>7773</v>
      </c>
      <c r="G231" s="14">
        <f>4590*2</f>
        <v>9180</v>
      </c>
      <c r="H231" s="14">
        <v>8641</v>
      </c>
      <c r="I231" s="14">
        <v>8607</v>
      </c>
      <c r="J231" s="14">
        <v>9020</v>
      </c>
      <c r="K231" s="14">
        <v>7375</v>
      </c>
      <c r="L231" s="14">
        <v>9280</v>
      </c>
      <c r="M231" s="14">
        <v>9422</v>
      </c>
      <c r="N231" s="14">
        <v>9656</v>
      </c>
      <c r="O231" s="14">
        <v>9599</v>
      </c>
      <c r="P231" s="14">
        <v>7938</v>
      </c>
      <c r="Q231" s="30">
        <v>104697</v>
      </c>
      <c r="R231" s="12">
        <f t="shared" si="22"/>
        <v>2.4201989767469234E-2</v>
      </c>
    </row>
    <row r="232" spans="1:18" x14ac:dyDescent="0.2">
      <c r="A232" s="8" t="s">
        <v>431</v>
      </c>
      <c r="B232" s="8" t="s">
        <v>904</v>
      </c>
      <c r="C232" s="35"/>
      <c r="D232" s="30">
        <v>30563994</v>
      </c>
      <c r="E232" s="14">
        <f t="shared" ref="E232:P232" si="24">SUM(E233:E244)</f>
        <v>2065601</v>
      </c>
      <c r="F232" s="14">
        <f t="shared" si="24"/>
        <v>2067343</v>
      </c>
      <c r="G232" s="14">
        <f t="shared" si="24"/>
        <v>2339175</v>
      </c>
      <c r="H232" s="14">
        <f t="shared" si="24"/>
        <v>2571908</v>
      </c>
      <c r="I232" s="14">
        <f t="shared" si="24"/>
        <v>2935368</v>
      </c>
      <c r="J232" s="14">
        <f t="shared" si="24"/>
        <v>3357269</v>
      </c>
      <c r="K232" s="14">
        <f t="shared" si="24"/>
        <v>3681662</v>
      </c>
      <c r="L232" s="14">
        <f t="shared" si="24"/>
        <v>3663461</v>
      </c>
      <c r="M232" s="14">
        <f t="shared" si="24"/>
        <v>3462402</v>
      </c>
      <c r="N232" s="14">
        <f t="shared" si="24"/>
        <v>2936426</v>
      </c>
      <c r="O232" s="14">
        <f t="shared" si="24"/>
        <v>2507562</v>
      </c>
      <c r="P232" s="14">
        <f t="shared" si="24"/>
        <v>2539055</v>
      </c>
      <c r="Q232" s="30">
        <f t="shared" si="23"/>
        <v>34127232</v>
      </c>
      <c r="R232" s="12">
        <f t="shared" si="22"/>
        <v>0.1165828654461849</v>
      </c>
    </row>
    <row r="233" spans="1:18" x14ac:dyDescent="0.2">
      <c r="A233" s="8" t="s">
        <v>431</v>
      </c>
      <c r="B233" s="8" t="s">
        <v>432</v>
      </c>
      <c r="C233" s="34" t="s">
        <v>444</v>
      </c>
      <c r="D233" s="30">
        <v>341079</v>
      </c>
      <c r="E233" s="14">
        <v>22953</v>
      </c>
      <c r="F233" s="14">
        <v>21420</v>
      </c>
      <c r="G233" s="14">
        <v>24316</v>
      </c>
      <c r="H233" s="14">
        <v>28705</v>
      </c>
      <c r="I233" s="14">
        <v>29604</v>
      </c>
      <c r="J233" s="14">
        <v>33757</v>
      </c>
      <c r="K233" s="14">
        <v>37016</v>
      </c>
      <c r="L233" s="14">
        <v>35836</v>
      </c>
      <c r="M233" s="14">
        <v>33129</v>
      </c>
      <c r="N233" s="14">
        <v>30028</v>
      </c>
      <c r="O233" s="14">
        <v>18702</v>
      </c>
      <c r="P233" s="14">
        <v>22090</v>
      </c>
      <c r="Q233" s="30">
        <f t="shared" si="23"/>
        <v>337556</v>
      </c>
      <c r="R233" s="12">
        <f t="shared" si="22"/>
        <v>-1.0328985367026422E-2</v>
      </c>
    </row>
    <row r="234" spans="1:18" x14ac:dyDescent="0.2">
      <c r="A234" s="5" t="s">
        <v>431</v>
      </c>
      <c r="B234" s="6" t="s">
        <v>433</v>
      </c>
      <c r="C234" s="34" t="s">
        <v>788</v>
      </c>
      <c r="D234" s="30">
        <v>3706180</v>
      </c>
      <c r="E234" s="14">
        <v>249735</v>
      </c>
      <c r="F234" s="14">
        <v>250472</v>
      </c>
      <c r="G234" s="14">
        <v>281479</v>
      </c>
      <c r="H234" s="14">
        <v>305723</v>
      </c>
      <c r="I234" s="14">
        <v>349409</v>
      </c>
      <c r="J234" s="14">
        <v>393650</v>
      </c>
      <c r="K234" s="41">
        <v>422290</v>
      </c>
      <c r="L234" s="41">
        <v>420113</v>
      </c>
      <c r="M234" s="14">
        <v>385811</v>
      </c>
      <c r="N234" s="14">
        <v>352772</v>
      </c>
      <c r="O234" s="14">
        <v>279814</v>
      </c>
      <c r="P234" s="17">
        <v>319596</v>
      </c>
      <c r="Q234" s="30">
        <f t="shared" si="23"/>
        <v>4010864</v>
      </c>
      <c r="R234" s="12">
        <f t="shared" si="22"/>
        <v>8.2209714584828619E-2</v>
      </c>
    </row>
    <row r="235" spans="1:18" x14ac:dyDescent="0.2">
      <c r="A235" s="5" t="s">
        <v>431</v>
      </c>
      <c r="B235" s="6" t="s">
        <v>434</v>
      </c>
      <c r="C235" s="34" t="s">
        <v>445</v>
      </c>
      <c r="D235" s="30">
        <v>3069531</v>
      </c>
      <c r="E235" s="14">
        <v>173018</v>
      </c>
      <c r="F235" s="14">
        <v>161591</v>
      </c>
      <c r="G235" s="14">
        <v>185438</v>
      </c>
      <c r="H235" s="14">
        <v>199410</v>
      </c>
      <c r="I235" s="14">
        <v>251066</v>
      </c>
      <c r="J235" s="14">
        <v>362239</v>
      </c>
      <c r="K235" s="14">
        <v>435183</v>
      </c>
      <c r="L235" s="14">
        <v>441004</v>
      </c>
      <c r="M235" s="14">
        <v>392211</v>
      </c>
      <c r="N235" s="14">
        <v>245084</v>
      </c>
      <c r="O235" s="14">
        <v>188246</v>
      </c>
      <c r="P235" s="14">
        <v>186771</v>
      </c>
      <c r="Q235" s="30">
        <f t="shared" si="23"/>
        <v>3221261</v>
      </c>
      <c r="R235" s="12">
        <f t="shared" si="22"/>
        <v>4.9431004280458435E-2</v>
      </c>
    </row>
    <row r="236" spans="1:18" x14ac:dyDescent="0.2">
      <c r="A236" s="5" t="s">
        <v>431</v>
      </c>
      <c r="B236" s="6" t="s">
        <v>435</v>
      </c>
      <c r="C236" s="34" t="s">
        <v>446</v>
      </c>
      <c r="D236" s="30">
        <v>4221171</v>
      </c>
      <c r="E236" s="14">
        <v>303677</v>
      </c>
      <c r="F236" s="14">
        <v>310000</v>
      </c>
      <c r="G236" s="14">
        <v>363034</v>
      </c>
      <c r="H236" s="14">
        <v>415520</v>
      </c>
      <c r="I236" s="14">
        <v>457542</v>
      </c>
      <c r="J236" s="14">
        <v>460308</v>
      </c>
      <c r="K236" s="14">
        <v>488406</v>
      </c>
      <c r="L236" s="14">
        <v>497534</v>
      </c>
      <c r="M236" s="14">
        <v>469397</v>
      </c>
      <c r="N236" s="14">
        <v>445047</v>
      </c>
      <c r="O236" s="14">
        <v>386826</v>
      </c>
      <c r="P236" s="14">
        <v>386651</v>
      </c>
      <c r="Q236" s="30">
        <f t="shared" si="23"/>
        <v>4983942</v>
      </c>
      <c r="R236" s="12">
        <f t="shared" si="22"/>
        <v>0.18070127933694224</v>
      </c>
    </row>
    <row r="237" spans="1:18" x14ac:dyDescent="0.2">
      <c r="A237" s="5" t="s">
        <v>431</v>
      </c>
      <c r="B237" s="6" t="s">
        <v>436</v>
      </c>
      <c r="C237" s="34" t="s">
        <v>447</v>
      </c>
      <c r="D237" s="30">
        <v>287628</v>
      </c>
      <c r="E237" s="14">
        <v>19467</v>
      </c>
      <c r="F237" s="14">
        <v>17137</v>
      </c>
      <c r="G237" s="14">
        <v>18146</v>
      </c>
      <c r="H237" s="14">
        <v>20038</v>
      </c>
      <c r="I237" s="14">
        <v>20789</v>
      </c>
      <c r="J237" s="14">
        <v>21866</v>
      </c>
      <c r="K237" s="14">
        <v>22540</v>
      </c>
      <c r="L237" s="14">
        <v>21298</v>
      </c>
      <c r="M237" s="14">
        <v>19621</v>
      </c>
      <c r="N237" s="14">
        <v>21097</v>
      </c>
      <c r="O237" s="14">
        <v>18863</v>
      </c>
      <c r="P237" s="14">
        <v>20409</v>
      </c>
      <c r="Q237" s="30">
        <f t="shared" si="23"/>
        <v>241271</v>
      </c>
      <c r="R237" s="12">
        <f t="shared" si="22"/>
        <v>-0.16116998345084621</v>
      </c>
    </row>
    <row r="238" spans="1:18" x14ac:dyDescent="0.2">
      <c r="A238" s="5" t="s">
        <v>431</v>
      </c>
      <c r="B238" s="6" t="s">
        <v>799</v>
      </c>
      <c r="C238" s="34" t="s">
        <v>800</v>
      </c>
      <c r="D238" s="30">
        <v>265021</v>
      </c>
      <c r="E238" s="14">
        <v>25561</v>
      </c>
      <c r="F238" s="14">
        <v>23165</v>
      </c>
      <c r="G238" s="14">
        <v>28715</v>
      </c>
      <c r="H238" s="14">
        <v>32385</v>
      </c>
      <c r="I238" s="14">
        <v>35054</v>
      </c>
      <c r="J238" s="14">
        <v>34374</v>
      </c>
      <c r="K238" s="14">
        <v>39221</v>
      </c>
      <c r="L238" s="14">
        <v>40372</v>
      </c>
      <c r="M238" s="14">
        <v>34660</v>
      </c>
      <c r="N238" s="14">
        <v>33674</v>
      </c>
      <c r="O238" s="14">
        <v>24033</v>
      </c>
      <c r="P238" s="14">
        <v>26392</v>
      </c>
      <c r="Q238" s="30">
        <f t="shared" si="23"/>
        <v>377606</v>
      </c>
      <c r="R238" s="12">
        <f t="shared" si="22"/>
        <v>0.42481539198780482</v>
      </c>
    </row>
    <row r="239" spans="1:18" x14ac:dyDescent="0.2">
      <c r="A239" s="5" t="s">
        <v>431</v>
      </c>
      <c r="B239" s="6" t="s">
        <v>437</v>
      </c>
      <c r="C239" s="34" t="s">
        <v>448</v>
      </c>
      <c r="D239" s="30">
        <v>1500918</v>
      </c>
      <c r="E239" s="14">
        <v>94948</v>
      </c>
      <c r="F239" s="14">
        <v>94889</v>
      </c>
      <c r="G239" s="14">
        <v>106122</v>
      </c>
      <c r="H239" s="14">
        <v>116864</v>
      </c>
      <c r="I239" s="14">
        <v>142058</v>
      </c>
      <c r="J239" s="14">
        <v>194259</v>
      </c>
      <c r="K239" s="14">
        <v>223478</v>
      </c>
      <c r="L239" s="14">
        <v>212180</v>
      </c>
      <c r="M239" s="14">
        <v>199667</v>
      </c>
      <c r="N239" s="14">
        <v>127172</v>
      </c>
      <c r="O239" s="14">
        <v>99337</v>
      </c>
      <c r="P239" s="14">
        <v>99142</v>
      </c>
      <c r="Q239" s="30">
        <f t="shared" si="23"/>
        <v>1710116</v>
      </c>
      <c r="R239" s="12">
        <f t="shared" si="22"/>
        <v>0.13938003275328836</v>
      </c>
    </row>
    <row r="240" spans="1:18" x14ac:dyDescent="0.2">
      <c r="A240" s="5" t="s">
        <v>431</v>
      </c>
      <c r="B240" s="6" t="s">
        <v>438</v>
      </c>
      <c r="C240" s="34" t="s">
        <v>449</v>
      </c>
      <c r="D240" s="30">
        <v>645105</v>
      </c>
      <c r="E240" s="14">
        <v>44654</v>
      </c>
      <c r="F240" s="14">
        <v>43231</v>
      </c>
      <c r="G240" s="14">
        <v>55535</v>
      </c>
      <c r="H240" s="14">
        <v>53900</v>
      </c>
      <c r="I240" s="14">
        <v>57157</v>
      </c>
      <c r="J240" s="14">
        <v>61493</v>
      </c>
      <c r="K240" s="14">
        <v>66015</v>
      </c>
      <c r="L240" s="14">
        <v>64769</v>
      </c>
      <c r="M240" s="14">
        <v>62860</v>
      </c>
      <c r="N240" s="14">
        <v>61382</v>
      </c>
      <c r="O240" s="14">
        <v>43871</v>
      </c>
      <c r="P240" s="14">
        <v>48823</v>
      </c>
      <c r="Q240" s="30">
        <f t="shared" si="23"/>
        <v>663690</v>
      </c>
      <c r="R240" s="12">
        <f t="shared" si="22"/>
        <v>2.8809263608249758E-2</v>
      </c>
    </row>
    <row r="241" spans="1:18" x14ac:dyDescent="0.2">
      <c r="A241" s="5" t="s">
        <v>431</v>
      </c>
      <c r="B241" s="6" t="s">
        <v>442</v>
      </c>
      <c r="C241" s="34" t="s">
        <v>443</v>
      </c>
      <c r="D241" s="30">
        <v>412547</v>
      </c>
      <c r="E241" s="14">
        <v>28849</v>
      </c>
      <c r="F241" s="14">
        <v>29746</v>
      </c>
      <c r="G241" s="14">
        <v>34928</v>
      </c>
      <c r="H241" s="70">
        <v>39149</v>
      </c>
      <c r="I241" s="70">
        <v>43206</v>
      </c>
      <c r="J241" s="17">
        <v>45375</v>
      </c>
      <c r="K241" s="17">
        <v>46780</v>
      </c>
      <c r="L241" s="14">
        <v>46194</v>
      </c>
      <c r="M241" s="14">
        <v>43584</v>
      </c>
      <c r="N241" s="17">
        <v>42443</v>
      </c>
      <c r="O241" s="17">
        <v>33455</v>
      </c>
      <c r="P241" s="17">
        <v>34168</v>
      </c>
      <c r="Q241" s="30">
        <f t="shared" si="23"/>
        <v>467877</v>
      </c>
      <c r="R241" s="12">
        <f t="shared" si="22"/>
        <v>0.13411805200377169</v>
      </c>
    </row>
    <row r="242" spans="1:18" x14ac:dyDescent="0.2">
      <c r="A242" s="5" t="s">
        <v>431</v>
      </c>
      <c r="B242" s="6" t="s">
        <v>439</v>
      </c>
      <c r="C242" s="34" t="s">
        <v>450</v>
      </c>
      <c r="D242" s="30">
        <v>11206700</v>
      </c>
      <c r="E242" s="14">
        <v>737900</v>
      </c>
      <c r="F242" s="14">
        <v>741000</v>
      </c>
      <c r="G242" s="14">
        <v>841000</v>
      </c>
      <c r="H242" s="14">
        <v>932011</v>
      </c>
      <c r="I242" s="17">
        <v>1080549</v>
      </c>
      <c r="J242" s="17">
        <v>1260624</v>
      </c>
      <c r="K242" s="17">
        <v>1375879</v>
      </c>
      <c r="L242" s="17">
        <v>1378000</v>
      </c>
      <c r="M242" s="14">
        <v>1329920</v>
      </c>
      <c r="N242" s="14">
        <v>1155859</v>
      </c>
      <c r="O242" s="14">
        <v>1020000</v>
      </c>
      <c r="P242" s="14">
        <v>980000</v>
      </c>
      <c r="Q242" s="30">
        <f t="shared" si="23"/>
        <v>12832742</v>
      </c>
      <c r="R242" s="12">
        <f t="shared" ref="R242:R259" si="25">Q242/D242-1</f>
        <v>0.14509552321379182</v>
      </c>
    </row>
    <row r="243" spans="1:18" x14ac:dyDescent="0.2">
      <c r="A243" s="5" t="s">
        <v>431</v>
      </c>
      <c r="B243" s="6" t="s">
        <v>440</v>
      </c>
      <c r="C243" s="34" t="s">
        <v>451</v>
      </c>
      <c r="D243" s="30">
        <v>2588171</v>
      </c>
      <c r="E243" s="17">
        <v>214362</v>
      </c>
      <c r="F243" s="17">
        <v>222917</v>
      </c>
      <c r="G243" s="17">
        <v>232473</v>
      </c>
      <c r="H243" s="17">
        <v>244675</v>
      </c>
      <c r="I243" s="17">
        <v>264217</v>
      </c>
      <c r="J243" s="17">
        <v>250800</v>
      </c>
      <c r="K243" s="17">
        <v>266889</v>
      </c>
      <c r="L243" s="17">
        <v>255128</v>
      </c>
      <c r="M243" s="14">
        <v>251781</v>
      </c>
      <c r="N243" s="14">
        <v>223533</v>
      </c>
      <c r="O243" s="14">
        <v>207010</v>
      </c>
      <c r="P243" s="14">
        <v>226963</v>
      </c>
      <c r="Q243" s="30">
        <f t="shared" si="23"/>
        <v>2860748</v>
      </c>
      <c r="R243" s="12">
        <f t="shared" si="25"/>
        <v>0.10531645706562665</v>
      </c>
    </row>
    <row r="244" spans="1:18" x14ac:dyDescent="0.2">
      <c r="A244" s="5" t="s">
        <v>431</v>
      </c>
      <c r="B244" s="6" t="s">
        <v>441</v>
      </c>
      <c r="C244" s="34" t="s">
        <v>452</v>
      </c>
      <c r="D244" s="30">
        <v>2320015</v>
      </c>
      <c r="E244" s="14">
        <v>150477</v>
      </c>
      <c r="F244" s="14">
        <v>151775</v>
      </c>
      <c r="G244" s="14">
        <v>167989</v>
      </c>
      <c r="H244" s="14">
        <v>183528</v>
      </c>
      <c r="I244" s="14">
        <v>204717</v>
      </c>
      <c r="J244" s="14">
        <v>238524</v>
      </c>
      <c r="K244" s="14">
        <v>257965</v>
      </c>
      <c r="L244" s="17">
        <v>251033</v>
      </c>
      <c r="M244" s="14">
        <v>239761</v>
      </c>
      <c r="N244" s="14">
        <v>198335</v>
      </c>
      <c r="O244" s="14">
        <v>187405</v>
      </c>
      <c r="P244" s="14">
        <v>188050</v>
      </c>
      <c r="Q244" s="30">
        <f t="shared" si="23"/>
        <v>2419559</v>
      </c>
      <c r="R244" s="12">
        <f t="shared" si="25"/>
        <v>4.2906619138238344E-2</v>
      </c>
    </row>
    <row r="245" spans="1:18" x14ac:dyDescent="0.2">
      <c r="A245" s="5" t="s">
        <v>453</v>
      </c>
      <c r="B245" s="6" t="s">
        <v>903</v>
      </c>
      <c r="C245" s="35"/>
      <c r="D245" s="30">
        <v>34614312</v>
      </c>
      <c r="E245" s="70">
        <f t="shared" ref="E245:P245" si="26">E246+E248+E250</f>
        <v>2102896</v>
      </c>
      <c r="F245" s="70">
        <f t="shared" si="26"/>
        <v>2128372</v>
      </c>
      <c r="G245" s="70">
        <f t="shared" si="26"/>
        <v>2604841</v>
      </c>
      <c r="H245" s="70">
        <f t="shared" si="26"/>
        <v>3129895</v>
      </c>
      <c r="I245" s="70">
        <f t="shared" si="26"/>
        <v>3592867</v>
      </c>
      <c r="J245" s="70">
        <f t="shared" si="26"/>
        <v>3773742</v>
      </c>
      <c r="K245" s="70">
        <f t="shared" si="26"/>
        <v>4313476</v>
      </c>
      <c r="L245" s="70">
        <f t="shared" si="26"/>
        <v>4428057</v>
      </c>
      <c r="M245" s="70">
        <f t="shared" si="26"/>
        <v>4078099</v>
      </c>
      <c r="N245" s="70">
        <f t="shared" si="26"/>
        <v>3858393</v>
      </c>
      <c r="O245" s="70">
        <f t="shared" si="26"/>
        <v>2710517</v>
      </c>
      <c r="P245" s="70">
        <f t="shared" si="26"/>
        <v>2737424</v>
      </c>
      <c r="Q245" s="30">
        <f t="shared" si="23"/>
        <v>39458579</v>
      </c>
      <c r="R245" s="12">
        <f t="shared" si="25"/>
        <v>0.13994982768977171</v>
      </c>
    </row>
    <row r="246" spans="1:18" x14ac:dyDescent="0.2">
      <c r="A246" s="5" t="s">
        <v>453</v>
      </c>
      <c r="B246" s="6" t="s">
        <v>455</v>
      </c>
      <c r="C246" s="34" t="s">
        <v>460</v>
      </c>
      <c r="D246" s="30">
        <v>6436881</v>
      </c>
      <c r="E246" s="14">
        <v>174276</v>
      </c>
      <c r="F246" s="14">
        <v>223634</v>
      </c>
      <c r="G246" s="14">
        <v>391107</v>
      </c>
      <c r="H246" s="14">
        <v>635664</v>
      </c>
      <c r="I246" s="14">
        <v>830797</v>
      </c>
      <c r="J246" s="14">
        <v>918750</v>
      </c>
      <c r="K246" s="14">
        <v>1066834</v>
      </c>
      <c r="L246" s="14">
        <v>1067801</v>
      </c>
      <c r="M246" s="14">
        <v>950523</v>
      </c>
      <c r="N246" s="14">
        <v>848036</v>
      </c>
      <c r="O246" s="14">
        <v>291536</v>
      </c>
      <c r="P246" s="14">
        <v>231967</v>
      </c>
      <c r="Q246" s="30">
        <f t="shared" si="23"/>
        <v>7630925</v>
      </c>
      <c r="R246" s="12">
        <f t="shared" si="25"/>
        <v>0.18550039996078849</v>
      </c>
    </row>
    <row r="247" spans="1:18" x14ac:dyDescent="0.2">
      <c r="A247" s="5" t="s">
        <v>453</v>
      </c>
      <c r="B247" s="6" t="s">
        <v>908</v>
      </c>
      <c r="C247" s="34" t="s">
        <v>463</v>
      </c>
      <c r="D247" s="30">
        <v>2605547</v>
      </c>
      <c r="E247" s="62">
        <v>181674</v>
      </c>
      <c r="F247" s="62">
        <v>186104</v>
      </c>
      <c r="G247" s="62">
        <v>235718</v>
      </c>
      <c r="H247" s="62">
        <v>256151</v>
      </c>
      <c r="I247" s="62">
        <v>272567</v>
      </c>
      <c r="J247" s="62">
        <v>266341</v>
      </c>
      <c r="K247" s="62">
        <v>299386</v>
      </c>
      <c r="L247" s="62">
        <v>317131</v>
      </c>
      <c r="M247" s="62">
        <v>276723</v>
      </c>
      <c r="N247" s="62">
        <v>266111</v>
      </c>
      <c r="O247" s="14">
        <v>207434</v>
      </c>
      <c r="P247" s="14">
        <v>206291</v>
      </c>
      <c r="Q247" s="30">
        <f t="shared" si="23"/>
        <v>2971631</v>
      </c>
      <c r="R247" s="12">
        <f t="shared" si="25"/>
        <v>0.1405017833107598</v>
      </c>
    </row>
    <row r="248" spans="1:18" x14ac:dyDescent="0.2">
      <c r="A248" s="5" t="s">
        <v>453</v>
      </c>
      <c r="B248" s="6" t="s">
        <v>457</v>
      </c>
      <c r="C248" s="34" t="s">
        <v>462</v>
      </c>
      <c r="D248" s="30">
        <v>20090254</v>
      </c>
      <c r="E248" s="14">
        <v>1367931</v>
      </c>
      <c r="F248" s="14">
        <v>1343025</v>
      </c>
      <c r="G248" s="14">
        <v>1563632</v>
      </c>
      <c r="H248" s="14">
        <v>1732612</v>
      </c>
      <c r="I248" s="14">
        <v>1918025</v>
      </c>
      <c r="J248" s="14">
        <v>2000444</v>
      </c>
      <c r="K248" s="14">
        <v>2311917</v>
      </c>
      <c r="L248" s="14">
        <v>2365501</v>
      </c>
      <c r="M248" s="14">
        <v>2227905</v>
      </c>
      <c r="N248" s="14">
        <v>2142948</v>
      </c>
      <c r="O248" s="14">
        <v>1722403</v>
      </c>
      <c r="P248" s="14">
        <v>1753184</v>
      </c>
      <c r="Q248" s="30">
        <f t="shared" si="23"/>
        <v>22449527</v>
      </c>
      <c r="R248" s="12">
        <f t="shared" si="25"/>
        <v>0.11743370691082355</v>
      </c>
    </row>
    <row r="249" spans="1:18" x14ac:dyDescent="0.2">
      <c r="A249" s="5" t="s">
        <v>453</v>
      </c>
      <c r="B249" s="6" t="s">
        <v>907</v>
      </c>
      <c r="C249" s="34" t="s">
        <v>465</v>
      </c>
      <c r="D249" s="30">
        <v>1267978</v>
      </c>
      <c r="E249" s="14">
        <v>83511</v>
      </c>
      <c r="F249" s="14">
        <v>82677</v>
      </c>
      <c r="G249" s="14">
        <v>106521</v>
      </c>
      <c r="H249" s="14">
        <v>118816</v>
      </c>
      <c r="I249" s="14">
        <v>136691</v>
      </c>
      <c r="J249" s="14">
        <v>146133</v>
      </c>
      <c r="K249" s="14">
        <v>175370</v>
      </c>
      <c r="L249" s="14">
        <v>186390</v>
      </c>
      <c r="M249" s="14">
        <v>153197</v>
      </c>
      <c r="N249" s="14">
        <v>127882</v>
      </c>
      <c r="O249" s="14">
        <v>101006</v>
      </c>
      <c r="P249" s="14">
        <v>97436</v>
      </c>
      <c r="Q249" s="30">
        <f t="shared" si="23"/>
        <v>1515630</v>
      </c>
      <c r="R249" s="12">
        <f t="shared" si="25"/>
        <v>0.19531253696830708</v>
      </c>
    </row>
    <row r="250" spans="1:18" x14ac:dyDescent="0.2">
      <c r="A250" s="5" t="s">
        <v>453</v>
      </c>
      <c r="B250" s="6" t="s">
        <v>458</v>
      </c>
      <c r="C250" s="34" t="s">
        <v>466</v>
      </c>
      <c r="D250" s="30">
        <v>8087177</v>
      </c>
      <c r="E250" s="14">
        <v>560689</v>
      </c>
      <c r="F250" s="14">
        <v>561713</v>
      </c>
      <c r="G250" s="14">
        <v>650102</v>
      </c>
      <c r="H250" s="14">
        <v>761619</v>
      </c>
      <c r="I250" s="14">
        <v>844045</v>
      </c>
      <c r="J250" s="14">
        <v>854548</v>
      </c>
      <c r="K250" s="14">
        <v>934725</v>
      </c>
      <c r="L250" s="14">
        <v>994755</v>
      </c>
      <c r="M250" s="14">
        <v>899671</v>
      </c>
      <c r="N250" s="14">
        <v>867409</v>
      </c>
      <c r="O250" s="14">
        <v>696578</v>
      </c>
      <c r="P250" s="14">
        <v>752273</v>
      </c>
      <c r="Q250" s="30">
        <f t="shared" si="23"/>
        <v>9378127</v>
      </c>
      <c r="R250" s="12">
        <f t="shared" si="25"/>
        <v>0.15962925010791773</v>
      </c>
    </row>
    <row r="251" spans="1:18" x14ac:dyDescent="0.2">
      <c r="A251" s="5" t="s">
        <v>468</v>
      </c>
      <c r="B251" s="6" t="s">
        <v>901</v>
      </c>
      <c r="C251" s="35"/>
      <c r="D251" s="30">
        <v>12743392</v>
      </c>
      <c r="E251" s="70">
        <f t="shared" ref="E251:L251" si="27">SUM(E252:E260)-E259</f>
        <v>939398</v>
      </c>
      <c r="F251" s="70">
        <f t="shared" si="27"/>
        <v>942808</v>
      </c>
      <c r="G251" s="70">
        <f t="shared" si="27"/>
        <v>1076690</v>
      </c>
      <c r="H251" s="70">
        <f t="shared" si="27"/>
        <v>1171702</v>
      </c>
      <c r="I251" s="70">
        <f t="shared" si="27"/>
        <v>1302650</v>
      </c>
      <c r="J251" s="70">
        <f t="shared" si="27"/>
        <v>1400413</v>
      </c>
      <c r="K251" s="70">
        <f t="shared" si="27"/>
        <v>1573116</v>
      </c>
      <c r="L251" s="70">
        <f t="shared" si="27"/>
        <v>1638680</v>
      </c>
      <c r="M251" s="70">
        <f>SUM(M252:M260)-M259</f>
        <v>1596250</v>
      </c>
      <c r="N251" s="70">
        <f>SUM(N252:N260)-N259</f>
        <v>1470003</v>
      </c>
      <c r="O251" s="70">
        <f>SUM(O252:O260)-O259</f>
        <v>1303471</v>
      </c>
      <c r="P251" s="70">
        <f>SUM(P252:P260)-P259</f>
        <v>1357790</v>
      </c>
      <c r="Q251" s="30">
        <f>SUM(Q252:Q260)-Q259</f>
        <v>15772971</v>
      </c>
      <c r="R251" s="12">
        <f t="shared" si="25"/>
        <v>0.23773725237362231</v>
      </c>
    </row>
    <row r="252" spans="1:18" x14ac:dyDescent="0.2">
      <c r="A252" s="5" t="s">
        <v>468</v>
      </c>
      <c r="B252" s="6" t="s">
        <v>469</v>
      </c>
      <c r="C252" s="34" t="s">
        <v>487</v>
      </c>
      <c r="D252" s="30">
        <v>364492</v>
      </c>
      <c r="E252" s="47">
        <v>23581</v>
      </c>
      <c r="F252" s="47">
        <v>23067</v>
      </c>
      <c r="G252" s="47">
        <v>26866</v>
      </c>
      <c r="H252" s="48">
        <v>36089</v>
      </c>
      <c r="I252" s="48">
        <v>39484</v>
      </c>
      <c r="J252" s="48">
        <v>43870</v>
      </c>
      <c r="K252" s="48">
        <v>42080</v>
      </c>
      <c r="L252" s="48">
        <v>45223</v>
      </c>
      <c r="M252" s="48">
        <v>42548</v>
      </c>
      <c r="N252" s="48">
        <v>35700</v>
      </c>
      <c r="O252" s="17">
        <v>27620</v>
      </c>
      <c r="P252" s="17">
        <v>28548</v>
      </c>
      <c r="Q252" s="30">
        <f t="shared" si="23"/>
        <v>414676</v>
      </c>
      <c r="R252" s="12">
        <f t="shared" si="25"/>
        <v>0.1376820341735896</v>
      </c>
    </row>
    <row r="253" spans="1:18" x14ac:dyDescent="0.2">
      <c r="A253" s="5" t="s">
        <v>468</v>
      </c>
      <c r="B253" s="6" t="s">
        <v>471</v>
      </c>
      <c r="C253" s="34" t="s">
        <v>489</v>
      </c>
      <c r="D253" s="30">
        <v>9282884</v>
      </c>
      <c r="E253" s="14">
        <v>684200</v>
      </c>
      <c r="F253" s="14">
        <v>681155</v>
      </c>
      <c r="G253" s="14">
        <v>775395</v>
      </c>
      <c r="H253" s="17">
        <v>840474</v>
      </c>
      <c r="I253" s="17">
        <v>935940</v>
      </c>
      <c r="J253" s="17">
        <v>994520</v>
      </c>
      <c r="K253" s="17">
        <v>1097472</v>
      </c>
      <c r="L253" s="17">
        <v>1129225</v>
      </c>
      <c r="M253" s="17">
        <v>1080950</v>
      </c>
      <c r="N253" s="17">
        <v>989391</v>
      </c>
      <c r="O253" s="17">
        <v>872165</v>
      </c>
      <c r="P253" s="17">
        <v>902080</v>
      </c>
      <c r="Q253" s="30">
        <f t="shared" si="23"/>
        <v>10982967</v>
      </c>
      <c r="R253" s="12">
        <f t="shared" si="25"/>
        <v>0.18314168312347756</v>
      </c>
    </row>
    <row r="254" spans="1:18" x14ac:dyDescent="0.2">
      <c r="A254" s="5" t="s">
        <v>468</v>
      </c>
      <c r="B254" s="6" t="s">
        <v>472</v>
      </c>
      <c r="C254" s="34" t="s">
        <v>490</v>
      </c>
      <c r="D254" s="30">
        <v>1487603</v>
      </c>
      <c r="E254" s="14">
        <v>105533</v>
      </c>
      <c r="F254" s="14">
        <v>102499</v>
      </c>
      <c r="G254" s="14">
        <v>116105</v>
      </c>
      <c r="H254" s="14">
        <v>124936</v>
      </c>
      <c r="I254" s="14">
        <v>140897</v>
      </c>
      <c r="J254" s="14">
        <v>164287</v>
      </c>
      <c r="K254" s="14">
        <v>195887</v>
      </c>
      <c r="L254" s="14">
        <v>213676</v>
      </c>
      <c r="M254" s="14">
        <v>199208</v>
      </c>
      <c r="N254" s="14">
        <v>178139</v>
      </c>
      <c r="O254" s="17">
        <v>158619</v>
      </c>
      <c r="P254" s="14">
        <v>184859</v>
      </c>
      <c r="Q254" s="30">
        <f t="shared" si="23"/>
        <v>1884645</v>
      </c>
      <c r="R254" s="12">
        <f t="shared" si="25"/>
        <v>0.26690051041843832</v>
      </c>
    </row>
    <row r="255" spans="1:18" x14ac:dyDescent="0.2">
      <c r="A255" s="80"/>
      <c r="B255" s="81"/>
      <c r="C255" s="82"/>
      <c r="D255" s="8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30"/>
      <c r="R255" s="12"/>
    </row>
    <row r="256" spans="1:18" x14ac:dyDescent="0.2">
      <c r="A256" s="5" t="s">
        <v>468</v>
      </c>
      <c r="B256" s="6" t="s">
        <v>473</v>
      </c>
      <c r="C256" s="34" t="s">
        <v>491</v>
      </c>
      <c r="D256" s="30">
        <v>376865</v>
      </c>
      <c r="E256" s="14">
        <v>41805</v>
      </c>
      <c r="F256" s="14">
        <v>47290</v>
      </c>
      <c r="G256" s="14">
        <v>54558</v>
      </c>
      <c r="H256" s="14">
        <v>60129</v>
      </c>
      <c r="I256" s="14">
        <v>65855</v>
      </c>
      <c r="J256" s="14">
        <v>70462</v>
      </c>
      <c r="K256" s="14">
        <v>96434</v>
      </c>
      <c r="L256" s="14">
        <v>98317</v>
      </c>
      <c r="M256" s="14">
        <v>92750</v>
      </c>
      <c r="N256" s="14">
        <v>93262</v>
      </c>
      <c r="O256" s="14">
        <v>79939</v>
      </c>
      <c r="P256" s="14">
        <v>80356</v>
      </c>
      <c r="Q256" s="30">
        <f t="shared" si="23"/>
        <v>881157</v>
      </c>
      <c r="R256" s="12">
        <f t="shared" si="25"/>
        <v>1.3381237313096204</v>
      </c>
    </row>
    <row r="257" spans="1:19" x14ac:dyDescent="0.2">
      <c r="A257" s="5" t="s">
        <v>468</v>
      </c>
      <c r="B257" s="6" t="s">
        <v>474</v>
      </c>
      <c r="C257" s="34" t="s">
        <v>492</v>
      </c>
      <c r="D257" s="30">
        <v>307026</v>
      </c>
      <c r="E257" s="14">
        <v>19336</v>
      </c>
      <c r="F257" s="14">
        <v>21140</v>
      </c>
      <c r="G257" s="14">
        <v>24406</v>
      </c>
      <c r="H257" s="14">
        <v>28054</v>
      </c>
      <c r="I257" s="14">
        <v>32168</v>
      </c>
      <c r="J257" s="14">
        <v>32812</v>
      </c>
      <c r="K257" s="14">
        <v>35953</v>
      </c>
      <c r="L257" s="14">
        <v>40788</v>
      </c>
      <c r="M257" s="14">
        <v>43716</v>
      </c>
      <c r="N257" s="14">
        <v>41102</v>
      </c>
      <c r="O257" s="14">
        <v>36508</v>
      </c>
      <c r="P257" s="14">
        <v>34705</v>
      </c>
      <c r="Q257" s="30">
        <f t="shared" si="23"/>
        <v>390688</v>
      </c>
      <c r="R257" s="12">
        <f t="shared" si="25"/>
        <v>0.27249158051761091</v>
      </c>
    </row>
    <row r="258" spans="1:19" x14ac:dyDescent="0.2">
      <c r="A258" s="5" t="s">
        <v>468</v>
      </c>
      <c r="B258" s="6" t="s">
        <v>980</v>
      </c>
      <c r="C258" s="34" t="s">
        <v>981</v>
      </c>
      <c r="D258" s="30"/>
      <c r="E258" s="14">
        <v>388</v>
      </c>
      <c r="F258" s="14">
        <v>373</v>
      </c>
      <c r="G258" s="14">
        <v>1372</v>
      </c>
      <c r="H258" s="14">
        <v>1527</v>
      </c>
      <c r="I258" s="14">
        <v>1822</v>
      </c>
      <c r="J258" s="14">
        <v>2016</v>
      </c>
      <c r="K258" s="14">
        <v>3741</v>
      </c>
      <c r="L258" s="14">
        <v>9658</v>
      </c>
      <c r="M258" s="14">
        <v>11034</v>
      </c>
      <c r="N258" s="14">
        <v>8938</v>
      </c>
      <c r="O258" s="14">
        <v>8042</v>
      </c>
      <c r="P258" s="14">
        <v>8315</v>
      </c>
      <c r="Q258" s="30">
        <f t="shared" si="23"/>
        <v>57226</v>
      </c>
      <c r="R258" s="12"/>
    </row>
    <row r="259" spans="1:19" x14ac:dyDescent="0.2">
      <c r="A259" s="5" t="s">
        <v>468</v>
      </c>
      <c r="B259" s="6" t="s">
        <v>794</v>
      </c>
      <c r="C259" s="34" t="s">
        <v>795</v>
      </c>
      <c r="D259" s="30">
        <v>336694</v>
      </c>
      <c r="E259" s="14"/>
      <c r="F259" s="14"/>
      <c r="G259" s="14"/>
      <c r="H259" s="14"/>
      <c r="I259" s="14"/>
      <c r="J259" s="14"/>
      <c r="K259" s="14"/>
      <c r="L259" s="14"/>
      <c r="M259" s="14">
        <v>28524</v>
      </c>
      <c r="N259" s="14">
        <v>20640</v>
      </c>
      <c r="O259" s="14">
        <v>12354</v>
      </c>
      <c r="P259" s="14">
        <v>47</v>
      </c>
      <c r="Q259" s="30">
        <v>287412</v>
      </c>
      <c r="R259" s="12">
        <f t="shared" si="25"/>
        <v>-0.14637029468894602</v>
      </c>
    </row>
    <row r="260" spans="1:19" x14ac:dyDescent="0.2">
      <c r="A260" s="5" t="s">
        <v>468</v>
      </c>
      <c r="B260" s="6" t="s">
        <v>475</v>
      </c>
      <c r="C260" s="34" t="s">
        <v>493</v>
      </c>
      <c r="D260" s="30">
        <v>924463</v>
      </c>
      <c r="E260" s="44">
        <v>64555</v>
      </c>
      <c r="F260" s="44">
        <v>67284</v>
      </c>
      <c r="G260" s="44">
        <v>77988</v>
      </c>
      <c r="H260" s="44">
        <v>80493</v>
      </c>
      <c r="I260" s="44">
        <v>86484</v>
      </c>
      <c r="J260" s="44">
        <v>92446</v>
      </c>
      <c r="K260" s="44">
        <v>101549</v>
      </c>
      <c r="L260" s="44">
        <v>101793</v>
      </c>
      <c r="M260" s="44">
        <v>126044</v>
      </c>
      <c r="N260" s="44">
        <v>123471</v>
      </c>
      <c r="O260" s="44">
        <v>120578</v>
      </c>
      <c r="P260" s="44">
        <v>118927</v>
      </c>
      <c r="Q260" s="30">
        <f t="shared" si="23"/>
        <v>1161612</v>
      </c>
      <c r="R260" s="12">
        <f>Q260/D260-1</f>
        <v>0.25652622116839718</v>
      </c>
    </row>
    <row r="261" spans="1:19" x14ac:dyDescent="0.2">
      <c r="A261" s="5" t="s">
        <v>476</v>
      </c>
      <c r="B261" s="6" t="s">
        <v>905</v>
      </c>
      <c r="C261" s="35"/>
      <c r="D261" s="30"/>
      <c r="E261" s="70">
        <f t="shared" ref="E261:P261" si="28">E267+E271+E272+E273+E279</f>
        <v>5939838</v>
      </c>
      <c r="F261" s="70">
        <f t="shared" si="28"/>
        <v>5451180</v>
      </c>
      <c r="G261" s="70">
        <f t="shared" si="28"/>
        <v>6184953</v>
      </c>
      <c r="H261" s="70">
        <f t="shared" si="28"/>
        <v>6432623</v>
      </c>
      <c r="I261" s="70">
        <f t="shared" si="28"/>
        <v>7368862</v>
      </c>
      <c r="J261" s="70">
        <f t="shared" si="28"/>
        <v>8767437</v>
      </c>
      <c r="K261" s="70">
        <f t="shared" si="28"/>
        <v>10112039</v>
      </c>
      <c r="L261" s="70">
        <f t="shared" si="28"/>
        <v>10288398</v>
      </c>
      <c r="M261" s="70">
        <f t="shared" si="28"/>
        <v>9312438</v>
      </c>
      <c r="N261" s="70">
        <f t="shared" si="28"/>
        <v>8036483</v>
      </c>
      <c r="O261" s="70">
        <f t="shared" si="28"/>
        <v>6821738</v>
      </c>
      <c r="P261" s="70">
        <f t="shared" si="28"/>
        <v>7029456</v>
      </c>
      <c r="Q261" s="30">
        <f t="shared" si="23"/>
        <v>91745445</v>
      </c>
      <c r="R261" s="12"/>
    </row>
    <row r="262" spans="1:19" x14ac:dyDescent="0.2">
      <c r="A262" s="5" t="s">
        <v>476</v>
      </c>
      <c r="B262" s="6" t="s">
        <v>976</v>
      </c>
      <c r="C262" s="34" t="s">
        <v>977</v>
      </c>
      <c r="D262" s="30">
        <v>1179808</v>
      </c>
      <c r="E262" s="70">
        <v>28882</v>
      </c>
      <c r="F262" s="70">
        <v>27343</v>
      </c>
      <c r="G262" s="70">
        <v>36550</v>
      </c>
      <c r="H262" s="70">
        <v>45181</v>
      </c>
      <c r="I262" s="70">
        <v>75407</v>
      </c>
      <c r="J262" s="70">
        <v>235794</v>
      </c>
      <c r="K262" s="70">
        <v>307103</v>
      </c>
      <c r="L262" s="70">
        <v>311517</v>
      </c>
      <c r="M262" s="70">
        <v>201545</v>
      </c>
      <c r="N262" s="70">
        <v>69732</v>
      </c>
      <c r="O262" s="70">
        <v>41604</v>
      </c>
      <c r="P262" s="70">
        <v>37796</v>
      </c>
      <c r="Q262" s="30">
        <f t="shared" si="23"/>
        <v>1418454</v>
      </c>
      <c r="R262" s="12">
        <f t="shared" ref="R262:R283" si="29">Q262/D262-1</f>
        <v>0.20227528547017815</v>
      </c>
    </row>
    <row r="263" spans="1:19" x14ac:dyDescent="0.2">
      <c r="A263" s="80"/>
      <c r="B263" s="81"/>
      <c r="C263" s="82"/>
      <c r="D263" s="83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30"/>
      <c r="R263" s="12"/>
    </row>
    <row r="264" spans="1:19" x14ac:dyDescent="0.2">
      <c r="A264" s="80"/>
      <c r="B264" s="81"/>
      <c r="C264" s="82"/>
      <c r="D264" s="83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30"/>
      <c r="R264" s="12"/>
    </row>
    <row r="265" spans="1:19" x14ac:dyDescent="0.2">
      <c r="A265" s="5" t="s">
        <v>476</v>
      </c>
      <c r="B265" s="6" t="s">
        <v>477</v>
      </c>
      <c r="C265" s="34" t="s">
        <v>494</v>
      </c>
      <c r="D265" s="30">
        <v>4248000</v>
      </c>
      <c r="E265" s="14">
        <v>258636</v>
      </c>
      <c r="F265" s="14">
        <v>243832</v>
      </c>
      <c r="G265" s="14">
        <f>330648/1.2</f>
        <v>275540</v>
      </c>
      <c r="H265" s="14">
        <v>292360</v>
      </c>
      <c r="I265" s="14">
        <v>345476</v>
      </c>
      <c r="J265" s="14">
        <v>420000</v>
      </c>
      <c r="K265" s="14">
        <v>500895</v>
      </c>
      <c r="L265" s="14">
        <v>489619</v>
      </c>
      <c r="M265" s="14">
        <v>451787</v>
      </c>
      <c r="N265" s="14">
        <v>379202</v>
      </c>
      <c r="O265" s="14">
        <v>328451</v>
      </c>
      <c r="P265" s="14">
        <v>334691</v>
      </c>
      <c r="Q265" s="30">
        <v>4300738</v>
      </c>
      <c r="R265" s="12">
        <f t="shared" si="29"/>
        <v>1.2414783427495246E-2</v>
      </c>
      <c r="S265" s="32"/>
    </row>
    <row r="266" spans="1:19" x14ac:dyDescent="0.2">
      <c r="A266" s="5" t="s">
        <v>476</v>
      </c>
      <c r="B266" s="6" t="s">
        <v>978</v>
      </c>
      <c r="C266" s="34" t="s">
        <v>979</v>
      </c>
      <c r="D266" s="30">
        <v>274227</v>
      </c>
      <c r="E266" s="14">
        <v>2</v>
      </c>
      <c r="F266" s="14">
        <v>69</v>
      </c>
      <c r="G266" s="14">
        <v>53</v>
      </c>
      <c r="H266" s="14">
        <v>1387</v>
      </c>
      <c r="I266" s="14">
        <v>11902</v>
      </c>
      <c r="J266" s="14">
        <v>50389</v>
      </c>
      <c r="K266" s="14">
        <v>70940</v>
      </c>
      <c r="L266" s="14">
        <v>70552</v>
      </c>
      <c r="M266" s="14">
        <v>51972</v>
      </c>
      <c r="N266" s="14">
        <v>11496</v>
      </c>
      <c r="O266" s="14">
        <v>2220</v>
      </c>
      <c r="P266" s="14">
        <v>1887</v>
      </c>
      <c r="Q266" s="30">
        <f t="shared" si="23"/>
        <v>272869</v>
      </c>
      <c r="R266" s="12">
        <f t="shared" si="29"/>
        <v>-4.9521017259424038E-3</v>
      </c>
      <c r="S266" s="32"/>
    </row>
    <row r="267" spans="1:19" x14ac:dyDescent="0.2">
      <c r="A267" s="5" t="s">
        <v>476</v>
      </c>
      <c r="B267" s="6" t="s">
        <v>883</v>
      </c>
      <c r="C267" s="34" t="s">
        <v>884</v>
      </c>
      <c r="D267" s="30">
        <v>1802709</v>
      </c>
      <c r="E267" s="44">
        <v>105193</v>
      </c>
      <c r="F267" s="44">
        <v>101829</v>
      </c>
      <c r="G267" s="44">
        <v>119920</v>
      </c>
      <c r="H267" s="44">
        <v>131074</v>
      </c>
      <c r="I267" s="44">
        <v>150426</v>
      </c>
      <c r="J267" s="44">
        <v>191728</v>
      </c>
      <c r="K267" s="44">
        <v>211147</v>
      </c>
      <c r="L267" s="14">
        <v>229162</v>
      </c>
      <c r="M267" s="14">
        <v>210632</v>
      </c>
      <c r="N267" s="14">
        <v>180438</v>
      </c>
      <c r="O267" s="14">
        <v>147022</v>
      </c>
      <c r="P267" s="14">
        <v>144818</v>
      </c>
      <c r="Q267" s="30">
        <f t="shared" si="23"/>
        <v>1923389</v>
      </c>
      <c r="R267" s="12">
        <f t="shared" si="29"/>
        <v>6.6943694184696367E-2</v>
      </c>
    </row>
    <row r="268" spans="1:19" x14ac:dyDescent="0.2">
      <c r="A268" s="5" t="s">
        <v>476</v>
      </c>
      <c r="B268" s="6" t="s">
        <v>827</v>
      </c>
      <c r="C268" s="34" t="s">
        <v>973</v>
      </c>
      <c r="D268" s="30">
        <v>3128248</v>
      </c>
      <c r="E268" s="44">
        <v>198344</v>
      </c>
      <c r="F268" s="44">
        <v>186892</v>
      </c>
      <c r="G268" s="44">
        <v>217351</v>
      </c>
      <c r="H268" s="44">
        <v>209033</v>
      </c>
      <c r="I268" s="44">
        <v>237778</v>
      </c>
      <c r="J268" s="44">
        <v>258026</v>
      </c>
      <c r="K268" s="44">
        <v>304297</v>
      </c>
      <c r="L268" s="14">
        <v>319939</v>
      </c>
      <c r="M268" s="14">
        <v>301533</v>
      </c>
      <c r="N268" s="14">
        <v>282276</v>
      </c>
      <c r="O268" s="14">
        <v>241800</v>
      </c>
      <c r="P268" s="14">
        <v>238370</v>
      </c>
      <c r="Q268" s="30">
        <f t="shared" si="23"/>
        <v>2995639</v>
      </c>
      <c r="R268" s="12">
        <f t="shared" si="29"/>
        <v>-4.2390820676621588E-2</v>
      </c>
    </row>
    <row r="269" spans="1:19" x14ac:dyDescent="0.2">
      <c r="A269" s="5" t="s">
        <v>476</v>
      </c>
      <c r="B269" s="6" t="s">
        <v>982</v>
      </c>
      <c r="C269" s="34" t="s">
        <v>983</v>
      </c>
      <c r="D269" s="30"/>
      <c r="E269" s="44">
        <v>110704</v>
      </c>
      <c r="F269" s="44">
        <v>104886</v>
      </c>
      <c r="G269" s="44">
        <v>113901</v>
      </c>
      <c r="H269" s="44">
        <v>118361</v>
      </c>
      <c r="I269" s="44">
        <v>130099</v>
      </c>
      <c r="J269" s="44">
        <v>167763</v>
      </c>
      <c r="K269" s="44">
        <v>197489</v>
      </c>
      <c r="L269" s="14">
        <v>207115</v>
      </c>
      <c r="M269" s="14">
        <v>182714</v>
      </c>
      <c r="N269" s="14">
        <v>153504</v>
      </c>
      <c r="O269" s="14">
        <v>151950</v>
      </c>
      <c r="P269" s="14">
        <v>157835</v>
      </c>
      <c r="Q269" s="30">
        <f t="shared" si="23"/>
        <v>1796321</v>
      </c>
      <c r="R269" s="12"/>
    </row>
    <row r="270" spans="1:19" x14ac:dyDescent="0.2">
      <c r="A270" s="80"/>
      <c r="B270" s="81"/>
      <c r="C270" s="82"/>
      <c r="D270" s="83"/>
      <c r="E270" s="89"/>
      <c r="F270" s="89"/>
      <c r="G270" s="89"/>
      <c r="H270" s="89"/>
      <c r="I270" s="89"/>
      <c r="J270" s="89"/>
      <c r="K270" s="89"/>
      <c r="L270" s="84"/>
      <c r="M270" s="84"/>
      <c r="N270" s="84"/>
      <c r="O270" s="84"/>
      <c r="P270" s="84"/>
      <c r="Q270" s="30"/>
      <c r="R270" s="12"/>
    </row>
    <row r="271" spans="1:19" x14ac:dyDescent="0.2">
      <c r="A271" s="5" t="s">
        <v>476</v>
      </c>
      <c r="B271" s="6" t="s">
        <v>479</v>
      </c>
      <c r="C271" s="34" t="s">
        <v>496</v>
      </c>
      <c r="D271" s="30">
        <v>30504505</v>
      </c>
      <c r="E271" s="14">
        <v>2046469</v>
      </c>
      <c r="F271" s="14">
        <v>1758246</v>
      </c>
      <c r="G271" s="14">
        <v>1926879</v>
      </c>
      <c r="H271" s="14">
        <v>1895649</v>
      </c>
      <c r="I271" s="14">
        <v>2200560</v>
      </c>
      <c r="J271" s="14">
        <v>2764977</v>
      </c>
      <c r="K271" s="14">
        <v>3320256</v>
      </c>
      <c r="L271" s="14">
        <v>3360288</v>
      </c>
      <c r="M271" s="14">
        <v>2929008</v>
      </c>
      <c r="N271" s="14">
        <v>2370762</v>
      </c>
      <c r="O271" s="14">
        <v>1939898</v>
      </c>
      <c r="P271" s="14">
        <v>1987267</v>
      </c>
      <c r="Q271" s="30">
        <f t="shared" si="23"/>
        <v>28500259</v>
      </c>
      <c r="R271" s="12">
        <f t="shared" si="29"/>
        <v>-6.5703278909131635E-2</v>
      </c>
    </row>
    <row r="272" spans="1:19" x14ac:dyDescent="0.2">
      <c r="A272" s="5" t="s">
        <v>476</v>
      </c>
      <c r="B272" s="6" t="s">
        <v>480</v>
      </c>
      <c r="C272" s="34" t="s">
        <v>754</v>
      </c>
      <c r="D272" s="30">
        <v>31611061</v>
      </c>
      <c r="E272" s="14">
        <v>2280519</v>
      </c>
      <c r="F272" s="14">
        <v>2197025</v>
      </c>
      <c r="G272" s="14">
        <v>2486957</v>
      </c>
      <c r="H272" s="14">
        <v>2576772</v>
      </c>
      <c r="I272" s="14">
        <v>2793548</v>
      </c>
      <c r="J272" s="14">
        <v>3078638</v>
      </c>
      <c r="K272" s="14">
        <v>3434150</v>
      </c>
      <c r="L272" s="14">
        <v>3462405</v>
      </c>
      <c r="M272" s="14">
        <v>3240113</v>
      </c>
      <c r="N272" s="14">
        <v>3035909</v>
      </c>
      <c r="O272" s="14">
        <v>2683844</v>
      </c>
      <c r="P272" s="14">
        <v>2760547</v>
      </c>
      <c r="Q272" s="30">
        <f t="shared" si="23"/>
        <v>34030427</v>
      </c>
      <c r="R272" s="12">
        <f t="shared" si="29"/>
        <v>7.6535425368987164E-2</v>
      </c>
      <c r="S272" s="32"/>
    </row>
    <row r="273" spans="1:19" x14ac:dyDescent="0.2">
      <c r="A273" s="5" t="s">
        <v>476</v>
      </c>
      <c r="B273" s="6" t="s">
        <v>481</v>
      </c>
      <c r="C273" s="34" t="s">
        <v>497</v>
      </c>
      <c r="D273" s="30">
        <v>15814894</v>
      </c>
      <c r="E273" s="14">
        <v>722465</v>
      </c>
      <c r="F273" s="14">
        <v>690371</v>
      </c>
      <c r="G273" s="14">
        <v>821409</v>
      </c>
      <c r="H273" s="14">
        <v>928587</v>
      </c>
      <c r="I273" s="14">
        <v>1115556</v>
      </c>
      <c r="J273" s="14">
        <v>1357627</v>
      </c>
      <c r="K273" s="14">
        <v>1593017</v>
      </c>
      <c r="L273" s="14">
        <v>1684963</v>
      </c>
      <c r="M273" s="14">
        <v>1547635</v>
      </c>
      <c r="N273" s="14">
        <v>1296902</v>
      </c>
      <c r="O273" s="14">
        <v>1098739</v>
      </c>
      <c r="P273" s="14">
        <v>1154787</v>
      </c>
      <c r="Q273" s="30">
        <f t="shared" si="23"/>
        <v>14012058</v>
      </c>
      <c r="R273" s="12">
        <f t="shared" si="29"/>
        <v>-0.11399608495637092</v>
      </c>
      <c r="S273" s="32"/>
    </row>
    <row r="274" spans="1:19" x14ac:dyDescent="0.2">
      <c r="A274" s="80"/>
      <c r="B274" s="81"/>
      <c r="C274" s="82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30"/>
      <c r="R274" s="12"/>
    </row>
    <row r="275" spans="1:19" x14ac:dyDescent="0.2">
      <c r="A275" s="5" t="s">
        <v>476</v>
      </c>
      <c r="B275" s="6" t="s">
        <v>482</v>
      </c>
      <c r="C275" s="34" t="s">
        <v>498</v>
      </c>
      <c r="D275" s="30">
        <v>3703211</v>
      </c>
      <c r="E275" s="14">
        <v>247448</v>
      </c>
      <c r="F275" s="14">
        <v>229629</v>
      </c>
      <c r="G275" s="14">
        <v>258986</v>
      </c>
      <c r="H275" s="14">
        <v>266308</v>
      </c>
      <c r="I275" s="14">
        <v>301604</v>
      </c>
      <c r="J275" s="14">
        <v>408804</v>
      </c>
      <c r="K275" s="14">
        <v>473329</v>
      </c>
      <c r="L275" s="14">
        <v>483699</v>
      </c>
      <c r="M275" s="14">
        <v>429652</v>
      </c>
      <c r="N275" s="14">
        <v>359833</v>
      </c>
      <c r="O275" s="14">
        <v>313390</v>
      </c>
      <c r="P275" s="14">
        <v>324884</v>
      </c>
      <c r="Q275" s="30">
        <f t="shared" si="23"/>
        <v>4097566</v>
      </c>
      <c r="R275" s="12">
        <f t="shared" si="29"/>
        <v>0.10649001636687738</v>
      </c>
    </row>
    <row r="276" spans="1:19" x14ac:dyDescent="0.2">
      <c r="A276" s="80"/>
      <c r="B276" s="81"/>
      <c r="C276" s="82"/>
      <c r="D276" s="8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30"/>
      <c r="R276" s="12"/>
    </row>
    <row r="277" spans="1:19" x14ac:dyDescent="0.2">
      <c r="A277" s="80"/>
      <c r="B277" s="81"/>
      <c r="C277" s="82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30"/>
      <c r="R277" s="12"/>
    </row>
    <row r="278" spans="1:19" x14ac:dyDescent="0.2">
      <c r="A278" s="5" t="s">
        <v>476</v>
      </c>
      <c r="B278" s="6" t="s">
        <v>974</v>
      </c>
      <c r="C278" s="34" t="s">
        <v>975</v>
      </c>
      <c r="D278" s="30">
        <v>4089327</v>
      </c>
      <c r="E278" s="14">
        <v>281963</v>
      </c>
      <c r="F278" s="14">
        <v>298090</v>
      </c>
      <c r="G278" s="14">
        <v>317750</v>
      </c>
      <c r="H278" s="14">
        <v>282617</v>
      </c>
      <c r="I278" s="14">
        <v>361336</v>
      </c>
      <c r="J278" s="14">
        <v>613482</v>
      </c>
      <c r="K278" s="14">
        <v>789765</v>
      </c>
      <c r="L278" s="14">
        <v>814220</v>
      </c>
      <c r="M278" s="14">
        <v>677572</v>
      </c>
      <c r="N278" s="14">
        <v>358035</v>
      </c>
      <c r="O278" s="14">
        <v>242351</v>
      </c>
      <c r="P278" s="14">
        <v>224893</v>
      </c>
      <c r="Q278" s="30">
        <f t="shared" si="23"/>
        <v>5262074</v>
      </c>
      <c r="R278" s="12">
        <f t="shared" si="29"/>
        <v>0.28678239720129994</v>
      </c>
    </row>
    <row r="279" spans="1:19" x14ac:dyDescent="0.2">
      <c r="A279" s="5" t="s">
        <v>476</v>
      </c>
      <c r="B279" s="6" t="s">
        <v>485</v>
      </c>
      <c r="C279" s="34" t="s">
        <v>501</v>
      </c>
      <c r="D279" s="30">
        <v>13501440</v>
      </c>
      <c r="E279" s="14">
        <v>785192</v>
      </c>
      <c r="F279" s="14">
        <v>703709</v>
      </c>
      <c r="G279" s="14">
        <v>829788</v>
      </c>
      <c r="H279" s="14">
        <v>900541</v>
      </c>
      <c r="I279" s="14">
        <v>1108772</v>
      </c>
      <c r="J279" s="14">
        <v>1374467</v>
      </c>
      <c r="K279" s="14">
        <v>1553469</v>
      </c>
      <c r="L279" s="14">
        <v>1551580</v>
      </c>
      <c r="M279" s="14">
        <v>1385050</v>
      </c>
      <c r="N279" s="14">
        <v>1152472</v>
      </c>
      <c r="O279" s="14">
        <v>952235</v>
      </c>
      <c r="P279" s="14">
        <v>982037</v>
      </c>
      <c r="Q279" s="30">
        <v>13265037</v>
      </c>
      <c r="R279" s="12">
        <f t="shared" si="29"/>
        <v>-1.7509465656996626E-2</v>
      </c>
    </row>
    <row r="280" spans="1:19" x14ac:dyDescent="0.2">
      <c r="A280" s="80"/>
      <c r="B280" s="81"/>
      <c r="C280" s="82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30"/>
      <c r="R280" s="12"/>
    </row>
    <row r="281" spans="1:19" x14ac:dyDescent="0.2">
      <c r="A281" s="80"/>
      <c r="B281" s="81"/>
      <c r="C281" s="82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30"/>
      <c r="R281" s="12"/>
    </row>
    <row r="282" spans="1:19" x14ac:dyDescent="0.2">
      <c r="A282" s="5" t="s">
        <v>476</v>
      </c>
      <c r="B282" s="6" t="s">
        <v>909</v>
      </c>
      <c r="C282" s="34" t="s">
        <v>910</v>
      </c>
      <c r="D282" s="30">
        <v>901563</v>
      </c>
      <c r="E282" s="62">
        <v>62595</v>
      </c>
      <c r="F282" s="62">
        <v>53975</v>
      </c>
      <c r="G282" s="62">
        <v>58764</v>
      </c>
      <c r="H282" s="62">
        <v>56046</v>
      </c>
      <c r="I282" s="62">
        <v>63679</v>
      </c>
      <c r="J282" s="62">
        <v>70002</v>
      </c>
      <c r="K282" s="62">
        <v>77608</v>
      </c>
      <c r="L282" s="62">
        <v>78602</v>
      </c>
      <c r="M282" s="62">
        <v>76906</v>
      </c>
      <c r="N282" s="62">
        <v>77214</v>
      </c>
      <c r="O282" s="14">
        <v>68881</v>
      </c>
      <c r="P282" s="14">
        <v>67315</v>
      </c>
      <c r="Q282" s="30">
        <f t="shared" si="23"/>
        <v>811587</v>
      </c>
      <c r="R282" s="12">
        <f t="shared" si="29"/>
        <v>-9.9800013975728796E-2</v>
      </c>
    </row>
    <row r="283" spans="1:19" x14ac:dyDescent="0.2">
      <c r="A283" s="5" t="s">
        <v>503</v>
      </c>
      <c r="B283" s="6" t="s">
        <v>504</v>
      </c>
      <c r="C283" s="34" t="s">
        <v>571</v>
      </c>
      <c r="D283" s="30">
        <v>4776164</v>
      </c>
      <c r="E283" s="14">
        <v>290580</v>
      </c>
      <c r="F283" s="14">
        <v>266734</v>
      </c>
      <c r="G283" s="14">
        <v>313410</v>
      </c>
      <c r="H283" s="14">
        <v>365891</v>
      </c>
      <c r="I283" s="14">
        <v>416332</v>
      </c>
      <c r="J283" s="14">
        <v>460452</v>
      </c>
      <c r="K283" s="14">
        <v>589633</v>
      </c>
      <c r="L283" s="14">
        <v>590647</v>
      </c>
      <c r="M283" s="14">
        <v>519881</v>
      </c>
      <c r="N283" s="14">
        <v>439589</v>
      </c>
      <c r="O283" s="14">
        <v>331980</v>
      </c>
      <c r="P283" s="14">
        <v>344638</v>
      </c>
      <c r="Q283" s="30">
        <v>4930875</v>
      </c>
      <c r="R283" s="12">
        <f t="shared" si="29"/>
        <v>3.2392313161775821E-2</v>
      </c>
    </row>
    <row r="284" spans="1:19" x14ac:dyDescent="0.2">
      <c r="A284" s="80"/>
      <c r="B284" s="81"/>
      <c r="C284" s="82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30"/>
      <c r="R284" s="12"/>
    </row>
    <row r="285" spans="1:19" x14ac:dyDescent="0.2">
      <c r="A285" s="5" t="s">
        <v>505</v>
      </c>
      <c r="B285" s="6" t="s">
        <v>506</v>
      </c>
      <c r="C285" s="34" t="s">
        <v>572</v>
      </c>
      <c r="D285" s="30">
        <v>1564311</v>
      </c>
      <c r="E285" s="72">
        <v>97849</v>
      </c>
      <c r="F285" s="72">
        <v>96751</v>
      </c>
      <c r="G285" s="72">
        <v>104687</v>
      </c>
      <c r="H285" s="72">
        <v>119509</v>
      </c>
      <c r="I285" s="72">
        <v>131407</v>
      </c>
      <c r="J285" s="72">
        <v>167430</v>
      </c>
      <c r="K285" s="14">
        <v>257814</v>
      </c>
      <c r="L285" s="14">
        <v>254659</v>
      </c>
      <c r="M285" s="14">
        <v>190810</v>
      </c>
      <c r="N285" s="14">
        <v>133539</v>
      </c>
      <c r="O285" s="14">
        <v>99483</v>
      </c>
      <c r="P285" s="14">
        <v>102870</v>
      </c>
      <c r="Q285" s="30">
        <f t="shared" si="23"/>
        <v>1756808</v>
      </c>
      <c r="R285" s="12">
        <f t="shared" ref="R285:R344" si="30">Q285/D285-1</f>
        <v>0.12305545380681981</v>
      </c>
    </row>
    <row r="286" spans="1:19" x14ac:dyDescent="0.2">
      <c r="A286" s="5" t="s">
        <v>505</v>
      </c>
      <c r="B286" s="6" t="s">
        <v>813</v>
      </c>
      <c r="C286" s="34" t="s">
        <v>875</v>
      </c>
      <c r="D286" s="30">
        <v>410449</v>
      </c>
      <c r="E286" s="14">
        <v>23515</v>
      </c>
      <c r="F286" s="14">
        <v>21573</v>
      </c>
      <c r="G286" s="14">
        <v>25849</v>
      </c>
      <c r="H286" s="14">
        <v>27390</v>
      </c>
      <c r="I286" s="14">
        <v>29766</v>
      </c>
      <c r="J286" s="14">
        <v>40649</v>
      </c>
      <c r="K286" s="14">
        <v>66740</v>
      </c>
      <c r="L286" s="14">
        <v>67502</v>
      </c>
      <c r="M286" s="14">
        <v>43380</v>
      </c>
      <c r="N286" s="14">
        <v>31437</v>
      </c>
      <c r="O286" s="14">
        <v>29079</v>
      </c>
      <c r="P286" s="14">
        <v>29506</v>
      </c>
      <c r="Q286" s="30">
        <v>436696</v>
      </c>
      <c r="R286" s="12">
        <f t="shared" si="30"/>
        <v>6.3947043359832811E-2</v>
      </c>
    </row>
    <row r="287" spans="1:19" x14ac:dyDescent="0.2">
      <c r="A287" s="5" t="s">
        <v>507</v>
      </c>
      <c r="B287" s="6" t="s">
        <v>508</v>
      </c>
      <c r="C287" s="34" t="s">
        <v>573</v>
      </c>
      <c r="D287" s="30">
        <v>1438304</v>
      </c>
      <c r="E287" s="14">
        <v>73567</v>
      </c>
      <c r="F287" s="14">
        <v>77976</v>
      </c>
      <c r="G287" s="14">
        <v>93923</v>
      </c>
      <c r="H287" s="14">
        <v>100549</v>
      </c>
      <c r="I287" s="14">
        <v>116499</v>
      </c>
      <c r="J287" s="14">
        <v>135757</v>
      </c>
      <c r="K287" s="14">
        <v>163267</v>
      </c>
      <c r="L287" s="14">
        <v>165137</v>
      </c>
      <c r="M287" s="14">
        <v>151658</v>
      </c>
      <c r="N287" s="14">
        <v>132081</v>
      </c>
      <c r="O287" s="14">
        <v>99082</v>
      </c>
      <c r="P287" s="14">
        <v>95335</v>
      </c>
      <c r="Q287" s="30">
        <f t="shared" si="23"/>
        <v>1404831</v>
      </c>
      <c r="R287" s="12">
        <f t="shared" si="30"/>
        <v>-2.3272548779673885E-2</v>
      </c>
    </row>
    <row r="288" spans="1:19" x14ac:dyDescent="0.2">
      <c r="A288" s="5" t="s">
        <v>509</v>
      </c>
      <c r="B288" s="5" t="s">
        <v>93</v>
      </c>
      <c r="C288" s="35"/>
      <c r="D288" s="30">
        <v>207414141</v>
      </c>
      <c r="E288" s="14">
        <v>12959573</v>
      </c>
      <c r="F288" s="14">
        <v>13312743</v>
      </c>
      <c r="G288" s="14">
        <v>16469834</v>
      </c>
      <c r="H288" s="14">
        <v>18001498</v>
      </c>
      <c r="I288" s="14">
        <v>20830981</v>
      </c>
      <c r="J288" s="14">
        <v>22325255</v>
      </c>
      <c r="K288" s="14">
        <v>25673872</v>
      </c>
      <c r="L288" s="14">
        <v>25820558</v>
      </c>
      <c r="M288" s="14">
        <v>23189171</v>
      </c>
      <c r="N288" s="14">
        <v>21448190</v>
      </c>
      <c r="O288" s="14">
        <v>15167467</v>
      </c>
      <c r="P288" s="14">
        <v>15030381</v>
      </c>
      <c r="Q288" s="30">
        <f t="shared" si="23"/>
        <v>230229523</v>
      </c>
      <c r="R288" s="12">
        <f t="shared" si="30"/>
        <v>0.10999916346108729</v>
      </c>
    </row>
    <row r="289" spans="1:18" x14ac:dyDescent="0.2">
      <c r="A289" s="5" t="s">
        <v>509</v>
      </c>
      <c r="B289" s="5" t="s">
        <v>510</v>
      </c>
      <c r="C289" s="34" t="s">
        <v>574</v>
      </c>
      <c r="D289" s="30">
        <v>1025688</v>
      </c>
      <c r="E289" s="14">
        <v>71956</v>
      </c>
      <c r="F289" s="14">
        <v>73096</v>
      </c>
      <c r="G289" s="14">
        <v>82118</v>
      </c>
      <c r="H289" s="14">
        <v>82308</v>
      </c>
      <c r="I289" s="14">
        <v>90855</v>
      </c>
      <c r="J289" s="14">
        <v>98831</v>
      </c>
      <c r="K289" s="14">
        <v>104349</v>
      </c>
      <c r="L289" s="14">
        <v>92677</v>
      </c>
      <c r="M289" s="14">
        <v>97504</v>
      </c>
      <c r="N289" s="14">
        <v>98607</v>
      </c>
      <c r="O289" s="14">
        <v>86767</v>
      </c>
      <c r="P289" s="14">
        <v>84223</v>
      </c>
      <c r="Q289" s="30">
        <f t="shared" si="23"/>
        <v>1063291</v>
      </c>
      <c r="R289" s="12">
        <f t="shared" si="30"/>
        <v>3.6661245914937135E-2</v>
      </c>
    </row>
    <row r="290" spans="1:18" x14ac:dyDescent="0.2">
      <c r="A290" s="5" t="s">
        <v>509</v>
      </c>
      <c r="B290" s="5" t="s">
        <v>511</v>
      </c>
      <c r="C290" s="34" t="s">
        <v>575</v>
      </c>
      <c r="D290" s="30">
        <v>10574484</v>
      </c>
      <c r="E290" s="14">
        <v>593149</v>
      </c>
      <c r="F290" s="14">
        <v>610441</v>
      </c>
      <c r="G290" s="14">
        <v>837094</v>
      </c>
      <c r="H290" s="14">
        <v>1018755</v>
      </c>
      <c r="I290" s="14">
        <v>1136255</v>
      </c>
      <c r="J290" s="14">
        <v>1242372</v>
      </c>
      <c r="K290" s="14">
        <v>1463623</v>
      </c>
      <c r="L290" s="14">
        <v>1447343</v>
      </c>
      <c r="M290" s="14">
        <v>1295675</v>
      </c>
      <c r="N290" s="14">
        <v>1227162</v>
      </c>
      <c r="O290" s="14">
        <v>772856</v>
      </c>
      <c r="P290" s="14">
        <v>700220</v>
      </c>
      <c r="Q290" s="30">
        <f t="shared" si="23"/>
        <v>12344945</v>
      </c>
      <c r="R290" s="12">
        <f t="shared" si="30"/>
        <v>0.16742764942478527</v>
      </c>
    </row>
    <row r="291" spans="1:18" x14ac:dyDescent="0.2">
      <c r="A291" s="5" t="s">
        <v>509</v>
      </c>
      <c r="B291" s="5" t="s">
        <v>512</v>
      </c>
      <c r="C291" s="34" t="s">
        <v>576</v>
      </c>
      <c r="D291" s="30">
        <v>691488</v>
      </c>
      <c r="E291" s="14">
        <v>30159</v>
      </c>
      <c r="F291" s="14">
        <v>48325</v>
      </c>
      <c r="G291" s="14">
        <v>71431</v>
      </c>
      <c r="H291" s="14">
        <v>78829</v>
      </c>
      <c r="I291" s="14">
        <v>86486</v>
      </c>
      <c r="J291" s="14">
        <v>100674</v>
      </c>
      <c r="K291" s="14">
        <v>118562</v>
      </c>
      <c r="L291" s="14">
        <v>117181</v>
      </c>
      <c r="M291" s="14">
        <v>104446</v>
      </c>
      <c r="N291" s="14">
        <v>82335</v>
      </c>
      <c r="O291" s="14">
        <v>43363</v>
      </c>
      <c r="P291" s="14">
        <v>38017</v>
      </c>
      <c r="Q291" s="30">
        <f t="shared" si="23"/>
        <v>919808</v>
      </c>
      <c r="R291" s="12">
        <f t="shared" si="30"/>
        <v>0.33018649636725428</v>
      </c>
    </row>
    <row r="292" spans="1:18" x14ac:dyDescent="0.2">
      <c r="A292" s="5" t="s">
        <v>509</v>
      </c>
      <c r="B292" s="5" t="s">
        <v>513</v>
      </c>
      <c r="C292" s="34" t="s">
        <v>577</v>
      </c>
      <c r="D292" s="30">
        <v>1119273</v>
      </c>
      <c r="E292" s="14">
        <v>70804</v>
      </c>
      <c r="F292" s="14">
        <v>71311</v>
      </c>
      <c r="G292" s="14">
        <v>96898</v>
      </c>
      <c r="H292" s="14">
        <v>101312</v>
      </c>
      <c r="I292" s="14">
        <v>110610</v>
      </c>
      <c r="J292" s="14">
        <v>122297</v>
      </c>
      <c r="K292" s="14">
        <v>142888</v>
      </c>
      <c r="L292" s="14">
        <v>142147</v>
      </c>
      <c r="M292" s="14">
        <v>125618</v>
      </c>
      <c r="N292" s="14">
        <v>104315</v>
      </c>
      <c r="O292" s="14">
        <v>95123</v>
      </c>
      <c r="P292" s="14">
        <v>98656</v>
      </c>
      <c r="Q292" s="30">
        <f t="shared" si="23"/>
        <v>1281979</v>
      </c>
      <c r="R292" s="12">
        <f t="shared" si="30"/>
        <v>0.1453675734159583</v>
      </c>
    </row>
    <row r="293" spans="1:18" x14ac:dyDescent="0.2">
      <c r="A293" s="5" t="s">
        <v>509</v>
      </c>
      <c r="B293" s="5" t="s">
        <v>514</v>
      </c>
      <c r="C293" s="34" t="s">
        <v>578</v>
      </c>
      <c r="D293" s="30">
        <v>39711276</v>
      </c>
      <c r="E293" s="14">
        <v>2517214</v>
      </c>
      <c r="F293" s="14">
        <v>2672365</v>
      </c>
      <c r="G293" s="14">
        <v>3301296</v>
      </c>
      <c r="H293" s="14">
        <v>3622360</v>
      </c>
      <c r="I293" s="14">
        <v>4049189</v>
      </c>
      <c r="J293" s="14">
        <v>4197642</v>
      </c>
      <c r="K293" s="14">
        <v>4668327</v>
      </c>
      <c r="L293" s="14">
        <v>4701329</v>
      </c>
      <c r="M293" s="14">
        <v>4359952</v>
      </c>
      <c r="N293" s="14">
        <v>4018769</v>
      </c>
      <c r="O293" s="14">
        <v>3043645</v>
      </c>
      <c r="P293" s="14">
        <v>3002605</v>
      </c>
      <c r="Q293" s="30">
        <f t="shared" si="23"/>
        <v>44154693</v>
      </c>
      <c r="R293" s="12">
        <f t="shared" si="30"/>
        <v>0.11189308044395241</v>
      </c>
    </row>
    <row r="294" spans="1:18" x14ac:dyDescent="0.2">
      <c r="A294" s="5" t="s">
        <v>509</v>
      </c>
      <c r="B294" s="5" t="s">
        <v>515</v>
      </c>
      <c r="C294" s="34" t="s">
        <v>579</v>
      </c>
      <c r="D294" s="30">
        <v>4277430</v>
      </c>
      <c r="E294" s="14">
        <v>260244</v>
      </c>
      <c r="F294" s="14">
        <v>281768</v>
      </c>
      <c r="G294" s="14">
        <v>359845</v>
      </c>
      <c r="H294" s="14">
        <v>375725</v>
      </c>
      <c r="I294" s="14">
        <v>407550</v>
      </c>
      <c r="J294" s="14">
        <v>435136</v>
      </c>
      <c r="K294" s="14">
        <v>500914</v>
      </c>
      <c r="L294" s="14">
        <v>469038</v>
      </c>
      <c r="M294" s="14">
        <v>439262</v>
      </c>
      <c r="N294" s="14">
        <v>401241</v>
      </c>
      <c r="O294" s="14">
        <v>342396</v>
      </c>
      <c r="P294" s="14">
        <v>315146</v>
      </c>
      <c r="Q294" s="30">
        <f t="shared" si="23"/>
        <v>4588265</v>
      </c>
      <c r="R294" s="12">
        <f t="shared" si="30"/>
        <v>7.266863513838917E-2</v>
      </c>
    </row>
    <row r="295" spans="1:18" x14ac:dyDescent="0.2">
      <c r="A295" s="5" t="s">
        <v>509</v>
      </c>
      <c r="B295" s="5" t="s">
        <v>516</v>
      </c>
      <c r="C295" s="34" t="s">
        <v>580</v>
      </c>
      <c r="D295" s="30">
        <v>146790</v>
      </c>
      <c r="E295" s="14">
        <v>11711</v>
      </c>
      <c r="F295" s="14">
        <v>11353</v>
      </c>
      <c r="G295" s="14">
        <v>13292</v>
      </c>
      <c r="H295" s="14">
        <v>11118</v>
      </c>
      <c r="I295" s="14">
        <v>12732</v>
      </c>
      <c r="J295" s="14">
        <v>12334</v>
      </c>
      <c r="K295" s="14">
        <v>13971</v>
      </c>
      <c r="L295" s="14">
        <v>16317</v>
      </c>
      <c r="M295" s="14">
        <v>14252</v>
      </c>
      <c r="N295" s="14">
        <v>14103</v>
      </c>
      <c r="O295" s="14">
        <v>12952</v>
      </c>
      <c r="P295" s="14">
        <v>12304</v>
      </c>
      <c r="Q295" s="30">
        <f t="shared" si="23"/>
        <v>156439</v>
      </c>
      <c r="R295" s="12">
        <f t="shared" si="30"/>
        <v>6.573336058314605E-2</v>
      </c>
    </row>
    <row r="296" spans="1:18" x14ac:dyDescent="0.2">
      <c r="A296" s="5" t="s">
        <v>509</v>
      </c>
      <c r="B296" s="5" t="s">
        <v>517</v>
      </c>
      <c r="C296" s="34" t="s">
        <v>581</v>
      </c>
      <c r="D296" s="30">
        <v>5026902</v>
      </c>
      <c r="E296" s="14">
        <v>422683</v>
      </c>
      <c r="F296" s="14">
        <v>433377</v>
      </c>
      <c r="G296" s="14">
        <v>485213</v>
      </c>
      <c r="H296" s="14">
        <v>474241</v>
      </c>
      <c r="I296" s="14">
        <v>428352</v>
      </c>
      <c r="J296" s="14">
        <v>437520</v>
      </c>
      <c r="K296" s="14">
        <v>517296</v>
      </c>
      <c r="L296" s="14">
        <v>543667</v>
      </c>
      <c r="M296" s="14">
        <v>460974</v>
      </c>
      <c r="N296" s="14">
        <v>551241</v>
      </c>
      <c r="O296" s="14">
        <v>467785</v>
      </c>
      <c r="P296" s="14">
        <v>454468</v>
      </c>
      <c r="Q296" s="30">
        <f t="shared" si="23"/>
        <v>5676817</v>
      </c>
      <c r="R296" s="12">
        <f t="shared" si="30"/>
        <v>0.12928738216897795</v>
      </c>
    </row>
    <row r="297" spans="1:18" x14ac:dyDescent="0.2">
      <c r="A297" s="5" t="s">
        <v>509</v>
      </c>
      <c r="B297" s="5" t="s">
        <v>518</v>
      </c>
      <c r="C297" s="34" t="s">
        <v>582</v>
      </c>
      <c r="D297" s="30">
        <v>1775318</v>
      </c>
      <c r="E297" s="14">
        <v>47287</v>
      </c>
      <c r="F297" s="14">
        <v>51681</v>
      </c>
      <c r="G297" s="14">
        <v>76810</v>
      </c>
      <c r="H297" s="14">
        <v>140128</v>
      </c>
      <c r="I297" s="14">
        <v>175793</v>
      </c>
      <c r="J297" s="14">
        <v>205741</v>
      </c>
      <c r="K297" s="14">
        <v>258764</v>
      </c>
      <c r="L297" s="14">
        <v>257892</v>
      </c>
      <c r="M297" s="14">
        <v>199845</v>
      </c>
      <c r="N297" s="14">
        <v>161187</v>
      </c>
      <c r="O297" s="14">
        <v>50246</v>
      </c>
      <c r="P297" s="14">
        <v>39389</v>
      </c>
      <c r="Q297" s="30">
        <f t="shared" si="23"/>
        <v>1664763</v>
      </c>
      <c r="R297" s="12">
        <f t="shared" si="30"/>
        <v>-6.2273350464536525E-2</v>
      </c>
    </row>
    <row r="298" spans="1:18" x14ac:dyDescent="0.2">
      <c r="A298" s="5" t="s">
        <v>509</v>
      </c>
      <c r="B298" s="5" t="s">
        <v>519</v>
      </c>
      <c r="C298" s="34" t="s">
        <v>583</v>
      </c>
      <c r="D298" s="30">
        <v>10627182</v>
      </c>
      <c r="E298" s="14">
        <v>1081682</v>
      </c>
      <c r="F298" s="14">
        <v>1036836</v>
      </c>
      <c r="G298" s="14">
        <v>1141479</v>
      </c>
      <c r="H298" s="14">
        <v>965484</v>
      </c>
      <c r="I298" s="14">
        <v>834241</v>
      </c>
      <c r="J298" s="14">
        <v>847162</v>
      </c>
      <c r="K298" s="14">
        <v>986135</v>
      </c>
      <c r="L298" s="14">
        <v>1012541</v>
      </c>
      <c r="M298" s="14">
        <v>885914</v>
      </c>
      <c r="N298" s="14">
        <v>1068881</v>
      </c>
      <c r="O298" s="14">
        <v>1077199</v>
      </c>
      <c r="P298" s="14">
        <v>1156091</v>
      </c>
      <c r="Q298" s="30">
        <f t="shared" si="23"/>
        <v>12093645</v>
      </c>
      <c r="R298" s="12">
        <f t="shared" si="30"/>
        <v>0.13799170843220709</v>
      </c>
    </row>
    <row r="299" spans="1:18" x14ac:dyDescent="0.2">
      <c r="A299" s="5" t="s">
        <v>509</v>
      </c>
      <c r="B299" s="5" t="s">
        <v>520</v>
      </c>
      <c r="C299" s="34" t="s">
        <v>584</v>
      </c>
      <c r="D299" s="30">
        <v>707268</v>
      </c>
      <c r="E299" s="14">
        <v>53599</v>
      </c>
      <c r="F299" s="14">
        <v>54135</v>
      </c>
      <c r="G299" s="14">
        <v>68332</v>
      </c>
      <c r="H299" s="14">
        <v>65723</v>
      </c>
      <c r="I299" s="14">
        <v>72180</v>
      </c>
      <c r="J299" s="14">
        <v>66203</v>
      </c>
      <c r="K299" s="14">
        <v>65587</v>
      </c>
      <c r="L299" s="14">
        <v>56081</v>
      </c>
      <c r="M299" s="14">
        <v>69040</v>
      </c>
      <c r="N299" s="14">
        <v>65631</v>
      </c>
      <c r="O299" s="14">
        <v>60862</v>
      </c>
      <c r="P299" s="14">
        <v>55769</v>
      </c>
      <c r="Q299" s="30">
        <f t="shared" ref="Q299:Q365" si="31">SUM(E299:P299)</f>
        <v>753142</v>
      </c>
      <c r="R299" s="12">
        <f t="shared" si="30"/>
        <v>6.4860844828268815E-2</v>
      </c>
    </row>
    <row r="300" spans="1:18" x14ac:dyDescent="0.2">
      <c r="A300" s="5" t="s">
        <v>509</v>
      </c>
      <c r="B300" s="5" t="s">
        <v>521</v>
      </c>
      <c r="C300" s="34" t="s">
        <v>585</v>
      </c>
      <c r="D300" s="30">
        <v>6477283</v>
      </c>
      <c r="E300" s="14">
        <v>126758</v>
      </c>
      <c r="F300" s="14">
        <v>128862</v>
      </c>
      <c r="G300" s="14">
        <v>194460</v>
      </c>
      <c r="H300" s="14">
        <v>341394</v>
      </c>
      <c r="I300" s="14">
        <v>770877</v>
      </c>
      <c r="J300" s="14">
        <v>1067182</v>
      </c>
      <c r="K300" s="14">
        <v>1312955</v>
      </c>
      <c r="L300" s="14">
        <v>1390009</v>
      </c>
      <c r="M300" s="14">
        <v>1124159</v>
      </c>
      <c r="N300" s="14">
        <v>652459</v>
      </c>
      <c r="O300" s="14">
        <v>156794</v>
      </c>
      <c r="P300" s="14">
        <v>150459</v>
      </c>
      <c r="Q300" s="30">
        <f t="shared" si="31"/>
        <v>7416368</v>
      </c>
      <c r="R300" s="12">
        <f t="shared" si="30"/>
        <v>0.1449813139243723</v>
      </c>
    </row>
    <row r="301" spans="1:18" x14ac:dyDescent="0.2">
      <c r="A301" s="5" t="s">
        <v>509</v>
      </c>
      <c r="B301" s="5" t="s">
        <v>522</v>
      </c>
      <c r="C301" s="34" t="s">
        <v>586</v>
      </c>
      <c r="D301" s="30">
        <v>823177</v>
      </c>
      <c r="E301" s="14">
        <v>26366</v>
      </c>
      <c r="F301" s="14">
        <v>33771</v>
      </c>
      <c r="G301" s="14">
        <v>56572</v>
      </c>
      <c r="H301" s="14">
        <v>81013</v>
      </c>
      <c r="I301" s="14">
        <v>101183</v>
      </c>
      <c r="J301" s="14">
        <v>100645</v>
      </c>
      <c r="K301" s="14">
        <v>104617</v>
      </c>
      <c r="L301" s="14">
        <v>108972</v>
      </c>
      <c r="M301" s="14">
        <v>107578</v>
      </c>
      <c r="N301" s="14">
        <v>107380</v>
      </c>
      <c r="O301" s="14">
        <v>52334</v>
      </c>
      <c r="P301" s="14">
        <v>36020</v>
      </c>
      <c r="Q301" s="30">
        <f t="shared" si="31"/>
        <v>916451</v>
      </c>
      <c r="R301" s="12">
        <f t="shared" si="30"/>
        <v>0.11330977420408983</v>
      </c>
    </row>
    <row r="302" spans="1:18" x14ac:dyDescent="0.2">
      <c r="A302" s="5" t="s">
        <v>509</v>
      </c>
      <c r="B302" s="5" t="s">
        <v>523</v>
      </c>
      <c r="C302" s="34" t="s">
        <v>587</v>
      </c>
      <c r="D302" s="30">
        <v>6124321</v>
      </c>
      <c r="E302" s="14">
        <v>494153</v>
      </c>
      <c r="F302" s="14">
        <v>489032</v>
      </c>
      <c r="G302" s="14">
        <v>563464</v>
      </c>
      <c r="H302" s="14">
        <v>527641</v>
      </c>
      <c r="I302" s="14">
        <v>524194</v>
      </c>
      <c r="J302" s="14">
        <v>537278</v>
      </c>
      <c r="K302" s="14">
        <v>630288</v>
      </c>
      <c r="L302" s="14">
        <v>642277</v>
      </c>
      <c r="M302" s="14">
        <v>567855</v>
      </c>
      <c r="N302" s="14">
        <v>612731</v>
      </c>
      <c r="O302" s="14">
        <v>540175</v>
      </c>
      <c r="P302" s="14">
        <v>554878</v>
      </c>
      <c r="Q302" s="30">
        <f t="shared" si="31"/>
        <v>6683966</v>
      </c>
      <c r="R302" s="12">
        <f t="shared" si="30"/>
        <v>9.1380742452918495E-2</v>
      </c>
    </row>
    <row r="303" spans="1:18" x14ac:dyDescent="0.2">
      <c r="A303" s="5" t="s">
        <v>509</v>
      </c>
      <c r="B303" s="5" t="s">
        <v>524</v>
      </c>
      <c r="C303" s="34" t="s">
        <v>588</v>
      </c>
      <c r="D303" s="30">
        <v>971676</v>
      </c>
      <c r="E303" s="14">
        <v>82400</v>
      </c>
      <c r="F303" s="14">
        <v>84511</v>
      </c>
      <c r="G303" s="14">
        <v>98283</v>
      </c>
      <c r="H303" s="14">
        <v>88159</v>
      </c>
      <c r="I303" s="14">
        <v>92136</v>
      </c>
      <c r="J303" s="14">
        <v>84847</v>
      </c>
      <c r="K303" s="14">
        <v>97568</v>
      </c>
      <c r="L303" s="14">
        <v>103264</v>
      </c>
      <c r="M303" s="14">
        <v>89472</v>
      </c>
      <c r="N303" s="14">
        <v>91955</v>
      </c>
      <c r="O303" s="14">
        <v>99523</v>
      </c>
      <c r="P303" s="14">
        <v>104028</v>
      </c>
      <c r="Q303" s="30">
        <f t="shared" si="31"/>
        <v>1116146</v>
      </c>
      <c r="R303" s="12">
        <f t="shared" si="30"/>
        <v>0.14868124765868451</v>
      </c>
    </row>
    <row r="304" spans="1:18" x14ac:dyDescent="0.2">
      <c r="A304" s="5" t="s">
        <v>509</v>
      </c>
      <c r="B304" s="5" t="s">
        <v>525</v>
      </c>
      <c r="C304" s="34" t="s">
        <v>589</v>
      </c>
      <c r="D304" s="30">
        <v>46828279</v>
      </c>
      <c r="E304" s="14">
        <v>3516532</v>
      </c>
      <c r="F304" s="14">
        <v>3463785</v>
      </c>
      <c r="G304" s="14">
        <v>3989324</v>
      </c>
      <c r="H304" s="14">
        <v>3937145</v>
      </c>
      <c r="I304" s="14">
        <v>4291978</v>
      </c>
      <c r="J304" s="14">
        <v>4413607</v>
      </c>
      <c r="K304" s="14">
        <v>4906164</v>
      </c>
      <c r="L304" s="14">
        <v>4793527</v>
      </c>
      <c r="M304" s="14">
        <v>4610358</v>
      </c>
      <c r="N304" s="14">
        <v>4517156</v>
      </c>
      <c r="O304" s="14">
        <v>3944988</v>
      </c>
      <c r="P304" s="14">
        <v>4036019</v>
      </c>
      <c r="Q304" s="30">
        <f t="shared" si="31"/>
        <v>50420583</v>
      </c>
      <c r="R304" s="12">
        <f t="shared" si="30"/>
        <v>7.6712278920179733E-2</v>
      </c>
    </row>
    <row r="305" spans="1:18" x14ac:dyDescent="0.2">
      <c r="A305" s="5" t="s">
        <v>509</v>
      </c>
      <c r="B305" s="5" t="s">
        <v>526</v>
      </c>
      <c r="C305" s="34" t="s">
        <v>590</v>
      </c>
      <c r="D305" s="30">
        <v>14404170</v>
      </c>
      <c r="E305" s="14">
        <v>732499</v>
      </c>
      <c r="F305" s="14">
        <v>794722</v>
      </c>
      <c r="G305" s="14">
        <v>1096308</v>
      </c>
      <c r="H305" s="14">
        <v>1445964</v>
      </c>
      <c r="I305" s="14">
        <v>1626519</v>
      </c>
      <c r="J305" s="14">
        <v>1688571</v>
      </c>
      <c r="K305" s="14">
        <v>1966643</v>
      </c>
      <c r="L305" s="14">
        <v>1952510</v>
      </c>
      <c r="M305" s="14">
        <v>1779491</v>
      </c>
      <c r="N305" s="14">
        <v>1711802</v>
      </c>
      <c r="O305" s="14">
        <v>965178</v>
      </c>
      <c r="P305" s="14">
        <v>912569</v>
      </c>
      <c r="Q305" s="30">
        <f t="shared" si="31"/>
        <v>16672776</v>
      </c>
      <c r="R305" s="12">
        <f t="shared" si="30"/>
        <v>0.15749647497912056</v>
      </c>
    </row>
    <row r="306" spans="1:18" x14ac:dyDescent="0.2">
      <c r="A306" s="5" t="s">
        <v>509</v>
      </c>
      <c r="B306" s="5" t="s">
        <v>527</v>
      </c>
      <c r="C306" s="34" t="s">
        <v>591</v>
      </c>
      <c r="D306" s="30">
        <v>317806</v>
      </c>
      <c r="E306" s="14">
        <v>23221</v>
      </c>
      <c r="F306" s="14">
        <v>23046</v>
      </c>
      <c r="G306" s="14">
        <v>26075</v>
      </c>
      <c r="H306" s="14">
        <v>25973</v>
      </c>
      <c r="I306" s="14">
        <v>27939</v>
      </c>
      <c r="J306" s="14">
        <v>25888</v>
      </c>
      <c r="K306" s="14">
        <v>32628</v>
      </c>
      <c r="L306" s="14">
        <v>32417</v>
      </c>
      <c r="M306" s="14">
        <v>30957</v>
      </c>
      <c r="N306" s="14">
        <v>29137</v>
      </c>
      <c r="O306" s="14">
        <v>25618</v>
      </c>
      <c r="P306" s="14">
        <v>27217</v>
      </c>
      <c r="Q306" s="30">
        <f t="shared" si="31"/>
        <v>330116</v>
      </c>
      <c r="R306" s="12">
        <f t="shared" si="30"/>
        <v>3.8734322196560145E-2</v>
      </c>
    </row>
    <row r="307" spans="1:18" x14ac:dyDescent="0.2">
      <c r="A307" s="5" t="s">
        <v>509</v>
      </c>
      <c r="B307" s="5" t="s">
        <v>528</v>
      </c>
      <c r="C307" s="34" t="s">
        <v>592</v>
      </c>
      <c r="D307" s="30">
        <v>2867482</v>
      </c>
      <c r="E307" s="14">
        <v>53795</v>
      </c>
      <c r="F307" s="14">
        <v>63855</v>
      </c>
      <c r="G307" s="14">
        <v>95554</v>
      </c>
      <c r="H307" s="14">
        <v>109165</v>
      </c>
      <c r="I307" s="14">
        <v>285336</v>
      </c>
      <c r="J307" s="14">
        <v>460002</v>
      </c>
      <c r="K307" s="14">
        <v>632939</v>
      </c>
      <c r="L307" s="14">
        <v>653481</v>
      </c>
      <c r="M307" s="14">
        <v>471842</v>
      </c>
      <c r="N307" s="14">
        <v>214807</v>
      </c>
      <c r="O307" s="14">
        <v>70263</v>
      </c>
      <c r="P307" s="14">
        <v>67573</v>
      </c>
      <c r="Q307" s="30">
        <f t="shared" si="31"/>
        <v>3178612</v>
      </c>
      <c r="R307" s="12">
        <f t="shared" si="30"/>
        <v>0.10850286069799209</v>
      </c>
    </row>
    <row r="308" spans="1:18" x14ac:dyDescent="0.2">
      <c r="A308" s="5" t="s">
        <v>509</v>
      </c>
      <c r="B308" s="5" t="s">
        <v>529</v>
      </c>
      <c r="C308" s="34" t="s">
        <v>593</v>
      </c>
      <c r="D308" s="30">
        <v>1067576</v>
      </c>
      <c r="E308" s="14">
        <v>19572</v>
      </c>
      <c r="F308" s="14">
        <v>19479</v>
      </c>
      <c r="G308" s="14">
        <v>51025</v>
      </c>
      <c r="H308" s="14">
        <v>118051</v>
      </c>
      <c r="I308" s="14">
        <v>129383</v>
      </c>
      <c r="J308" s="14">
        <v>132504</v>
      </c>
      <c r="K308" s="14">
        <v>150021</v>
      </c>
      <c r="L308" s="14">
        <v>144764</v>
      </c>
      <c r="M308" s="14">
        <v>134143</v>
      </c>
      <c r="N308" s="14">
        <v>116518</v>
      </c>
      <c r="O308" s="14">
        <v>44146</v>
      </c>
      <c r="P308" s="14">
        <v>37374</v>
      </c>
      <c r="Q308" s="30">
        <f t="shared" si="31"/>
        <v>1096980</v>
      </c>
      <c r="R308" s="12">
        <f t="shared" si="30"/>
        <v>2.7542769788755139E-2</v>
      </c>
    </row>
    <row r="309" spans="1:18" x14ac:dyDescent="0.2">
      <c r="A309" s="5" t="s">
        <v>509</v>
      </c>
      <c r="B309" s="5" t="s">
        <v>530</v>
      </c>
      <c r="C309" s="34" t="s">
        <v>594</v>
      </c>
      <c r="D309" s="30">
        <v>23745131</v>
      </c>
      <c r="E309" s="14">
        <v>613548</v>
      </c>
      <c r="F309" s="14">
        <v>709046</v>
      </c>
      <c r="G309" s="14">
        <v>1199459</v>
      </c>
      <c r="H309" s="14">
        <v>1801447</v>
      </c>
      <c r="I309" s="14">
        <v>2924082</v>
      </c>
      <c r="J309" s="14">
        <v>3360448</v>
      </c>
      <c r="K309" s="14">
        <v>3952191</v>
      </c>
      <c r="L309" s="14">
        <v>3982477</v>
      </c>
      <c r="M309" s="14">
        <v>3406653</v>
      </c>
      <c r="N309" s="14">
        <v>2773585</v>
      </c>
      <c r="O309" s="14">
        <v>809617</v>
      </c>
      <c r="P309" s="14">
        <v>721329</v>
      </c>
      <c r="Q309" s="30">
        <f t="shared" si="31"/>
        <v>26253882</v>
      </c>
      <c r="R309" s="12">
        <f t="shared" si="30"/>
        <v>0.10565328108739425</v>
      </c>
    </row>
    <row r="310" spans="1:18" x14ac:dyDescent="0.2">
      <c r="A310" s="5" t="s">
        <v>509</v>
      </c>
      <c r="B310" s="5" t="s">
        <v>531</v>
      </c>
      <c r="C310" s="34" t="s">
        <v>595</v>
      </c>
      <c r="D310" s="30">
        <v>148710</v>
      </c>
      <c r="E310" s="14">
        <v>9474</v>
      </c>
      <c r="F310" s="14">
        <v>11292</v>
      </c>
      <c r="G310" s="14">
        <v>12034</v>
      </c>
      <c r="H310" s="14">
        <v>12547</v>
      </c>
      <c r="I310" s="14">
        <v>13627</v>
      </c>
      <c r="J310" s="14">
        <v>15038</v>
      </c>
      <c r="K310" s="14">
        <v>16683</v>
      </c>
      <c r="L310" s="14">
        <v>9659</v>
      </c>
      <c r="M310" s="14">
        <v>13416</v>
      </c>
      <c r="N310" s="14">
        <v>15283</v>
      </c>
      <c r="O310" s="14">
        <v>12919</v>
      </c>
      <c r="P310" s="14">
        <v>11504</v>
      </c>
      <c r="Q310" s="30">
        <f t="shared" si="31"/>
        <v>153476</v>
      </c>
      <c r="R310" s="12">
        <f t="shared" si="30"/>
        <v>3.2048954340663016E-2</v>
      </c>
    </row>
    <row r="311" spans="1:18" x14ac:dyDescent="0.2">
      <c r="A311" s="5" t="s">
        <v>509</v>
      </c>
      <c r="B311" s="5" t="s">
        <v>532</v>
      </c>
      <c r="C311" s="34" t="s">
        <v>596</v>
      </c>
      <c r="D311" s="30">
        <v>705067</v>
      </c>
      <c r="E311" s="14">
        <v>5549</v>
      </c>
      <c r="F311" s="14">
        <v>5561</v>
      </c>
      <c r="G311" s="14">
        <v>11153</v>
      </c>
      <c r="H311" s="14">
        <v>27738</v>
      </c>
      <c r="I311" s="14">
        <v>90687</v>
      </c>
      <c r="J311" s="14">
        <v>135285</v>
      </c>
      <c r="K311" s="14">
        <v>167641</v>
      </c>
      <c r="L311" s="14">
        <v>156129</v>
      </c>
      <c r="M311" s="14">
        <v>125757</v>
      </c>
      <c r="N311" s="14">
        <v>74606</v>
      </c>
      <c r="O311" s="14">
        <v>9730</v>
      </c>
      <c r="P311" s="14">
        <v>7775</v>
      </c>
      <c r="Q311" s="30">
        <f t="shared" si="31"/>
        <v>817611</v>
      </c>
      <c r="R311" s="12">
        <f t="shared" si="30"/>
        <v>0.15962170970985734</v>
      </c>
    </row>
    <row r="312" spans="1:18" x14ac:dyDescent="0.2">
      <c r="A312" s="5" t="s">
        <v>509</v>
      </c>
      <c r="B312" s="5" t="s">
        <v>533</v>
      </c>
      <c r="C312" s="34" t="s">
        <v>597</v>
      </c>
      <c r="D312" s="30">
        <v>255071</v>
      </c>
      <c r="E312" s="14">
        <v>15859</v>
      </c>
      <c r="F312" s="14">
        <v>18281</v>
      </c>
      <c r="G312" s="14">
        <v>20156</v>
      </c>
      <c r="H312" s="14">
        <v>23247</v>
      </c>
      <c r="I312" s="14">
        <v>27358</v>
      </c>
      <c r="J312" s="14">
        <v>27241</v>
      </c>
      <c r="K312" s="14">
        <v>25748</v>
      </c>
      <c r="L312" s="14">
        <v>17382</v>
      </c>
      <c r="M312" s="14">
        <v>24220</v>
      </c>
      <c r="N312" s="14">
        <v>25378</v>
      </c>
      <c r="O312" s="14">
        <v>22679</v>
      </c>
      <c r="P312" s="14">
        <v>16873</v>
      </c>
      <c r="Q312" s="30">
        <f t="shared" si="31"/>
        <v>264422</v>
      </c>
      <c r="R312" s="12">
        <f t="shared" si="30"/>
        <v>3.6660380835140005E-2</v>
      </c>
    </row>
    <row r="313" spans="1:18" x14ac:dyDescent="0.2">
      <c r="A313" s="5" t="s">
        <v>509</v>
      </c>
      <c r="B313" s="5" t="s">
        <v>534</v>
      </c>
      <c r="C313" s="34" t="s">
        <v>598</v>
      </c>
      <c r="D313" s="30">
        <v>875920</v>
      </c>
      <c r="E313" s="14">
        <v>42815</v>
      </c>
      <c r="F313" s="14">
        <v>47292</v>
      </c>
      <c r="G313" s="14">
        <v>54785</v>
      </c>
      <c r="H313" s="14">
        <v>66647</v>
      </c>
      <c r="I313" s="14">
        <v>70911</v>
      </c>
      <c r="J313" s="14">
        <v>75895</v>
      </c>
      <c r="K313" s="14">
        <v>86472</v>
      </c>
      <c r="L313" s="14">
        <v>83049</v>
      </c>
      <c r="M313" s="14">
        <v>79342</v>
      </c>
      <c r="N313" s="14">
        <v>68239</v>
      </c>
      <c r="O313" s="14">
        <v>51445</v>
      </c>
      <c r="P313" s="14">
        <v>51426</v>
      </c>
      <c r="Q313" s="30">
        <f t="shared" si="31"/>
        <v>778318</v>
      </c>
      <c r="R313" s="12">
        <f t="shared" si="30"/>
        <v>-0.11142798429080281</v>
      </c>
    </row>
    <row r="314" spans="1:18" x14ac:dyDescent="0.2">
      <c r="A314" s="5" t="s">
        <v>509</v>
      </c>
      <c r="B314" s="5" t="s">
        <v>535</v>
      </c>
      <c r="C314" s="34" t="s">
        <v>599</v>
      </c>
      <c r="D314" s="30">
        <v>2296248</v>
      </c>
      <c r="E314" s="14">
        <v>148246</v>
      </c>
      <c r="F314" s="14">
        <v>152849</v>
      </c>
      <c r="G314" s="14">
        <v>197386</v>
      </c>
      <c r="H314" s="14">
        <v>206093</v>
      </c>
      <c r="I314" s="14">
        <v>229918</v>
      </c>
      <c r="J314" s="14">
        <v>225158</v>
      </c>
      <c r="K314" s="14">
        <v>261524</v>
      </c>
      <c r="L314" s="14">
        <v>276776</v>
      </c>
      <c r="M314" s="14">
        <v>241751</v>
      </c>
      <c r="N314" s="14">
        <v>227133</v>
      </c>
      <c r="O314" s="14">
        <v>169510</v>
      </c>
      <c r="P314" s="14">
        <v>174396</v>
      </c>
      <c r="Q314" s="30">
        <f t="shared" si="31"/>
        <v>2510740</v>
      </c>
      <c r="R314" s="12">
        <f t="shared" si="30"/>
        <v>9.3409771070023906E-2</v>
      </c>
    </row>
    <row r="315" spans="1:18" x14ac:dyDescent="0.2">
      <c r="A315" s="5" t="s">
        <v>509</v>
      </c>
      <c r="B315" s="5" t="s">
        <v>536</v>
      </c>
      <c r="C315" s="34" t="s">
        <v>600</v>
      </c>
      <c r="D315" s="30">
        <v>4308942</v>
      </c>
      <c r="E315" s="14">
        <v>287623</v>
      </c>
      <c r="F315" s="14">
        <v>311918</v>
      </c>
      <c r="G315" s="14">
        <v>381713</v>
      </c>
      <c r="H315" s="14">
        <v>426634</v>
      </c>
      <c r="I315" s="14">
        <v>439465</v>
      </c>
      <c r="J315" s="14">
        <v>407611</v>
      </c>
      <c r="K315" s="14">
        <v>410859</v>
      </c>
      <c r="L315" s="14">
        <v>418987</v>
      </c>
      <c r="M315" s="14">
        <v>419111</v>
      </c>
      <c r="N315" s="14">
        <v>425297</v>
      </c>
      <c r="O315" s="14">
        <v>353276</v>
      </c>
      <c r="P315" s="14">
        <v>341544</v>
      </c>
      <c r="Q315" s="30">
        <f t="shared" si="31"/>
        <v>4624038</v>
      </c>
      <c r="R315" s="12">
        <f t="shared" si="30"/>
        <v>7.3126071318666996E-2</v>
      </c>
    </row>
    <row r="316" spans="1:18" x14ac:dyDescent="0.2">
      <c r="A316" s="5" t="s">
        <v>509</v>
      </c>
      <c r="B316" s="5" t="s">
        <v>537</v>
      </c>
      <c r="C316" s="34" t="s">
        <v>601</v>
      </c>
      <c r="D316" s="30">
        <v>3815315</v>
      </c>
      <c r="E316" s="14">
        <v>304249</v>
      </c>
      <c r="F316" s="14">
        <v>304316</v>
      </c>
      <c r="G316" s="14">
        <v>359232</v>
      </c>
      <c r="H316" s="14">
        <v>322614</v>
      </c>
      <c r="I316" s="14">
        <v>377876</v>
      </c>
      <c r="J316" s="14">
        <v>362222</v>
      </c>
      <c r="K316" s="14">
        <v>383164</v>
      </c>
      <c r="L316" s="14">
        <v>404383</v>
      </c>
      <c r="M316" s="14">
        <v>362888</v>
      </c>
      <c r="N316" s="14">
        <v>365484</v>
      </c>
      <c r="O316" s="14">
        <v>332589</v>
      </c>
      <c r="P316" s="14">
        <v>340174</v>
      </c>
      <c r="Q316" s="30">
        <f t="shared" si="31"/>
        <v>4219191</v>
      </c>
      <c r="R316" s="12">
        <f t="shared" si="30"/>
        <v>0.10585652822899294</v>
      </c>
    </row>
    <row r="317" spans="1:18" x14ac:dyDescent="0.2">
      <c r="A317" s="5" t="s">
        <v>509</v>
      </c>
      <c r="B317" s="5" t="s">
        <v>538</v>
      </c>
      <c r="C317" s="34" t="s">
        <v>602</v>
      </c>
      <c r="D317" s="30">
        <v>9117637</v>
      </c>
      <c r="E317" s="14">
        <v>880115</v>
      </c>
      <c r="F317" s="14">
        <v>869061</v>
      </c>
      <c r="G317" s="14">
        <v>956027</v>
      </c>
      <c r="H317" s="14">
        <v>874534</v>
      </c>
      <c r="I317" s="14">
        <v>721338</v>
      </c>
      <c r="J317" s="14">
        <v>741506</v>
      </c>
      <c r="K317" s="14">
        <v>878648</v>
      </c>
      <c r="L317" s="14">
        <v>916848</v>
      </c>
      <c r="M317" s="14">
        <v>811586</v>
      </c>
      <c r="N317" s="14">
        <v>935595</v>
      </c>
      <c r="O317" s="14">
        <v>928792</v>
      </c>
      <c r="P317" s="14">
        <v>958354</v>
      </c>
      <c r="Q317" s="30">
        <f t="shared" si="31"/>
        <v>10472404</v>
      </c>
      <c r="R317" s="12">
        <f t="shared" si="30"/>
        <v>0.14858751231267497</v>
      </c>
    </row>
    <row r="318" spans="1:18" x14ac:dyDescent="0.2">
      <c r="A318" s="5" t="s">
        <v>509</v>
      </c>
      <c r="B318" s="5" t="s">
        <v>539</v>
      </c>
      <c r="C318" s="34" t="s">
        <v>603</v>
      </c>
      <c r="D318" s="30">
        <v>5051871</v>
      </c>
      <c r="E318" s="14">
        <v>307718</v>
      </c>
      <c r="F318" s="14">
        <v>328246</v>
      </c>
      <c r="G318" s="14">
        <v>421622</v>
      </c>
      <c r="H318" s="14">
        <v>468743</v>
      </c>
      <c r="I318" s="14">
        <v>515061</v>
      </c>
      <c r="J318" s="14">
        <v>535174</v>
      </c>
      <c r="K318" s="14">
        <v>628757</v>
      </c>
      <c r="L318" s="14">
        <v>680108</v>
      </c>
      <c r="M318" s="14">
        <v>566431</v>
      </c>
      <c r="N318" s="14">
        <v>538207</v>
      </c>
      <c r="O318" s="14">
        <v>405510</v>
      </c>
      <c r="P318" s="14">
        <v>403527</v>
      </c>
      <c r="Q318" s="30">
        <f t="shared" si="31"/>
        <v>5799104</v>
      </c>
      <c r="R318" s="12">
        <f t="shared" si="30"/>
        <v>0.14791212998114966</v>
      </c>
    </row>
    <row r="319" spans="1:18" x14ac:dyDescent="0.2">
      <c r="A319" s="5" t="s">
        <v>509</v>
      </c>
      <c r="B319" s="5" t="s">
        <v>540</v>
      </c>
      <c r="C319" s="34" t="s">
        <v>604</v>
      </c>
      <c r="D319" s="30">
        <v>218293</v>
      </c>
      <c r="E319" s="14">
        <v>11487</v>
      </c>
      <c r="F319" s="14">
        <v>12554</v>
      </c>
      <c r="G319" s="14">
        <v>20703</v>
      </c>
      <c r="H319" s="14">
        <v>27516</v>
      </c>
      <c r="I319" s="14">
        <v>25680</v>
      </c>
      <c r="J319" s="14">
        <v>18470</v>
      </c>
      <c r="K319" s="14">
        <v>21748</v>
      </c>
      <c r="L319" s="14">
        <v>24418</v>
      </c>
      <c r="M319" s="14">
        <v>21313</v>
      </c>
      <c r="N319" s="14">
        <v>23062</v>
      </c>
      <c r="O319" s="14">
        <v>13291</v>
      </c>
      <c r="P319" s="14">
        <v>11626</v>
      </c>
      <c r="Q319" s="30">
        <f t="shared" si="31"/>
        <v>231868</v>
      </c>
      <c r="R319" s="12">
        <f t="shared" si="30"/>
        <v>6.2187060510414893E-2</v>
      </c>
    </row>
    <row r="320" spans="1:18" x14ac:dyDescent="0.2">
      <c r="A320" s="5" t="s">
        <v>509</v>
      </c>
      <c r="B320" s="5" t="s">
        <v>541</v>
      </c>
      <c r="C320" s="34" t="s">
        <v>605</v>
      </c>
      <c r="D320" s="30">
        <v>713563</v>
      </c>
      <c r="E320" s="14">
        <v>61875</v>
      </c>
      <c r="F320" s="14">
        <v>61208</v>
      </c>
      <c r="G320" s="14">
        <v>71076</v>
      </c>
      <c r="H320" s="14">
        <v>74788</v>
      </c>
      <c r="I320" s="14">
        <v>82470</v>
      </c>
      <c r="J320" s="14">
        <v>89080</v>
      </c>
      <c r="K320" s="14">
        <v>101940</v>
      </c>
      <c r="L320" s="14">
        <v>102230</v>
      </c>
      <c r="M320" s="14">
        <v>94670</v>
      </c>
      <c r="N320" s="14">
        <v>81944</v>
      </c>
      <c r="O320" s="14">
        <v>69364</v>
      </c>
      <c r="P320" s="14">
        <v>63361</v>
      </c>
      <c r="Q320" s="30">
        <f t="shared" si="31"/>
        <v>954006</v>
      </c>
      <c r="R320" s="12">
        <f t="shared" si="30"/>
        <v>0.3369611372786987</v>
      </c>
    </row>
    <row r="321" spans="1:18" x14ac:dyDescent="0.2">
      <c r="A321" s="5" t="s">
        <v>509</v>
      </c>
      <c r="B321" s="5" t="s">
        <v>542</v>
      </c>
      <c r="C321" s="34" t="s">
        <v>606</v>
      </c>
      <c r="D321" s="30">
        <v>423873</v>
      </c>
      <c r="E321" s="14">
        <v>27076</v>
      </c>
      <c r="F321" s="14">
        <v>27089</v>
      </c>
      <c r="G321" s="14">
        <v>39601</v>
      </c>
      <c r="H321" s="14">
        <v>34878</v>
      </c>
      <c r="I321" s="14">
        <v>33585</v>
      </c>
      <c r="J321" s="14">
        <v>37161</v>
      </c>
      <c r="K321" s="14">
        <v>44907</v>
      </c>
      <c r="L321" s="14">
        <v>46776</v>
      </c>
      <c r="M321" s="14">
        <v>36494</v>
      </c>
      <c r="N321" s="14">
        <v>32757</v>
      </c>
      <c r="O321" s="14">
        <v>26833</v>
      </c>
      <c r="P321" s="14">
        <v>32372</v>
      </c>
      <c r="Q321" s="30">
        <f t="shared" si="31"/>
        <v>419529</v>
      </c>
      <c r="R321" s="12">
        <f t="shared" si="30"/>
        <v>-1.0248352690546469E-2</v>
      </c>
    </row>
    <row r="322" spans="1:18" x14ac:dyDescent="0.2">
      <c r="A322" s="5" t="s">
        <v>543</v>
      </c>
      <c r="B322" s="6" t="s">
        <v>798</v>
      </c>
      <c r="C322" s="35"/>
      <c r="D322" s="30">
        <v>41259973</v>
      </c>
      <c r="E322" s="14">
        <v>2846618</v>
      </c>
      <c r="F322" s="14">
        <v>3030996</v>
      </c>
      <c r="G322" s="17">
        <v>3485122</v>
      </c>
      <c r="H322" s="14">
        <v>3534720</v>
      </c>
      <c r="I322" s="14">
        <v>3958111</v>
      </c>
      <c r="J322" s="14">
        <v>4001225</v>
      </c>
      <c r="K322" s="14">
        <v>3990510</v>
      </c>
      <c r="L322" s="14">
        <v>3952347</v>
      </c>
      <c r="M322" s="14">
        <v>4096795</v>
      </c>
      <c r="N322" s="14">
        <v>3958709</v>
      </c>
      <c r="O322" s="14">
        <v>3507321</v>
      </c>
      <c r="P322" s="14">
        <v>3276963</v>
      </c>
      <c r="Q322" s="30">
        <f t="shared" si="31"/>
        <v>43639437</v>
      </c>
      <c r="R322" s="12">
        <f t="shared" si="30"/>
        <v>5.767003289119943E-2</v>
      </c>
    </row>
    <row r="323" spans="1:18" x14ac:dyDescent="0.2">
      <c r="A323" s="5" t="s">
        <v>543</v>
      </c>
      <c r="B323" s="6" t="s">
        <v>545</v>
      </c>
      <c r="C323" s="34" t="s">
        <v>631</v>
      </c>
      <c r="D323" s="30">
        <v>411625</v>
      </c>
      <c r="E323" s="14">
        <v>25318</v>
      </c>
      <c r="F323" s="14">
        <v>30987</v>
      </c>
      <c r="G323" s="14">
        <v>34257</v>
      </c>
      <c r="H323" s="14">
        <v>38988</v>
      </c>
      <c r="I323" s="14">
        <v>39863</v>
      </c>
      <c r="J323" s="14">
        <v>33047</v>
      </c>
      <c r="K323" s="13">
        <v>27979</v>
      </c>
      <c r="L323" s="14">
        <v>31469</v>
      </c>
      <c r="M323" s="14">
        <v>42309</v>
      </c>
      <c r="N323" s="14">
        <v>41433</v>
      </c>
      <c r="O323" s="14">
        <v>38961</v>
      </c>
      <c r="P323" s="14">
        <v>32064</v>
      </c>
      <c r="Q323" s="30">
        <f t="shared" si="31"/>
        <v>416675</v>
      </c>
      <c r="R323" s="12">
        <f t="shared" si="30"/>
        <v>1.226844822350448E-2</v>
      </c>
    </row>
    <row r="324" spans="1:18" x14ac:dyDescent="0.2">
      <c r="A324" s="5" t="s">
        <v>543</v>
      </c>
      <c r="B324" s="6" t="s">
        <v>547</v>
      </c>
      <c r="C324" s="34" t="s">
        <v>608</v>
      </c>
      <c r="D324" s="30">
        <v>6158334</v>
      </c>
      <c r="E324" s="14">
        <v>423909</v>
      </c>
      <c r="F324" s="13">
        <v>437405</v>
      </c>
      <c r="G324" s="13">
        <v>493442</v>
      </c>
      <c r="H324" s="13">
        <v>502081</v>
      </c>
      <c r="I324" s="13">
        <v>568497</v>
      </c>
      <c r="J324" s="13">
        <v>614748</v>
      </c>
      <c r="K324" s="13">
        <v>618994</v>
      </c>
      <c r="L324" s="13">
        <v>583316</v>
      </c>
      <c r="M324" s="13">
        <v>611316</v>
      </c>
      <c r="N324" s="13">
        <v>568808</v>
      </c>
      <c r="O324" s="13">
        <v>491768</v>
      </c>
      <c r="P324" s="14">
        <v>455112</v>
      </c>
      <c r="Q324" s="30">
        <f t="shared" si="31"/>
        <v>6369396</v>
      </c>
      <c r="R324" s="12">
        <f t="shared" si="30"/>
        <v>3.427258086359064E-2</v>
      </c>
    </row>
    <row r="325" spans="1:18" x14ac:dyDescent="0.2">
      <c r="A325" s="5" t="s">
        <v>543</v>
      </c>
      <c r="B325" s="6" t="s">
        <v>548</v>
      </c>
      <c r="C325" s="34" t="s">
        <v>609</v>
      </c>
      <c r="D325" s="30">
        <v>119959</v>
      </c>
      <c r="E325" s="13">
        <v>7729</v>
      </c>
      <c r="F325" s="13">
        <v>10440</v>
      </c>
      <c r="G325" s="13">
        <v>10856</v>
      </c>
      <c r="H325" s="13">
        <v>11268</v>
      </c>
      <c r="I325" s="13">
        <v>12122</v>
      </c>
      <c r="J325" s="13">
        <v>9670</v>
      </c>
      <c r="K325" s="13">
        <v>5691</v>
      </c>
      <c r="L325" s="13">
        <v>9523</v>
      </c>
      <c r="M325" s="13">
        <v>13113</v>
      </c>
      <c r="N325" s="13">
        <v>11499</v>
      </c>
      <c r="O325" s="13">
        <v>11314</v>
      </c>
      <c r="P325" s="14">
        <v>9705</v>
      </c>
      <c r="Q325" s="30">
        <f t="shared" si="31"/>
        <v>122930</v>
      </c>
      <c r="R325" s="12">
        <f t="shared" si="30"/>
        <v>2.476679532173498E-2</v>
      </c>
    </row>
    <row r="326" spans="1:18" x14ac:dyDescent="0.2">
      <c r="A326" s="5" t="s">
        <v>543</v>
      </c>
      <c r="B326" s="6" t="s">
        <v>828</v>
      </c>
      <c r="C326" s="34" t="s">
        <v>959</v>
      </c>
      <c r="D326" s="30">
        <v>106923</v>
      </c>
      <c r="E326" s="13">
        <v>8272</v>
      </c>
      <c r="F326" s="13">
        <v>8475</v>
      </c>
      <c r="G326" s="13">
        <v>8829</v>
      </c>
      <c r="H326" s="13">
        <v>5884</v>
      </c>
      <c r="I326" s="13">
        <v>11129</v>
      </c>
      <c r="J326" s="13">
        <v>11533</v>
      </c>
      <c r="K326" s="13">
        <v>9623</v>
      </c>
      <c r="L326" s="13">
        <v>10004</v>
      </c>
      <c r="M326" s="13">
        <v>11650</v>
      </c>
      <c r="N326" s="13">
        <v>8723</v>
      </c>
      <c r="O326" s="13">
        <v>9823</v>
      </c>
      <c r="P326" s="14">
        <v>8561</v>
      </c>
      <c r="Q326" s="30">
        <f t="shared" si="31"/>
        <v>112506</v>
      </c>
      <c r="R326" s="12">
        <f t="shared" si="30"/>
        <v>5.2215145478522018E-2</v>
      </c>
    </row>
    <row r="327" spans="1:18" x14ac:dyDescent="0.2">
      <c r="A327" s="5" t="s">
        <v>543</v>
      </c>
      <c r="B327" s="6" t="s">
        <v>549</v>
      </c>
      <c r="C327" s="34" t="s">
        <v>610</v>
      </c>
      <c r="D327" s="30">
        <v>222848</v>
      </c>
      <c r="E327" s="13">
        <v>16158</v>
      </c>
      <c r="F327" s="13">
        <v>18701</v>
      </c>
      <c r="G327" s="13">
        <v>19648</v>
      </c>
      <c r="H327" s="13">
        <v>19826</v>
      </c>
      <c r="I327" s="13">
        <v>21633</v>
      </c>
      <c r="J327" s="13">
        <v>20846</v>
      </c>
      <c r="K327" s="13">
        <v>14423</v>
      </c>
      <c r="L327" s="13">
        <v>18090</v>
      </c>
      <c r="M327" s="13">
        <v>24841</v>
      </c>
      <c r="N327" s="13">
        <v>23243</v>
      </c>
      <c r="O327" s="13">
        <v>22264</v>
      </c>
      <c r="P327" s="14">
        <v>19018</v>
      </c>
      <c r="Q327" s="30">
        <f t="shared" si="31"/>
        <v>238691</v>
      </c>
      <c r="R327" s="12">
        <f t="shared" si="30"/>
        <v>7.1093301263641662E-2</v>
      </c>
    </row>
    <row r="328" spans="1:18" x14ac:dyDescent="0.2">
      <c r="A328" s="5" t="s">
        <v>543</v>
      </c>
      <c r="B328" s="6" t="s">
        <v>551</v>
      </c>
      <c r="C328" s="34" t="s">
        <v>611</v>
      </c>
      <c r="D328" s="30">
        <v>257561</v>
      </c>
      <c r="E328" s="13">
        <v>22230</v>
      </c>
      <c r="F328" s="13">
        <v>27618</v>
      </c>
      <c r="G328" s="13">
        <v>28125</v>
      </c>
      <c r="H328" s="13">
        <v>19344</v>
      </c>
      <c r="I328" s="13">
        <v>17433</v>
      </c>
      <c r="J328" s="13">
        <v>16234</v>
      </c>
      <c r="K328" s="13">
        <v>24518</v>
      </c>
      <c r="L328" s="13">
        <v>26382</v>
      </c>
      <c r="M328" s="13">
        <v>18687</v>
      </c>
      <c r="N328" s="13">
        <v>16384</v>
      </c>
      <c r="O328" s="13">
        <v>18400</v>
      </c>
      <c r="P328" s="14">
        <v>24963</v>
      </c>
      <c r="Q328" s="30">
        <f t="shared" si="31"/>
        <v>260318</v>
      </c>
      <c r="R328" s="12">
        <f t="shared" si="30"/>
        <v>1.0704260349975403E-2</v>
      </c>
    </row>
    <row r="329" spans="1:18" x14ac:dyDescent="0.2">
      <c r="A329" s="5" t="s">
        <v>543</v>
      </c>
      <c r="B329" s="6" t="s">
        <v>552</v>
      </c>
      <c r="C329" s="34" t="s">
        <v>613</v>
      </c>
      <c r="D329" s="30">
        <v>157346</v>
      </c>
      <c r="E329" s="13">
        <v>10219</v>
      </c>
      <c r="F329" s="13">
        <v>11133</v>
      </c>
      <c r="G329" s="13">
        <v>14049</v>
      </c>
      <c r="H329" s="13">
        <v>14727</v>
      </c>
      <c r="I329" s="13">
        <v>14313</v>
      </c>
      <c r="J329" s="13">
        <v>15083</v>
      </c>
      <c r="K329" s="13">
        <v>13009</v>
      </c>
      <c r="L329" s="13">
        <v>11365</v>
      </c>
      <c r="M329" s="13">
        <v>14411</v>
      </c>
      <c r="N329" s="13">
        <v>14795</v>
      </c>
      <c r="O329" s="13">
        <v>13254</v>
      </c>
      <c r="P329" s="14">
        <v>11422</v>
      </c>
      <c r="Q329" s="30">
        <f t="shared" si="31"/>
        <v>157780</v>
      </c>
      <c r="R329" s="12">
        <f t="shared" si="30"/>
        <v>2.7582525135687597E-3</v>
      </c>
    </row>
    <row r="330" spans="1:18" x14ac:dyDescent="0.2">
      <c r="A330" s="5" t="s">
        <v>543</v>
      </c>
      <c r="B330" s="6" t="s">
        <v>553</v>
      </c>
      <c r="C330" s="34" t="s">
        <v>614</v>
      </c>
      <c r="D330" s="30">
        <v>1177131</v>
      </c>
      <c r="E330" s="13">
        <v>83515</v>
      </c>
      <c r="F330" s="13">
        <v>92050</v>
      </c>
      <c r="G330" s="13">
        <v>100587</v>
      </c>
      <c r="H330" s="13">
        <v>94145</v>
      </c>
      <c r="I330" s="13">
        <v>112311</v>
      </c>
      <c r="J330" s="13">
        <v>102522</v>
      </c>
      <c r="K330" s="13">
        <v>94281</v>
      </c>
      <c r="L330" s="13">
        <v>100673</v>
      </c>
      <c r="M330" s="13">
        <v>111465</v>
      </c>
      <c r="N330" s="13">
        <v>109005</v>
      </c>
      <c r="O330" s="13">
        <v>103400</v>
      </c>
      <c r="P330" s="14">
        <v>93060</v>
      </c>
      <c r="Q330" s="30">
        <f t="shared" si="31"/>
        <v>1197014</v>
      </c>
      <c r="R330" s="12">
        <f t="shared" si="30"/>
        <v>1.6891068198866543E-2</v>
      </c>
    </row>
    <row r="331" spans="1:18" x14ac:dyDescent="0.2">
      <c r="A331" s="5" t="s">
        <v>543</v>
      </c>
      <c r="B331" s="6" t="s">
        <v>554</v>
      </c>
      <c r="C331" s="34" t="s">
        <v>615</v>
      </c>
      <c r="D331" s="30">
        <v>2169901</v>
      </c>
      <c r="E331" s="13">
        <v>150070</v>
      </c>
      <c r="F331" s="13">
        <v>159400</v>
      </c>
      <c r="G331" s="13">
        <v>177270</v>
      </c>
      <c r="H331" s="13">
        <v>182217</v>
      </c>
      <c r="I331" s="13">
        <v>214218</v>
      </c>
      <c r="J331" s="13">
        <v>195666</v>
      </c>
      <c r="K331" s="13">
        <v>175007</v>
      </c>
      <c r="L331" s="13">
        <v>192255</v>
      </c>
      <c r="M331" s="13">
        <v>216215</v>
      </c>
      <c r="N331" s="13">
        <v>202520</v>
      </c>
      <c r="O331" s="13">
        <v>183582</v>
      </c>
      <c r="P331" s="14">
        <v>169825</v>
      </c>
      <c r="Q331" s="30">
        <f t="shared" si="31"/>
        <v>2218245</v>
      </c>
      <c r="R331" s="12">
        <f t="shared" si="30"/>
        <v>2.2279357445339709E-2</v>
      </c>
    </row>
    <row r="332" spans="1:18" x14ac:dyDescent="0.2">
      <c r="A332" s="5" t="s">
        <v>543</v>
      </c>
      <c r="B332" s="6" t="s">
        <v>555</v>
      </c>
      <c r="C332" s="34" t="s">
        <v>616</v>
      </c>
      <c r="D332" s="30">
        <v>109137</v>
      </c>
      <c r="E332" s="13">
        <v>6282</v>
      </c>
      <c r="F332" s="13">
        <v>5525</v>
      </c>
      <c r="G332" s="13">
        <v>6352</v>
      </c>
      <c r="H332" s="13">
        <v>3081</v>
      </c>
      <c r="I332" s="13">
        <v>6101</v>
      </c>
      <c r="J332" s="13">
        <v>10916</v>
      </c>
      <c r="K332" s="13">
        <v>14950</v>
      </c>
      <c r="L332" s="13">
        <v>12409</v>
      </c>
      <c r="M332" s="13">
        <v>12618</v>
      </c>
      <c r="N332" s="13">
        <v>8016</v>
      </c>
      <c r="O332" s="13">
        <v>6390</v>
      </c>
      <c r="P332" s="14">
        <v>6969</v>
      </c>
      <c r="Q332" s="30">
        <f t="shared" si="31"/>
        <v>99609</v>
      </c>
      <c r="R332" s="12">
        <f t="shared" si="30"/>
        <v>-8.7303114434151619E-2</v>
      </c>
    </row>
    <row r="333" spans="1:18" x14ac:dyDescent="0.2">
      <c r="A333" s="5" t="s">
        <v>543</v>
      </c>
      <c r="B333" s="6" t="s">
        <v>957</v>
      </c>
      <c r="C333" s="34" t="s">
        <v>958</v>
      </c>
      <c r="D333" s="30">
        <v>95395</v>
      </c>
      <c r="E333" s="13">
        <v>8031</v>
      </c>
      <c r="F333" s="13">
        <v>8092</v>
      </c>
      <c r="G333" s="13">
        <v>6650</v>
      </c>
      <c r="H333" s="13">
        <v>5471</v>
      </c>
      <c r="I333" s="13">
        <v>7563</v>
      </c>
      <c r="J333" s="13">
        <v>12328</v>
      </c>
      <c r="K333" s="13">
        <v>11692</v>
      </c>
      <c r="L333" s="13">
        <v>12899</v>
      </c>
      <c r="M333" s="13">
        <v>14197</v>
      </c>
      <c r="N333" s="13">
        <v>8341</v>
      </c>
      <c r="O333" s="13">
        <v>6919</v>
      </c>
      <c r="P333" s="14">
        <v>6807</v>
      </c>
      <c r="Q333" s="30">
        <f t="shared" si="31"/>
        <v>108990</v>
      </c>
      <c r="R333" s="12">
        <f t="shared" si="30"/>
        <v>0.14251271030976476</v>
      </c>
    </row>
    <row r="334" spans="1:18" x14ac:dyDescent="0.2">
      <c r="A334" s="5" t="s">
        <v>543</v>
      </c>
      <c r="B334" s="6" t="s">
        <v>556</v>
      </c>
      <c r="C334" s="34" t="s">
        <v>617</v>
      </c>
      <c r="D334" s="30">
        <v>464816</v>
      </c>
      <c r="E334" s="13">
        <v>38430</v>
      </c>
      <c r="F334" s="13">
        <v>49569</v>
      </c>
      <c r="G334" s="13">
        <v>52683</v>
      </c>
      <c r="H334" s="13">
        <v>47241</v>
      </c>
      <c r="I334" s="13">
        <v>43928</v>
      </c>
      <c r="J334" s="13">
        <v>33207</v>
      </c>
      <c r="K334" s="13">
        <v>22150</v>
      </c>
      <c r="L334" s="13">
        <v>31217</v>
      </c>
      <c r="M334" s="13">
        <v>44106</v>
      </c>
      <c r="N334" s="13">
        <v>43598</v>
      </c>
      <c r="O334" s="13">
        <v>44282</v>
      </c>
      <c r="P334" s="14">
        <v>44817</v>
      </c>
      <c r="Q334" s="30">
        <f t="shared" si="31"/>
        <v>495228</v>
      </c>
      <c r="R334" s="12">
        <f t="shared" si="30"/>
        <v>6.5428040342845328E-2</v>
      </c>
    </row>
    <row r="335" spans="1:18" x14ac:dyDescent="0.2">
      <c r="A335" s="5" t="s">
        <v>543</v>
      </c>
      <c r="B335" s="6" t="s">
        <v>557</v>
      </c>
      <c r="C335" s="34" t="s">
        <v>618</v>
      </c>
      <c r="D335" s="30">
        <v>216304</v>
      </c>
      <c r="E335" s="13">
        <v>14805</v>
      </c>
      <c r="F335" s="13">
        <v>18590</v>
      </c>
      <c r="G335" s="13">
        <v>20702</v>
      </c>
      <c r="H335" s="13">
        <v>21343</v>
      </c>
      <c r="I335" s="13">
        <v>22432</v>
      </c>
      <c r="J335" s="13">
        <v>17735</v>
      </c>
      <c r="K335" s="13">
        <v>11399</v>
      </c>
      <c r="L335" s="13">
        <v>15907</v>
      </c>
      <c r="M335" s="13">
        <v>22498</v>
      </c>
      <c r="N335" s="13">
        <v>23821</v>
      </c>
      <c r="O335" s="13">
        <v>23380</v>
      </c>
      <c r="P335" s="14">
        <v>18950</v>
      </c>
      <c r="Q335" s="30">
        <f t="shared" si="31"/>
        <v>231562</v>
      </c>
      <c r="R335" s="12">
        <f t="shared" si="30"/>
        <v>7.0539610917967233E-2</v>
      </c>
    </row>
    <row r="336" spans="1:18" x14ac:dyDescent="0.2">
      <c r="A336" s="5" t="s">
        <v>543</v>
      </c>
      <c r="B336" s="6" t="s">
        <v>558</v>
      </c>
      <c r="C336" s="34" t="s">
        <v>619</v>
      </c>
      <c r="D336" s="30">
        <v>300278</v>
      </c>
      <c r="E336" s="14">
        <v>17907</v>
      </c>
      <c r="F336" s="14">
        <v>20959</v>
      </c>
      <c r="G336" s="14">
        <v>24716</v>
      </c>
      <c r="H336" s="14">
        <v>24469</v>
      </c>
      <c r="I336" s="14">
        <v>27790</v>
      </c>
      <c r="J336" s="14">
        <v>20545</v>
      </c>
      <c r="K336" s="13">
        <v>18617</v>
      </c>
      <c r="L336" s="14">
        <v>23518</v>
      </c>
      <c r="M336" s="14">
        <v>26716</v>
      </c>
      <c r="N336" s="14">
        <v>26055</v>
      </c>
      <c r="O336" s="14">
        <v>25769</v>
      </c>
      <c r="P336" s="14">
        <v>23865</v>
      </c>
      <c r="Q336" s="30">
        <f t="shared" si="31"/>
        <v>280926</v>
      </c>
      <c r="R336" s="12">
        <f t="shared" si="30"/>
        <v>-6.4446945830197389E-2</v>
      </c>
    </row>
    <row r="337" spans="1:18" x14ac:dyDescent="0.2">
      <c r="A337" s="5" t="s">
        <v>543</v>
      </c>
      <c r="B337" s="6" t="s">
        <v>559</v>
      </c>
      <c r="C337" s="34" t="s">
        <v>620</v>
      </c>
      <c r="D337" s="30">
        <v>23142536</v>
      </c>
      <c r="E337" s="13">
        <v>1602839</v>
      </c>
      <c r="F337" s="13">
        <v>1676407</v>
      </c>
      <c r="G337" s="13">
        <v>1976623</v>
      </c>
      <c r="H337" s="13">
        <v>1970379</v>
      </c>
      <c r="I337" s="13">
        <v>2204573</v>
      </c>
      <c r="J337" s="13">
        <v>2263503</v>
      </c>
      <c r="K337" s="13">
        <v>2353769</v>
      </c>
      <c r="L337" s="13">
        <v>2298540</v>
      </c>
      <c r="M337" s="13">
        <v>2260285</v>
      </c>
      <c r="N337" s="13">
        <v>2218496</v>
      </c>
      <c r="O337" s="13">
        <v>1974536</v>
      </c>
      <c r="P337" s="14">
        <v>1882516</v>
      </c>
      <c r="Q337" s="30">
        <f t="shared" si="31"/>
        <v>24682466</v>
      </c>
      <c r="R337" s="12">
        <f t="shared" si="30"/>
        <v>6.6541108545753236E-2</v>
      </c>
    </row>
    <row r="338" spans="1:18" x14ac:dyDescent="0.2">
      <c r="A338" s="5" t="s">
        <v>543</v>
      </c>
      <c r="B338" s="6" t="s">
        <v>560</v>
      </c>
      <c r="C338" s="34" t="s">
        <v>621</v>
      </c>
      <c r="D338" s="30">
        <v>2488779</v>
      </c>
      <c r="E338" s="13">
        <v>171190</v>
      </c>
      <c r="F338" s="13">
        <v>199860</v>
      </c>
      <c r="G338" s="13">
        <v>206978</v>
      </c>
      <c r="H338" s="13">
        <v>225715</v>
      </c>
      <c r="I338" s="13">
        <v>236370</v>
      </c>
      <c r="J338" s="13">
        <v>222098</v>
      </c>
      <c r="K338" s="13">
        <v>153336</v>
      </c>
      <c r="L338" s="13">
        <v>181073</v>
      </c>
      <c r="M338" s="13">
        <v>243958</v>
      </c>
      <c r="N338" s="13">
        <v>237732</v>
      </c>
      <c r="O338" s="13">
        <v>230628</v>
      </c>
      <c r="P338" s="14">
        <v>195023</v>
      </c>
      <c r="Q338" s="30">
        <f t="shared" si="31"/>
        <v>2503961</v>
      </c>
      <c r="R338" s="12">
        <f t="shared" si="30"/>
        <v>6.1001800481279567E-3</v>
      </c>
    </row>
    <row r="339" spans="1:18" x14ac:dyDescent="0.2">
      <c r="A339" s="5" t="s">
        <v>543</v>
      </c>
      <c r="B339" s="6" t="s">
        <v>561</v>
      </c>
      <c r="C339" s="34" t="s">
        <v>622</v>
      </c>
      <c r="D339" s="30">
        <v>1811730</v>
      </c>
      <c r="E339" s="13">
        <v>111168</v>
      </c>
      <c r="F339" s="13">
        <v>113146</v>
      </c>
      <c r="G339" s="13">
        <v>143535</v>
      </c>
      <c r="H339" s="13">
        <v>174904</v>
      </c>
      <c r="I339" s="13">
        <v>192177</v>
      </c>
      <c r="J339" s="13">
        <v>210786</v>
      </c>
      <c r="K339" s="13">
        <v>236141</v>
      </c>
      <c r="L339" s="13">
        <v>208765</v>
      </c>
      <c r="M339" s="13">
        <v>193207</v>
      </c>
      <c r="N339" s="13">
        <v>190150</v>
      </c>
      <c r="O339" s="13">
        <v>127532</v>
      </c>
      <c r="P339" s="14">
        <v>123544</v>
      </c>
      <c r="Q339" s="30">
        <f t="shared" si="31"/>
        <v>2025055</v>
      </c>
      <c r="R339" s="12">
        <f t="shared" si="30"/>
        <v>0.11774657371683417</v>
      </c>
    </row>
    <row r="340" spans="1:18" x14ac:dyDescent="0.2">
      <c r="A340" s="5" t="s">
        <v>543</v>
      </c>
      <c r="B340" s="6" t="s">
        <v>562</v>
      </c>
      <c r="C340" s="34" t="s">
        <v>623</v>
      </c>
      <c r="D340" s="30">
        <v>113723</v>
      </c>
      <c r="E340" s="13">
        <v>5694</v>
      </c>
      <c r="F340" s="13">
        <v>5382</v>
      </c>
      <c r="G340" s="13">
        <v>6417</v>
      </c>
      <c r="H340" s="13">
        <v>12104</v>
      </c>
      <c r="I340" s="13">
        <v>14674</v>
      </c>
      <c r="J340" s="13">
        <v>16403</v>
      </c>
      <c r="K340" s="13">
        <v>19099</v>
      </c>
      <c r="L340" s="13">
        <v>17013</v>
      </c>
      <c r="M340" s="13">
        <v>16983</v>
      </c>
      <c r="N340" s="13">
        <v>16411</v>
      </c>
      <c r="O340" s="13">
        <v>7474</v>
      </c>
      <c r="P340" s="14">
        <v>7012</v>
      </c>
      <c r="Q340" s="30">
        <f t="shared" si="31"/>
        <v>144666</v>
      </c>
      <c r="R340" s="12">
        <f t="shared" si="30"/>
        <v>0.27209095785373227</v>
      </c>
    </row>
    <row r="341" spans="1:18" x14ac:dyDescent="0.2">
      <c r="A341" s="5" t="s">
        <v>543</v>
      </c>
      <c r="B341" s="6" t="s">
        <v>563</v>
      </c>
      <c r="C341" s="34" t="s">
        <v>624</v>
      </c>
      <c r="D341" s="30">
        <v>271353</v>
      </c>
      <c r="E341" s="13">
        <v>17968</v>
      </c>
      <c r="F341" s="13">
        <v>22211</v>
      </c>
      <c r="G341" s="13">
        <v>22281</v>
      </c>
      <c r="H341" s="13">
        <v>24737</v>
      </c>
      <c r="I341" s="13">
        <v>29263</v>
      </c>
      <c r="J341" s="13">
        <v>24457</v>
      </c>
      <c r="K341" s="13">
        <v>11791</v>
      </c>
      <c r="L341" s="13">
        <v>20855</v>
      </c>
      <c r="M341" s="13">
        <v>31156</v>
      </c>
      <c r="N341" s="13">
        <v>28582</v>
      </c>
      <c r="O341" s="13">
        <v>26700</v>
      </c>
      <c r="P341" s="14">
        <v>20076</v>
      </c>
      <c r="Q341" s="30">
        <f t="shared" si="31"/>
        <v>280077</v>
      </c>
      <c r="R341" s="12">
        <f t="shared" si="30"/>
        <v>3.21500038694984E-2</v>
      </c>
    </row>
    <row r="342" spans="1:18" x14ac:dyDescent="0.2">
      <c r="A342" s="5" t="s">
        <v>543</v>
      </c>
      <c r="B342" s="6" t="s">
        <v>564</v>
      </c>
      <c r="C342" s="34" t="s">
        <v>625</v>
      </c>
      <c r="D342" s="30">
        <v>1047081</v>
      </c>
      <c r="E342" s="13">
        <v>74111</v>
      </c>
      <c r="F342" s="13">
        <v>80094</v>
      </c>
      <c r="G342" s="13">
        <v>90387</v>
      </c>
      <c r="H342" s="13">
        <v>89858</v>
      </c>
      <c r="I342" s="13">
        <v>104483</v>
      </c>
      <c r="J342" s="13">
        <v>89575</v>
      </c>
      <c r="K342" s="13">
        <v>62883</v>
      </c>
      <c r="L342" s="13">
        <v>80744</v>
      </c>
      <c r="M342" s="13">
        <v>102491</v>
      </c>
      <c r="N342" s="13">
        <v>103314</v>
      </c>
      <c r="O342" s="13">
        <v>94950</v>
      </c>
      <c r="P342" s="14">
        <v>84483</v>
      </c>
      <c r="Q342" s="30">
        <f t="shared" si="31"/>
        <v>1057373</v>
      </c>
      <c r="R342" s="12">
        <f t="shared" si="30"/>
        <v>9.8292300213640438E-3</v>
      </c>
    </row>
    <row r="343" spans="1:18" x14ac:dyDescent="0.2">
      <c r="A343" s="5" t="s">
        <v>543</v>
      </c>
      <c r="B343" s="6" t="s">
        <v>565</v>
      </c>
      <c r="C343" s="34" t="s">
        <v>626</v>
      </c>
      <c r="D343" s="30">
        <v>185980</v>
      </c>
      <c r="E343" s="13">
        <v>9023</v>
      </c>
      <c r="F343" s="13">
        <v>9673</v>
      </c>
      <c r="G343" s="13">
        <v>10692</v>
      </c>
      <c r="H343" s="13">
        <v>13841</v>
      </c>
      <c r="I343" s="13">
        <v>16130</v>
      </c>
      <c r="J343" s="13">
        <v>18273</v>
      </c>
      <c r="K343" s="13">
        <v>13879</v>
      </c>
      <c r="L343" s="13">
        <v>17726</v>
      </c>
      <c r="M343" s="13">
        <v>21527</v>
      </c>
      <c r="N343" s="13">
        <v>18820</v>
      </c>
      <c r="O343" s="13">
        <v>12387</v>
      </c>
      <c r="P343" s="14">
        <v>10382</v>
      </c>
      <c r="Q343" s="30">
        <f t="shared" si="31"/>
        <v>172353</v>
      </c>
      <c r="R343" s="12">
        <f t="shared" si="30"/>
        <v>-7.3271319496720055E-2</v>
      </c>
    </row>
    <row r="344" spans="1:18" x14ac:dyDescent="0.2">
      <c r="A344" s="5" t="s">
        <v>543</v>
      </c>
      <c r="B344" s="6" t="s">
        <v>566</v>
      </c>
      <c r="C344" s="34" t="s">
        <v>627</v>
      </c>
      <c r="D344" s="30">
        <v>431430</v>
      </c>
      <c r="E344" s="13">
        <v>21750</v>
      </c>
      <c r="F344" s="13">
        <v>25279</v>
      </c>
      <c r="G344" s="13">
        <v>30043</v>
      </c>
      <c r="H344" s="13">
        <v>33097</v>
      </c>
      <c r="I344" s="13">
        <v>41108</v>
      </c>
      <c r="J344" s="13">
        <v>42050</v>
      </c>
      <c r="K344" s="13">
        <v>77279</v>
      </c>
      <c r="L344" s="13">
        <v>48604</v>
      </c>
      <c r="M344" s="13">
        <v>43046</v>
      </c>
      <c r="N344" s="13">
        <v>38963</v>
      </c>
      <c r="O344" s="13">
        <v>33608</v>
      </c>
      <c r="P344" s="14">
        <v>28789</v>
      </c>
      <c r="Q344" s="30">
        <f t="shared" si="31"/>
        <v>463616</v>
      </c>
      <c r="R344" s="12">
        <f t="shared" si="30"/>
        <v>7.4603064228264238E-2</v>
      </c>
    </row>
    <row r="345" spans="1:18" x14ac:dyDescent="0.2">
      <c r="A345" s="5" t="s">
        <v>567</v>
      </c>
      <c r="B345" s="6" t="s">
        <v>901</v>
      </c>
      <c r="C345" s="35"/>
      <c r="D345" s="30">
        <v>49113439</v>
      </c>
      <c r="E345" s="70">
        <f t="shared" ref="E345:P345" si="32">SUM(E346:E349)-E347</f>
        <v>3583951</v>
      </c>
      <c r="F345" s="70">
        <f t="shared" si="32"/>
        <v>3620836</v>
      </c>
      <c r="G345" s="70">
        <f t="shared" si="32"/>
        <v>4179120</v>
      </c>
      <c r="H345" s="70">
        <f t="shared" si="32"/>
        <v>4196614</v>
      </c>
      <c r="I345" s="70">
        <f t="shared" si="32"/>
        <v>4429897</v>
      </c>
      <c r="J345" s="70">
        <f t="shared" si="32"/>
        <v>4373344</v>
      </c>
      <c r="K345" s="70">
        <f t="shared" si="32"/>
        <v>5174312</v>
      </c>
      <c r="L345" s="70">
        <f t="shared" si="32"/>
        <v>5068676</v>
      </c>
      <c r="M345" s="70">
        <f t="shared" si="32"/>
        <v>4635896</v>
      </c>
      <c r="N345" s="70">
        <f t="shared" si="32"/>
        <v>4763789</v>
      </c>
      <c r="O345" s="70">
        <f t="shared" si="32"/>
        <v>3520851</v>
      </c>
      <c r="P345" s="70">
        <f t="shared" si="32"/>
        <v>3958378</v>
      </c>
      <c r="Q345" s="30">
        <f t="shared" si="31"/>
        <v>51505664</v>
      </c>
      <c r="R345" s="12">
        <f t="shared" ref="R345:R395" si="33">Q345/D345-1</f>
        <v>4.87081550123174E-2</v>
      </c>
    </row>
    <row r="346" spans="1:18" x14ac:dyDescent="0.2">
      <c r="A346" s="5" t="s">
        <v>567</v>
      </c>
      <c r="B346" s="5" t="s">
        <v>874</v>
      </c>
      <c r="C346" s="34" t="s">
        <v>628</v>
      </c>
      <c r="D346" s="30">
        <v>7061059</v>
      </c>
      <c r="E346" s="14">
        <v>401751</v>
      </c>
      <c r="F346" s="14">
        <v>473132</v>
      </c>
      <c r="G346" s="14">
        <v>538770</v>
      </c>
      <c r="H346" s="14">
        <v>634662</v>
      </c>
      <c r="I346" s="14">
        <v>706574</v>
      </c>
      <c r="J346" s="14">
        <v>666202</v>
      </c>
      <c r="K346" s="14">
        <v>748828</v>
      </c>
      <c r="L346" s="14">
        <v>748438</v>
      </c>
      <c r="M346" s="14">
        <v>688677</v>
      </c>
      <c r="N346" s="14">
        <v>713362</v>
      </c>
      <c r="O346" s="14">
        <v>470350</v>
      </c>
      <c r="P346" s="14">
        <v>515981</v>
      </c>
      <c r="Q346" s="30">
        <f t="shared" si="31"/>
        <v>7306727</v>
      </c>
      <c r="R346" s="12">
        <f t="shared" si="33"/>
        <v>3.4791948346558188E-2</v>
      </c>
    </row>
    <row r="347" spans="1:18" x14ac:dyDescent="0.2">
      <c r="A347" s="5" t="s">
        <v>567</v>
      </c>
      <c r="B347" s="5" t="s">
        <v>887</v>
      </c>
      <c r="C347" s="34" t="s">
        <v>797</v>
      </c>
      <c r="D347" s="30">
        <v>190251</v>
      </c>
      <c r="E347" s="14">
        <v>7746</v>
      </c>
      <c r="F347" s="14">
        <v>9361</v>
      </c>
      <c r="G347" s="14">
        <v>9715</v>
      </c>
      <c r="H347" s="14">
        <v>11036</v>
      </c>
      <c r="I347" s="14">
        <v>16425</v>
      </c>
      <c r="J347" s="14">
        <v>21065</v>
      </c>
      <c r="K347" s="14">
        <v>25417</v>
      </c>
      <c r="L347" s="14">
        <v>20989</v>
      </c>
      <c r="M347" s="14">
        <v>2664</v>
      </c>
      <c r="N347" s="14">
        <v>18736</v>
      </c>
      <c r="O347" s="14">
        <v>9362</v>
      </c>
      <c r="P347" s="14">
        <v>6936</v>
      </c>
      <c r="Q347" s="30">
        <f t="shared" si="31"/>
        <v>159452</v>
      </c>
      <c r="R347" s="12">
        <f t="shared" si="33"/>
        <v>-0.16188613988888367</v>
      </c>
    </row>
    <row r="348" spans="1:18" x14ac:dyDescent="0.2">
      <c r="A348" s="5" t="s">
        <v>567</v>
      </c>
      <c r="B348" s="6" t="s">
        <v>569</v>
      </c>
      <c r="C348" s="34" t="s">
        <v>629</v>
      </c>
      <c r="D348" s="30">
        <v>15771271</v>
      </c>
      <c r="E348" s="14">
        <v>1375380</v>
      </c>
      <c r="F348" s="14">
        <v>1388220</v>
      </c>
      <c r="G348" s="14">
        <v>1576129</v>
      </c>
      <c r="H348" s="14">
        <v>1358647</v>
      </c>
      <c r="I348" s="14">
        <v>1314609</v>
      </c>
      <c r="J348" s="14">
        <v>1330470</v>
      </c>
      <c r="K348" s="14">
        <v>1569389</v>
      </c>
      <c r="L348" s="14">
        <v>1517845</v>
      </c>
      <c r="M348" s="14">
        <v>1342699</v>
      </c>
      <c r="N348" s="14">
        <v>1387982</v>
      </c>
      <c r="O348" s="14">
        <v>1031346</v>
      </c>
      <c r="P348" s="14">
        <v>1339975</v>
      </c>
      <c r="Q348" s="30">
        <f t="shared" si="31"/>
        <v>16532691</v>
      </c>
      <c r="R348" s="12">
        <f t="shared" si="33"/>
        <v>4.8278924380920296E-2</v>
      </c>
    </row>
    <row r="349" spans="1:18" x14ac:dyDescent="0.2">
      <c r="A349" s="5" t="s">
        <v>567</v>
      </c>
      <c r="B349" s="6" t="s">
        <v>570</v>
      </c>
      <c r="C349" s="34" t="s">
        <v>630</v>
      </c>
      <c r="D349" s="30">
        <v>26281228</v>
      </c>
      <c r="E349" s="14">
        <v>1806820</v>
      </c>
      <c r="F349" s="14">
        <v>1759484</v>
      </c>
      <c r="G349" s="14">
        <v>2064221</v>
      </c>
      <c r="H349" s="14">
        <v>2203305</v>
      </c>
      <c r="I349" s="14">
        <v>2408714</v>
      </c>
      <c r="J349" s="14">
        <v>2376672</v>
      </c>
      <c r="K349" s="14">
        <v>2856095</v>
      </c>
      <c r="L349" s="14">
        <v>2802393</v>
      </c>
      <c r="M349" s="14">
        <v>2604520</v>
      </c>
      <c r="N349" s="14">
        <v>2662445</v>
      </c>
      <c r="O349" s="14">
        <v>2019155</v>
      </c>
      <c r="P349" s="14">
        <v>2102422</v>
      </c>
      <c r="Q349" s="30">
        <v>27666428</v>
      </c>
      <c r="R349" s="12">
        <f t="shared" si="33"/>
        <v>5.2706821766471457E-2</v>
      </c>
    </row>
    <row r="350" spans="1:18" x14ac:dyDescent="0.2">
      <c r="A350" s="5" t="s">
        <v>632</v>
      </c>
      <c r="B350" s="5" t="s">
        <v>93</v>
      </c>
      <c r="C350" s="35"/>
      <c r="D350" s="30">
        <v>181355761</v>
      </c>
      <c r="E350" s="14">
        <v>12086299</v>
      </c>
      <c r="F350" s="14">
        <v>11704591</v>
      </c>
      <c r="G350" s="17">
        <v>12696640</v>
      </c>
      <c r="H350" s="14">
        <v>13759928</v>
      </c>
      <c r="I350" s="14">
        <v>15645194</v>
      </c>
      <c r="J350" s="14">
        <v>14643224</v>
      </c>
      <c r="K350" s="14">
        <v>16993919</v>
      </c>
      <c r="L350" s="14">
        <v>18516572</v>
      </c>
      <c r="M350" s="14">
        <v>17135995</v>
      </c>
      <c r="N350" s="14">
        <v>15951628</v>
      </c>
      <c r="O350" s="14">
        <v>12426795</v>
      </c>
      <c r="P350" s="14">
        <v>12063367</v>
      </c>
      <c r="Q350" s="30">
        <f t="shared" si="31"/>
        <v>173624152</v>
      </c>
      <c r="R350" s="12">
        <f t="shared" si="33"/>
        <v>-4.263227678772219E-2</v>
      </c>
    </row>
    <row r="351" spans="1:18" x14ac:dyDescent="0.2">
      <c r="A351" s="5" t="s">
        <v>632</v>
      </c>
      <c r="B351" s="5" t="s">
        <v>633</v>
      </c>
      <c r="C351" s="34" t="s">
        <v>692</v>
      </c>
      <c r="D351" s="30">
        <v>5369260</v>
      </c>
      <c r="E351" s="14">
        <v>462261</v>
      </c>
      <c r="F351" s="14">
        <v>436487</v>
      </c>
      <c r="G351" s="17">
        <v>446128</v>
      </c>
      <c r="H351" s="14">
        <v>463637</v>
      </c>
      <c r="I351" s="14">
        <v>484017</v>
      </c>
      <c r="J351" s="14">
        <v>437116</v>
      </c>
      <c r="K351" s="14">
        <v>480906</v>
      </c>
      <c r="L351" s="14">
        <v>518316</v>
      </c>
      <c r="M351" s="14">
        <v>491938</v>
      </c>
      <c r="N351" s="14">
        <v>476294</v>
      </c>
      <c r="O351" s="14">
        <v>450445</v>
      </c>
      <c r="P351" s="14">
        <v>447085</v>
      </c>
      <c r="Q351" s="30">
        <f t="shared" si="31"/>
        <v>5594630</v>
      </c>
      <c r="R351" s="12">
        <f t="shared" si="33"/>
        <v>4.1974126788421495E-2</v>
      </c>
    </row>
    <row r="352" spans="1:18" x14ac:dyDescent="0.2">
      <c r="A352" s="5" t="s">
        <v>632</v>
      </c>
      <c r="B352" s="5" t="s">
        <v>857</v>
      </c>
      <c r="C352" s="34" t="s">
        <v>836</v>
      </c>
      <c r="D352" s="30">
        <v>190744</v>
      </c>
      <c r="E352" s="14">
        <v>17342</v>
      </c>
      <c r="F352" s="14">
        <v>19272</v>
      </c>
      <c r="G352" s="17">
        <v>19783</v>
      </c>
      <c r="H352" s="14">
        <v>23377</v>
      </c>
      <c r="I352" s="14">
        <v>22154</v>
      </c>
      <c r="J352" s="14">
        <v>19689</v>
      </c>
      <c r="K352" s="14">
        <v>21151</v>
      </c>
      <c r="L352" s="14">
        <v>21233</v>
      </c>
      <c r="M352" s="14">
        <v>21586</v>
      </c>
      <c r="N352" s="14">
        <v>22218</v>
      </c>
      <c r="O352" s="14">
        <v>17706</v>
      </c>
      <c r="P352" s="14">
        <v>17729</v>
      </c>
      <c r="Q352" s="30">
        <f t="shared" si="31"/>
        <v>243240</v>
      </c>
      <c r="R352" s="12">
        <f t="shared" si="33"/>
        <v>0.27521704483496201</v>
      </c>
    </row>
    <row r="353" spans="1:18" x14ac:dyDescent="0.2">
      <c r="A353" s="5" t="s">
        <v>632</v>
      </c>
      <c r="B353" s="5" t="s">
        <v>858</v>
      </c>
      <c r="C353" s="34" t="s">
        <v>837</v>
      </c>
      <c r="D353" s="30">
        <v>283806</v>
      </c>
      <c r="E353" s="14">
        <v>17861</v>
      </c>
      <c r="F353" s="14">
        <v>14262</v>
      </c>
      <c r="G353" s="17">
        <v>15784</v>
      </c>
      <c r="H353" s="14">
        <v>17669</v>
      </c>
      <c r="I353" s="14">
        <v>19351</v>
      </c>
      <c r="J353" s="14">
        <v>17552</v>
      </c>
      <c r="K353" s="14">
        <v>19551</v>
      </c>
      <c r="L353" s="14">
        <v>24256</v>
      </c>
      <c r="M353" s="14">
        <v>23005</v>
      </c>
      <c r="N353" s="14">
        <v>24247</v>
      </c>
      <c r="O353" s="14">
        <v>19984</v>
      </c>
      <c r="P353" s="14">
        <v>20025</v>
      </c>
      <c r="Q353" s="30">
        <f t="shared" si="31"/>
        <v>233547</v>
      </c>
      <c r="R353" s="12">
        <f t="shared" si="33"/>
        <v>-0.17708927929642082</v>
      </c>
    </row>
    <row r="354" spans="1:18" x14ac:dyDescent="0.2">
      <c r="A354" s="5" t="s">
        <v>632</v>
      </c>
      <c r="B354" s="5" t="s">
        <v>859</v>
      </c>
      <c r="C354" s="34" t="s">
        <v>838</v>
      </c>
      <c r="D354" s="30">
        <v>146707</v>
      </c>
      <c r="E354" s="14">
        <v>12389</v>
      </c>
      <c r="F354" s="14">
        <v>12784</v>
      </c>
      <c r="G354" s="17">
        <v>13869</v>
      </c>
      <c r="H354" s="14">
        <v>13190</v>
      </c>
      <c r="I354" s="14">
        <v>13806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12703</v>
      </c>
      <c r="P354" s="14">
        <v>13963</v>
      </c>
      <c r="Q354" s="30">
        <f t="shared" si="31"/>
        <v>92704</v>
      </c>
      <c r="R354" s="12">
        <f t="shared" si="33"/>
        <v>-0.36810104493991425</v>
      </c>
    </row>
    <row r="355" spans="1:18" x14ac:dyDescent="0.2">
      <c r="A355" s="5" t="s">
        <v>632</v>
      </c>
      <c r="B355" s="5" t="s">
        <v>634</v>
      </c>
      <c r="C355" s="34" t="s">
        <v>693</v>
      </c>
      <c r="D355" s="30">
        <v>12326869</v>
      </c>
      <c r="E355" s="14">
        <v>979815</v>
      </c>
      <c r="F355" s="14">
        <v>981470</v>
      </c>
      <c r="G355" s="17">
        <v>1000813</v>
      </c>
      <c r="H355" s="14">
        <v>1065917</v>
      </c>
      <c r="I355" s="14">
        <v>1157806</v>
      </c>
      <c r="J355" s="14">
        <v>989574</v>
      </c>
      <c r="K355" s="14">
        <v>1105435</v>
      </c>
      <c r="L355" s="14">
        <v>1210937</v>
      </c>
      <c r="M355" s="14">
        <v>1176154</v>
      </c>
      <c r="N355" s="14">
        <v>1180199</v>
      </c>
      <c r="O355" s="14">
        <v>1107803</v>
      </c>
      <c r="P355" s="14">
        <v>1087054</v>
      </c>
      <c r="Q355" s="30">
        <f t="shared" si="31"/>
        <v>13042977</v>
      </c>
      <c r="R355" s="12">
        <f t="shared" si="33"/>
        <v>5.8093259529244712E-2</v>
      </c>
    </row>
    <row r="356" spans="1:18" x14ac:dyDescent="0.2">
      <c r="A356" s="5" t="s">
        <v>632</v>
      </c>
      <c r="B356" s="5" t="s">
        <v>635</v>
      </c>
      <c r="C356" s="34" t="s">
        <v>694</v>
      </c>
      <c r="D356" s="30">
        <v>27724249</v>
      </c>
      <c r="E356" s="14">
        <v>688870</v>
      </c>
      <c r="F356" s="14">
        <v>664620</v>
      </c>
      <c r="G356" s="17">
        <v>965177</v>
      </c>
      <c r="H356" s="14">
        <v>1216007</v>
      </c>
      <c r="I356" s="14">
        <v>1831765</v>
      </c>
      <c r="J356" s="14">
        <v>1856139</v>
      </c>
      <c r="K356" s="14">
        <v>2496789</v>
      </c>
      <c r="L356" s="14">
        <v>2707647</v>
      </c>
      <c r="M356" s="14">
        <v>2445205</v>
      </c>
      <c r="N356" s="14">
        <v>2327950</v>
      </c>
      <c r="O356" s="14">
        <v>868502</v>
      </c>
      <c r="P356" s="14">
        <v>672988</v>
      </c>
      <c r="Q356" s="30">
        <f t="shared" si="31"/>
        <v>18741659</v>
      </c>
      <c r="R356" s="12">
        <f t="shared" si="33"/>
        <v>-0.32399759502953529</v>
      </c>
    </row>
    <row r="357" spans="1:18" x14ac:dyDescent="0.2">
      <c r="A357" s="5" t="s">
        <v>632</v>
      </c>
      <c r="B357" s="5" t="s">
        <v>853</v>
      </c>
      <c r="C357" s="34" t="s">
        <v>832</v>
      </c>
      <c r="D357" s="30">
        <v>915046</v>
      </c>
      <c r="E357" s="14">
        <v>27349</v>
      </c>
      <c r="F357" s="14">
        <v>24710</v>
      </c>
      <c r="G357" s="17">
        <v>31710</v>
      </c>
      <c r="H357" s="14">
        <v>49380</v>
      </c>
      <c r="I357" s="14">
        <v>84466</v>
      </c>
      <c r="J357" s="14">
        <v>83107</v>
      </c>
      <c r="K357" s="14">
        <v>116091</v>
      </c>
      <c r="L357" s="14">
        <v>104740</v>
      </c>
      <c r="M357" s="14">
        <v>81478</v>
      </c>
      <c r="N357" s="14">
        <v>86600</v>
      </c>
      <c r="O357" s="14">
        <v>28476</v>
      </c>
      <c r="P357" s="14">
        <v>24513</v>
      </c>
      <c r="Q357" s="30">
        <f t="shared" si="31"/>
        <v>742620</v>
      </c>
      <c r="R357" s="12">
        <f t="shared" si="33"/>
        <v>-0.18843424265009623</v>
      </c>
    </row>
    <row r="358" spans="1:18" x14ac:dyDescent="0.2">
      <c r="A358" s="5" t="s">
        <v>632</v>
      </c>
      <c r="B358" s="5" t="s">
        <v>888</v>
      </c>
      <c r="C358" s="34" t="s">
        <v>889</v>
      </c>
      <c r="D358" s="30">
        <v>321130</v>
      </c>
      <c r="E358" s="14">
        <v>15888</v>
      </c>
      <c r="F358" s="14">
        <v>15657</v>
      </c>
      <c r="G358" s="17">
        <v>16495</v>
      </c>
      <c r="H358" s="14">
        <v>20770</v>
      </c>
      <c r="I358" s="14">
        <v>28870</v>
      </c>
      <c r="J358" s="14">
        <v>39522</v>
      </c>
      <c r="K358" s="14">
        <v>59000</v>
      </c>
      <c r="L358" s="14">
        <v>67926</v>
      </c>
      <c r="M358" s="14">
        <v>46271</v>
      </c>
      <c r="N358" s="14">
        <v>29240</v>
      </c>
      <c r="O358" s="14">
        <v>14246</v>
      </c>
      <c r="P358" s="14">
        <v>12931</v>
      </c>
      <c r="Q358" s="30">
        <f t="shared" si="31"/>
        <v>366816</v>
      </c>
      <c r="R358" s="12">
        <f t="shared" si="33"/>
        <v>0.1422663718743189</v>
      </c>
    </row>
    <row r="359" spans="1:18" x14ac:dyDescent="0.2">
      <c r="A359" s="5" t="s">
        <v>632</v>
      </c>
      <c r="B359" s="5" t="s">
        <v>860</v>
      </c>
      <c r="C359" s="34" t="s">
        <v>839</v>
      </c>
      <c r="D359" s="30">
        <v>199511</v>
      </c>
      <c r="E359" s="14">
        <v>36666</v>
      </c>
      <c r="F359" s="14">
        <v>36075</v>
      </c>
      <c r="G359" s="17">
        <v>37718</v>
      </c>
      <c r="H359" s="14">
        <v>36536</v>
      </c>
      <c r="I359" s="14">
        <v>39175</v>
      </c>
      <c r="J359" s="14">
        <v>35629</v>
      </c>
      <c r="K359" s="14">
        <v>35171</v>
      </c>
      <c r="L359" s="14">
        <v>38060</v>
      </c>
      <c r="M359" s="14">
        <v>35650</v>
      </c>
      <c r="N359" s="14">
        <v>37527</v>
      </c>
      <c r="O359" s="14">
        <v>38231</v>
      </c>
      <c r="P359" s="14">
        <v>36946</v>
      </c>
      <c r="Q359" s="30">
        <f t="shared" si="31"/>
        <v>443384</v>
      </c>
      <c r="R359" s="12">
        <f t="shared" si="33"/>
        <v>1.2223536546857066</v>
      </c>
    </row>
    <row r="360" spans="1:18" x14ac:dyDescent="0.2">
      <c r="A360" s="5" t="s">
        <v>632</v>
      </c>
      <c r="B360" s="5" t="s">
        <v>890</v>
      </c>
      <c r="C360" s="34" t="s">
        <v>891</v>
      </c>
      <c r="D360" s="30">
        <v>135548</v>
      </c>
      <c r="E360" s="14">
        <v>11370</v>
      </c>
      <c r="F360" s="14">
        <v>11867</v>
      </c>
      <c r="G360" s="17">
        <v>12651</v>
      </c>
      <c r="H360" s="14">
        <v>13872</v>
      </c>
      <c r="I360" s="14">
        <v>15518</v>
      </c>
      <c r="J360" s="14">
        <v>12734</v>
      </c>
      <c r="K360" s="14">
        <v>13692</v>
      </c>
      <c r="L360" s="14">
        <v>13840</v>
      </c>
      <c r="M360" s="14">
        <v>13312</v>
      </c>
      <c r="N360" s="14">
        <v>13820</v>
      </c>
      <c r="O360" s="14">
        <v>12540</v>
      </c>
      <c r="P360" s="14">
        <v>11089</v>
      </c>
      <c r="Q360" s="30">
        <f t="shared" si="31"/>
        <v>156305</v>
      </c>
      <c r="R360" s="12">
        <f t="shared" si="33"/>
        <v>0.15313394517071433</v>
      </c>
    </row>
    <row r="361" spans="1:18" x14ac:dyDescent="0.2">
      <c r="A361" s="5" t="s">
        <v>632</v>
      </c>
      <c r="B361" s="5" t="s">
        <v>636</v>
      </c>
      <c r="C361" s="34" t="s">
        <v>695</v>
      </c>
      <c r="D361" s="30">
        <v>3877603</v>
      </c>
      <c r="E361" s="14">
        <v>83170</v>
      </c>
      <c r="F361" s="14">
        <v>81349</v>
      </c>
      <c r="G361" s="17">
        <v>89702</v>
      </c>
      <c r="H361" s="14">
        <v>153820</v>
      </c>
      <c r="I361" s="14">
        <v>316084</v>
      </c>
      <c r="J361" s="14">
        <v>399042</v>
      </c>
      <c r="K361" s="14">
        <v>582622</v>
      </c>
      <c r="L361" s="14">
        <v>619716</v>
      </c>
      <c r="M361" s="14">
        <v>473698</v>
      </c>
      <c r="N361" s="14">
        <v>252108</v>
      </c>
      <c r="O361" s="14">
        <v>90636</v>
      </c>
      <c r="P361" s="14">
        <v>82489</v>
      </c>
      <c r="Q361" s="30">
        <f t="shared" si="31"/>
        <v>3224436</v>
      </c>
      <c r="R361" s="12">
        <f t="shared" si="33"/>
        <v>-0.16844607351500396</v>
      </c>
    </row>
    <row r="362" spans="1:18" x14ac:dyDescent="0.2">
      <c r="A362" s="5" t="s">
        <v>632</v>
      </c>
      <c r="B362" s="5" t="s">
        <v>915</v>
      </c>
      <c r="C362" s="34" t="s">
        <v>918</v>
      </c>
      <c r="D362" s="30">
        <v>186703</v>
      </c>
      <c r="E362" s="14">
        <v>23830</v>
      </c>
      <c r="F362" s="14">
        <v>22072</v>
      </c>
      <c r="G362" s="17">
        <v>23244</v>
      </c>
      <c r="H362" s="14">
        <v>24412</v>
      </c>
      <c r="I362" s="14">
        <v>27089</v>
      </c>
      <c r="J362" s="14">
        <v>23001</v>
      </c>
      <c r="K362" s="14">
        <v>25836</v>
      </c>
      <c r="L362" s="14">
        <v>29325</v>
      </c>
      <c r="M362" s="14">
        <v>26291</v>
      </c>
      <c r="N362" s="14">
        <v>17654</v>
      </c>
      <c r="O362" s="14">
        <v>15909</v>
      </c>
      <c r="P362" s="14">
        <v>16741</v>
      </c>
      <c r="Q362" s="30">
        <f t="shared" si="31"/>
        <v>275404</v>
      </c>
      <c r="R362" s="12">
        <f t="shared" si="33"/>
        <v>0.4750914554131429</v>
      </c>
    </row>
    <row r="363" spans="1:18" x14ac:dyDescent="0.2">
      <c r="A363" s="5" t="s">
        <v>632</v>
      </c>
      <c r="B363" s="5" t="s">
        <v>916</v>
      </c>
      <c r="C363" s="34" t="s">
        <v>917</v>
      </c>
      <c r="D363" s="30">
        <v>168031</v>
      </c>
      <c r="E363" s="14">
        <v>8332</v>
      </c>
      <c r="F363" s="14">
        <v>8213</v>
      </c>
      <c r="G363" s="17">
        <v>9158</v>
      </c>
      <c r="H363" s="14">
        <v>25302</v>
      </c>
      <c r="I363" s="14">
        <v>33189</v>
      </c>
      <c r="J363" s="14">
        <v>10889</v>
      </c>
      <c r="K363" s="14">
        <v>9888</v>
      </c>
      <c r="L363" s="14">
        <v>11443</v>
      </c>
      <c r="M363" s="14">
        <v>15642</v>
      </c>
      <c r="N363" s="14">
        <v>27243</v>
      </c>
      <c r="O363" s="14">
        <v>14918</v>
      </c>
      <c r="P363" s="14">
        <v>10413</v>
      </c>
      <c r="Q363" s="30">
        <f t="shared" si="31"/>
        <v>184630</v>
      </c>
      <c r="R363" s="12">
        <f t="shared" si="33"/>
        <v>9.8785343180722629E-2</v>
      </c>
    </row>
    <row r="364" spans="1:18" x14ac:dyDescent="0.2">
      <c r="A364" s="5" t="s">
        <v>632</v>
      </c>
      <c r="B364" s="5" t="s">
        <v>637</v>
      </c>
      <c r="C364" s="34" t="s">
        <v>696</v>
      </c>
      <c r="D364" s="30">
        <v>4377101</v>
      </c>
      <c r="E364" s="14">
        <v>47307</v>
      </c>
      <c r="F364" s="14">
        <v>45844</v>
      </c>
      <c r="G364" s="17">
        <v>57061</v>
      </c>
      <c r="H364" s="14">
        <v>129739</v>
      </c>
      <c r="I364" s="14">
        <v>339904</v>
      </c>
      <c r="J364" s="14">
        <v>431214</v>
      </c>
      <c r="K364" s="14">
        <v>545191</v>
      </c>
      <c r="L364" s="14">
        <v>581972</v>
      </c>
      <c r="M364" s="14">
        <v>485837</v>
      </c>
      <c r="N364" s="14">
        <v>314210</v>
      </c>
      <c r="O364" s="14">
        <v>57065</v>
      </c>
      <c r="P364" s="14">
        <v>50025</v>
      </c>
      <c r="Q364" s="30">
        <f t="shared" si="31"/>
        <v>3085369</v>
      </c>
      <c r="R364" s="12">
        <f t="shared" si="33"/>
        <v>-0.29511130768972427</v>
      </c>
    </row>
    <row r="365" spans="1:18" x14ac:dyDescent="0.2">
      <c r="A365" s="5" t="s">
        <v>632</v>
      </c>
      <c r="B365" s="5" t="s">
        <v>861</v>
      </c>
      <c r="C365" s="34" t="s">
        <v>840</v>
      </c>
      <c r="D365" s="30">
        <v>509047</v>
      </c>
      <c r="E365" s="14">
        <v>42037</v>
      </c>
      <c r="F365" s="14">
        <v>37782</v>
      </c>
      <c r="G365" s="17">
        <v>48567</v>
      </c>
      <c r="H365" s="14">
        <v>51770</v>
      </c>
      <c r="I365" s="14">
        <v>53973</v>
      </c>
      <c r="J365" s="14">
        <v>39976</v>
      </c>
      <c r="K365" s="14">
        <v>39846</v>
      </c>
      <c r="L365" s="14">
        <v>47760</v>
      </c>
      <c r="M365" s="14">
        <v>43994</v>
      </c>
      <c r="N365" s="14">
        <v>51927</v>
      </c>
      <c r="O365" s="14">
        <v>55059</v>
      </c>
      <c r="P365" s="14">
        <v>47834</v>
      </c>
      <c r="Q365" s="30">
        <f t="shared" si="31"/>
        <v>560525</v>
      </c>
      <c r="R365" s="12">
        <f t="shared" si="33"/>
        <v>0.10112622213665934</v>
      </c>
    </row>
    <row r="366" spans="1:18" x14ac:dyDescent="0.2">
      <c r="A366" s="5" t="s">
        <v>632</v>
      </c>
      <c r="B366" s="5" t="s">
        <v>638</v>
      </c>
      <c r="C366" s="34" t="s">
        <v>697</v>
      </c>
      <c r="D366" s="30">
        <v>2071089</v>
      </c>
      <c r="E366" s="14">
        <v>147117</v>
      </c>
      <c r="F366" s="14">
        <v>159756</v>
      </c>
      <c r="G366" s="17">
        <v>159898</v>
      </c>
      <c r="H366" s="14">
        <v>160476</v>
      </c>
      <c r="I366" s="14">
        <v>167890</v>
      </c>
      <c r="J366" s="14">
        <v>152416</v>
      </c>
      <c r="K366" s="14">
        <v>163944</v>
      </c>
      <c r="L366" s="14">
        <v>170432</v>
      </c>
      <c r="M366" s="14">
        <v>174009</v>
      </c>
      <c r="N366" s="14">
        <v>157258</v>
      </c>
      <c r="O366" s="14">
        <v>151029</v>
      </c>
      <c r="P366" s="14">
        <v>159467</v>
      </c>
      <c r="Q366" s="30">
        <f t="shared" ref="Q366:Q429" si="34">SUM(E366:P366)</f>
        <v>1923692</v>
      </c>
      <c r="R366" s="12">
        <f t="shared" si="33"/>
        <v>-7.116883919522532E-2</v>
      </c>
    </row>
    <row r="367" spans="1:18" x14ac:dyDescent="0.2">
      <c r="A367" s="5" t="s">
        <v>632</v>
      </c>
      <c r="B367" s="5" t="s">
        <v>862</v>
      </c>
      <c r="C367" s="34" t="s">
        <v>841</v>
      </c>
      <c r="D367" s="30">
        <v>955988</v>
      </c>
      <c r="E367" s="14">
        <v>81086</v>
      </c>
      <c r="F367" s="14">
        <v>75065</v>
      </c>
      <c r="G367" s="17">
        <v>72955</v>
      </c>
      <c r="H367" s="14">
        <v>76258</v>
      </c>
      <c r="I367" s="14">
        <v>86678</v>
      </c>
      <c r="J367" s="14">
        <v>80547</v>
      </c>
      <c r="K367" s="14">
        <v>113162</v>
      </c>
      <c r="L367" s="14">
        <v>104432</v>
      </c>
      <c r="M367" s="14">
        <v>93196</v>
      </c>
      <c r="N367" s="14">
        <v>85043</v>
      </c>
      <c r="O367" s="14">
        <v>76938</v>
      </c>
      <c r="P367" s="14">
        <v>76343</v>
      </c>
      <c r="Q367" s="30">
        <f t="shared" si="34"/>
        <v>1021703</v>
      </c>
      <c r="R367" s="12">
        <f t="shared" si="33"/>
        <v>6.8740402599195782E-2</v>
      </c>
    </row>
    <row r="368" spans="1:18" x14ac:dyDescent="0.2">
      <c r="A368" s="5" t="s">
        <v>632</v>
      </c>
      <c r="B368" s="5" t="s">
        <v>863</v>
      </c>
      <c r="C368" s="34" t="s">
        <v>842</v>
      </c>
      <c r="D368" s="30">
        <v>296284</v>
      </c>
      <c r="E368" s="14">
        <v>23071</v>
      </c>
      <c r="F368" s="14">
        <v>27037</v>
      </c>
      <c r="G368" s="17">
        <v>24404</v>
      </c>
      <c r="H368" s="14">
        <v>30581</v>
      </c>
      <c r="I368" s="14">
        <v>30839</v>
      </c>
      <c r="J368" s="14">
        <v>28861</v>
      </c>
      <c r="K368" s="14">
        <v>31101</v>
      </c>
      <c r="L368" s="14">
        <v>31847</v>
      </c>
      <c r="M368" s="14">
        <v>30414</v>
      </c>
      <c r="N368" s="14">
        <v>30539</v>
      </c>
      <c r="O368" s="14">
        <v>32365</v>
      </c>
      <c r="P368" s="14">
        <v>27103</v>
      </c>
      <c r="Q368" s="30">
        <f t="shared" si="34"/>
        <v>348162</v>
      </c>
      <c r="R368" s="12">
        <f t="shared" si="33"/>
        <v>0.17509551646393318</v>
      </c>
    </row>
    <row r="369" spans="1:18" x14ac:dyDescent="0.2">
      <c r="A369" s="5" t="s">
        <v>632</v>
      </c>
      <c r="B369" s="5" t="s">
        <v>856</v>
      </c>
      <c r="C369" s="34" t="s">
        <v>835</v>
      </c>
      <c r="D369" s="30">
        <v>1085117</v>
      </c>
      <c r="E369" s="14">
        <v>100853</v>
      </c>
      <c r="F369" s="14">
        <v>94525</v>
      </c>
      <c r="G369" s="17">
        <v>98110</v>
      </c>
      <c r="H369" s="14">
        <v>95207</v>
      </c>
      <c r="I369" s="14">
        <v>106874</v>
      </c>
      <c r="J369" s="14">
        <v>93629</v>
      </c>
      <c r="K369" s="14">
        <v>112156</v>
      </c>
      <c r="L369" s="14">
        <v>118425</v>
      </c>
      <c r="M369" s="14">
        <v>115294</v>
      </c>
      <c r="N369" s="14">
        <v>106275</v>
      </c>
      <c r="O369" s="14">
        <v>94102</v>
      </c>
      <c r="P369" s="14">
        <v>91957</v>
      </c>
      <c r="Q369" s="30">
        <f t="shared" si="34"/>
        <v>1227407</v>
      </c>
      <c r="R369" s="12">
        <f t="shared" si="33"/>
        <v>0.13112871699549444</v>
      </c>
    </row>
    <row r="370" spans="1:18" x14ac:dyDescent="0.2">
      <c r="A370" s="5" t="s">
        <v>632</v>
      </c>
      <c r="B370" s="5" t="s">
        <v>639</v>
      </c>
      <c r="C370" s="34" t="s">
        <v>698</v>
      </c>
      <c r="D370" s="30">
        <v>2480979</v>
      </c>
      <c r="E370" s="14">
        <v>218090</v>
      </c>
      <c r="F370" s="14">
        <v>221448</v>
      </c>
      <c r="G370" s="17">
        <v>229740</v>
      </c>
      <c r="H370" s="14">
        <v>207719</v>
      </c>
      <c r="I370" s="14">
        <v>230214</v>
      </c>
      <c r="J370" s="14">
        <v>186840</v>
      </c>
      <c r="K370" s="14">
        <v>190944</v>
      </c>
      <c r="L370" s="14">
        <v>214675</v>
      </c>
      <c r="M370" s="14">
        <v>267785</v>
      </c>
      <c r="N370" s="14">
        <v>275394</v>
      </c>
      <c r="O370" s="14">
        <v>230155</v>
      </c>
      <c r="P370" s="14">
        <v>212188</v>
      </c>
      <c r="Q370" s="30">
        <f t="shared" si="34"/>
        <v>2685192</v>
      </c>
      <c r="R370" s="12">
        <f t="shared" si="33"/>
        <v>8.231145850085797E-2</v>
      </c>
    </row>
    <row r="371" spans="1:18" x14ac:dyDescent="0.2">
      <c r="A371" s="5" t="s">
        <v>632</v>
      </c>
      <c r="B371" s="5" t="s">
        <v>864</v>
      </c>
      <c r="C371" s="34" t="s">
        <v>843</v>
      </c>
      <c r="D371" s="30">
        <v>1171484</v>
      </c>
      <c r="E371" s="14">
        <v>90969</v>
      </c>
      <c r="F371" s="14">
        <v>86468</v>
      </c>
      <c r="G371" s="17">
        <v>89314</v>
      </c>
      <c r="H371" s="14">
        <v>94024</v>
      </c>
      <c r="I371" s="14">
        <v>102806</v>
      </c>
      <c r="J371" s="14">
        <v>98126</v>
      </c>
      <c r="K371" s="14">
        <v>104693</v>
      </c>
      <c r="L371" s="14">
        <v>114616</v>
      </c>
      <c r="M371" s="14">
        <v>113297</v>
      </c>
      <c r="N371" s="14">
        <v>106237</v>
      </c>
      <c r="O371" s="14">
        <v>98026</v>
      </c>
      <c r="P371" s="14">
        <v>97793</v>
      </c>
      <c r="Q371" s="30">
        <f t="shared" si="34"/>
        <v>1196369</v>
      </c>
      <c r="R371" s="12">
        <f t="shared" si="33"/>
        <v>2.1242287560051976E-2</v>
      </c>
    </row>
    <row r="372" spans="1:18" x14ac:dyDescent="0.2">
      <c r="A372" s="5" t="s">
        <v>632</v>
      </c>
      <c r="B372" s="5" t="s">
        <v>865</v>
      </c>
      <c r="C372" s="34" t="s">
        <v>844</v>
      </c>
      <c r="D372" s="30">
        <v>212851</v>
      </c>
      <c r="E372" s="14">
        <v>16121</v>
      </c>
      <c r="F372" s="14">
        <v>18173</v>
      </c>
      <c r="G372" s="17">
        <v>17272</v>
      </c>
      <c r="H372" s="14">
        <v>19253</v>
      </c>
      <c r="I372" s="14">
        <v>20002</v>
      </c>
      <c r="J372" s="14">
        <v>17781</v>
      </c>
      <c r="K372" s="14">
        <v>19326</v>
      </c>
      <c r="L372" s="14">
        <v>19285</v>
      </c>
      <c r="M372" s="14">
        <v>19776</v>
      </c>
      <c r="N372" s="14">
        <v>18374</v>
      </c>
      <c r="O372" s="14">
        <v>17529</v>
      </c>
      <c r="P372" s="14">
        <v>16235</v>
      </c>
      <c r="Q372" s="30">
        <f t="shared" si="34"/>
        <v>219127</v>
      </c>
      <c r="R372" s="12">
        <f t="shared" si="33"/>
        <v>2.948541467975252E-2</v>
      </c>
    </row>
    <row r="373" spans="1:18" x14ac:dyDescent="0.2">
      <c r="A373" s="5" t="s">
        <v>632</v>
      </c>
      <c r="B373" s="5" t="s">
        <v>854</v>
      </c>
      <c r="C373" s="34" t="s">
        <v>833</v>
      </c>
      <c r="D373" s="30">
        <v>241016</v>
      </c>
      <c r="E373" s="14">
        <v>6279</v>
      </c>
      <c r="F373" s="14">
        <v>6608</v>
      </c>
      <c r="G373" s="17">
        <v>42668</v>
      </c>
      <c r="H373" s="14">
        <v>14326</v>
      </c>
      <c r="I373" s="14">
        <v>17611</v>
      </c>
      <c r="J373" s="14">
        <v>26943</v>
      </c>
      <c r="K373" s="14">
        <v>25093</v>
      </c>
      <c r="L373" s="14">
        <v>10002</v>
      </c>
      <c r="M373" s="14">
        <v>25721</v>
      </c>
      <c r="N373" s="14">
        <v>14538</v>
      </c>
      <c r="O373" s="14">
        <v>7064</v>
      </c>
      <c r="P373" s="14">
        <v>7063</v>
      </c>
      <c r="Q373" s="30">
        <f t="shared" si="34"/>
        <v>203916</v>
      </c>
      <c r="R373" s="12">
        <f t="shared" si="33"/>
        <v>-0.15393168918246092</v>
      </c>
    </row>
    <row r="374" spans="1:18" x14ac:dyDescent="0.2">
      <c r="A374" s="5" t="s">
        <v>632</v>
      </c>
      <c r="B374" s="5" t="s">
        <v>899</v>
      </c>
      <c r="C374" s="34" t="s">
        <v>699</v>
      </c>
      <c r="D374" s="30">
        <v>61322729</v>
      </c>
      <c r="E374" s="14">
        <v>4601955</v>
      </c>
      <c r="F374" s="14">
        <v>4367094</v>
      </c>
      <c r="G374" s="17">
        <v>4787084</v>
      </c>
      <c r="H374" s="14">
        <v>5104219</v>
      </c>
      <c r="I374" s="14">
        <v>5225131</v>
      </c>
      <c r="J374" s="14">
        <v>4891158</v>
      </c>
      <c r="K374" s="14">
        <v>5425431</v>
      </c>
      <c r="L374" s="14">
        <v>5982704</v>
      </c>
      <c r="M374" s="14">
        <v>5604825</v>
      </c>
      <c r="N374" s="14">
        <v>5228471</v>
      </c>
      <c r="O374" s="14">
        <v>4420880</v>
      </c>
      <c r="P374" s="14">
        <v>4480263</v>
      </c>
      <c r="Q374" s="30">
        <f t="shared" si="34"/>
        <v>60119215</v>
      </c>
      <c r="R374" s="12">
        <f t="shared" si="33"/>
        <v>-1.9625904124390803E-2</v>
      </c>
    </row>
    <row r="375" spans="1:18" x14ac:dyDescent="0.2">
      <c r="A375" s="5" t="s">
        <v>632</v>
      </c>
      <c r="B375" s="5" t="s">
        <v>900</v>
      </c>
      <c r="C375" s="34" t="s">
        <v>700</v>
      </c>
      <c r="D375" s="30">
        <v>28112438</v>
      </c>
      <c r="E375" s="14">
        <v>2247065</v>
      </c>
      <c r="F375" s="14">
        <v>2177888</v>
      </c>
      <c r="G375" s="17">
        <v>2276276</v>
      </c>
      <c r="H375" s="14">
        <v>2370016</v>
      </c>
      <c r="I375" s="14">
        <v>2676260</v>
      </c>
      <c r="J375" s="14">
        <v>2393903</v>
      </c>
      <c r="K375" s="14">
        <v>2671452</v>
      </c>
      <c r="L375" s="14">
        <v>2955510</v>
      </c>
      <c r="M375" s="14">
        <v>2720190</v>
      </c>
      <c r="N375" s="14">
        <v>2592823</v>
      </c>
      <c r="O375" s="14">
        <v>2285829</v>
      </c>
      <c r="P375" s="14">
        <v>2210523</v>
      </c>
      <c r="Q375" s="30">
        <f t="shared" si="34"/>
        <v>29577735</v>
      </c>
      <c r="R375" s="12">
        <f t="shared" si="33"/>
        <v>5.2122729448082827E-2</v>
      </c>
    </row>
    <row r="376" spans="1:18" x14ac:dyDescent="0.2">
      <c r="A376" s="5" t="s">
        <v>632</v>
      </c>
      <c r="B376" s="5" t="s">
        <v>642</v>
      </c>
      <c r="C376" s="34" t="s">
        <v>701</v>
      </c>
      <c r="D376" s="30">
        <v>12139788</v>
      </c>
      <c r="E376" s="14">
        <v>895495</v>
      </c>
      <c r="F376" s="14">
        <v>871789</v>
      </c>
      <c r="G376" s="17">
        <v>912509</v>
      </c>
      <c r="H376" s="14">
        <v>936833</v>
      </c>
      <c r="I376" s="14">
        <v>1053493</v>
      </c>
      <c r="J376" s="14">
        <v>1007132</v>
      </c>
      <c r="K376" s="14">
        <v>1120427</v>
      </c>
      <c r="L376" s="14">
        <v>1188939</v>
      </c>
      <c r="M376" s="14">
        <v>1083228</v>
      </c>
      <c r="N376" s="14">
        <v>1046953</v>
      </c>
      <c r="O376" s="14">
        <v>920351</v>
      </c>
      <c r="P376" s="14">
        <v>914034</v>
      </c>
      <c r="Q376" s="30">
        <f t="shared" si="34"/>
        <v>11951183</v>
      </c>
      <c r="R376" s="12">
        <f t="shared" si="33"/>
        <v>-1.5536103266383217E-2</v>
      </c>
    </row>
    <row r="377" spans="1:18" x14ac:dyDescent="0.2">
      <c r="A377" s="5" t="s">
        <v>632</v>
      </c>
      <c r="B377" s="5" t="s">
        <v>866</v>
      </c>
      <c r="C377" s="34" t="s">
        <v>845</v>
      </c>
      <c r="D377" s="30">
        <v>228689</v>
      </c>
      <c r="E377" s="14">
        <v>16380</v>
      </c>
      <c r="F377" s="14">
        <v>17699</v>
      </c>
      <c r="G377" s="17">
        <v>19840</v>
      </c>
      <c r="H377" s="14">
        <v>25261</v>
      </c>
      <c r="I377" s="14">
        <v>26252</v>
      </c>
      <c r="J377" s="14">
        <v>22211</v>
      </c>
      <c r="K377" s="14">
        <v>23114</v>
      </c>
      <c r="L377" s="14">
        <v>25699</v>
      </c>
      <c r="M377" s="14">
        <v>23449</v>
      </c>
      <c r="N377" s="14">
        <v>26318</v>
      </c>
      <c r="O377" s="14">
        <v>20857</v>
      </c>
      <c r="P377" s="14">
        <v>19663</v>
      </c>
      <c r="Q377" s="30">
        <f t="shared" si="34"/>
        <v>266743</v>
      </c>
      <c r="R377" s="12">
        <f t="shared" si="33"/>
        <v>0.16640065766171519</v>
      </c>
    </row>
    <row r="378" spans="1:18" x14ac:dyDescent="0.2">
      <c r="A378" s="5" t="s">
        <v>632</v>
      </c>
      <c r="B378" s="5" t="s">
        <v>867</v>
      </c>
      <c r="C378" s="34" t="s">
        <v>846</v>
      </c>
      <c r="D378" s="30">
        <v>424724</v>
      </c>
      <c r="E378" s="14">
        <v>42814</v>
      </c>
      <c r="F378" s="14">
        <v>41784</v>
      </c>
      <c r="G378" s="17">
        <v>40235</v>
      </c>
      <c r="H378" s="14">
        <v>37708</v>
      </c>
      <c r="I378" s="14">
        <v>43845</v>
      </c>
      <c r="J378" s="14">
        <v>42872</v>
      </c>
      <c r="K378" s="14">
        <v>61336</v>
      </c>
      <c r="L378" s="14">
        <v>48187</v>
      </c>
      <c r="M378" s="14">
        <v>47643</v>
      </c>
      <c r="N378" s="14">
        <v>46669</v>
      </c>
      <c r="O378" s="14">
        <v>42515</v>
      </c>
      <c r="P378" s="14">
        <v>40035</v>
      </c>
      <c r="Q378" s="30">
        <f t="shared" si="34"/>
        <v>535643</v>
      </c>
      <c r="R378" s="12">
        <f t="shared" si="33"/>
        <v>0.26115547979393683</v>
      </c>
    </row>
    <row r="379" spans="1:18" x14ac:dyDescent="0.2">
      <c r="A379" s="5" t="s">
        <v>632</v>
      </c>
      <c r="B379" s="5" t="s">
        <v>643</v>
      </c>
      <c r="C379" s="34" t="s">
        <v>702</v>
      </c>
      <c r="D379" s="30">
        <v>1980247</v>
      </c>
      <c r="E379" s="14">
        <v>153777</v>
      </c>
      <c r="F379" s="14">
        <v>142674</v>
      </c>
      <c r="G379" s="17">
        <v>150172</v>
      </c>
      <c r="H379" s="14">
        <v>166534</v>
      </c>
      <c r="I379" s="14">
        <v>181246</v>
      </c>
      <c r="J379" s="14">
        <v>148212</v>
      </c>
      <c r="K379" s="14">
        <v>195185</v>
      </c>
      <c r="L379" s="14">
        <v>215929</v>
      </c>
      <c r="M379" s="14">
        <v>175968</v>
      </c>
      <c r="N379" s="14">
        <v>168217</v>
      </c>
      <c r="O379" s="14">
        <v>143061</v>
      </c>
      <c r="P379" s="14">
        <v>145171</v>
      </c>
      <c r="Q379" s="30">
        <f t="shared" si="34"/>
        <v>1986146</v>
      </c>
      <c r="R379" s="12">
        <f t="shared" si="33"/>
        <v>2.9789213163813333E-3</v>
      </c>
    </row>
    <row r="380" spans="1:18" x14ac:dyDescent="0.2">
      <c r="A380" s="5" t="s">
        <v>632</v>
      </c>
      <c r="B380" s="5" t="s">
        <v>868</v>
      </c>
      <c r="C380" s="34" t="s">
        <v>847</v>
      </c>
      <c r="D380" s="30">
        <v>1067753</v>
      </c>
      <c r="E380" s="14">
        <v>83353</v>
      </c>
      <c r="F380" s="14">
        <v>87654</v>
      </c>
      <c r="G380" s="17">
        <v>91874</v>
      </c>
      <c r="H380" s="14">
        <v>99227</v>
      </c>
      <c r="I380" s="14">
        <v>108204</v>
      </c>
      <c r="J380" s="14">
        <v>89208</v>
      </c>
      <c r="K380" s="14">
        <v>75913</v>
      </c>
      <c r="L380" s="14">
        <v>87367</v>
      </c>
      <c r="M380" s="14">
        <v>95167</v>
      </c>
      <c r="N380" s="14">
        <v>99239</v>
      </c>
      <c r="O380" s="14">
        <v>91597</v>
      </c>
      <c r="P380" s="14">
        <v>80557</v>
      </c>
      <c r="Q380" s="30">
        <f t="shared" si="34"/>
        <v>1089360</v>
      </c>
      <c r="R380" s="12">
        <f t="shared" si="33"/>
        <v>2.0235953446162247E-2</v>
      </c>
    </row>
    <row r="381" spans="1:18" x14ac:dyDescent="0.2">
      <c r="A381" s="5" t="s">
        <v>632</v>
      </c>
      <c r="B381" s="5" t="s">
        <v>869</v>
      </c>
      <c r="C381" s="34" t="s">
        <v>848</v>
      </c>
      <c r="D381" s="30">
        <v>767701</v>
      </c>
      <c r="E381" s="14">
        <v>70338</v>
      </c>
      <c r="F381" s="14">
        <v>66647</v>
      </c>
      <c r="G381" s="17">
        <v>67612</v>
      </c>
      <c r="H381" s="14">
        <v>68206</v>
      </c>
      <c r="I381" s="14">
        <v>71534</v>
      </c>
      <c r="J381" s="14">
        <v>65026</v>
      </c>
      <c r="K381" s="14">
        <v>36446</v>
      </c>
      <c r="L381" s="14">
        <v>66055</v>
      </c>
      <c r="M381" s="14">
        <v>73441</v>
      </c>
      <c r="N381" s="14">
        <v>72111</v>
      </c>
      <c r="O381" s="14">
        <v>67416</v>
      </c>
      <c r="P381" s="14">
        <v>64894</v>
      </c>
      <c r="Q381" s="30">
        <f t="shared" si="34"/>
        <v>789726</v>
      </c>
      <c r="R381" s="12">
        <f t="shared" si="33"/>
        <v>2.8689554917865179E-2</v>
      </c>
    </row>
    <row r="382" spans="1:18" x14ac:dyDescent="0.2">
      <c r="A382" s="5" t="s">
        <v>632</v>
      </c>
      <c r="B382" s="5" t="s">
        <v>870</v>
      </c>
      <c r="C382" s="34" t="s">
        <v>849</v>
      </c>
      <c r="D382" s="30">
        <v>567597</v>
      </c>
      <c r="E382" s="14">
        <v>55870</v>
      </c>
      <c r="F382" s="14">
        <v>60591</v>
      </c>
      <c r="G382" s="17">
        <v>55122</v>
      </c>
      <c r="H382" s="14">
        <v>51604</v>
      </c>
      <c r="I382" s="14">
        <v>55550</v>
      </c>
      <c r="J382" s="14">
        <v>54050</v>
      </c>
      <c r="K382" s="14">
        <v>52710</v>
      </c>
      <c r="L382" s="14">
        <v>52710</v>
      </c>
      <c r="M382" s="14">
        <v>53030</v>
      </c>
      <c r="N382" s="14">
        <v>55255</v>
      </c>
      <c r="O382" s="14">
        <v>51350</v>
      </c>
      <c r="P382" s="14">
        <v>51161</v>
      </c>
      <c r="Q382" s="30">
        <f t="shared" si="34"/>
        <v>649003</v>
      </c>
      <c r="R382" s="12">
        <f t="shared" si="33"/>
        <v>0.14342218158305986</v>
      </c>
    </row>
    <row r="383" spans="1:18" x14ac:dyDescent="0.2">
      <c r="A383" s="5" t="s">
        <v>632</v>
      </c>
      <c r="B383" s="5" t="s">
        <v>871</v>
      </c>
      <c r="C383" s="34" t="s">
        <v>850</v>
      </c>
      <c r="D383" s="30">
        <v>342953</v>
      </c>
      <c r="E383" s="14">
        <v>27736</v>
      </c>
      <c r="F383" s="14">
        <v>28015</v>
      </c>
      <c r="G383" s="17">
        <v>32127</v>
      </c>
      <c r="H383" s="14">
        <v>32325</v>
      </c>
      <c r="I383" s="14">
        <v>33685</v>
      </c>
      <c r="J383" s="14">
        <v>31993</v>
      </c>
      <c r="K383" s="14">
        <v>33332</v>
      </c>
      <c r="L383" s="14">
        <v>34154</v>
      </c>
      <c r="M383" s="14">
        <v>34519</v>
      </c>
      <c r="N383" s="14">
        <v>31291</v>
      </c>
      <c r="O383" s="14">
        <v>31344</v>
      </c>
      <c r="P383" s="14">
        <v>26796</v>
      </c>
      <c r="Q383" s="30">
        <f t="shared" si="34"/>
        <v>377317</v>
      </c>
      <c r="R383" s="12">
        <f t="shared" si="33"/>
        <v>0.10020031899414783</v>
      </c>
    </row>
    <row r="384" spans="1:18" x14ac:dyDescent="0.2">
      <c r="A384" s="5" t="s">
        <v>632</v>
      </c>
      <c r="B384" s="5" t="s">
        <v>855</v>
      </c>
      <c r="C384" s="34" t="s">
        <v>834</v>
      </c>
      <c r="D384" s="30">
        <v>359563</v>
      </c>
      <c r="E384" s="14">
        <v>21598</v>
      </c>
      <c r="F384" s="14">
        <v>23423</v>
      </c>
      <c r="G384" s="17">
        <v>22724</v>
      </c>
      <c r="H384" s="14">
        <v>37125</v>
      </c>
      <c r="I384" s="14">
        <v>42696</v>
      </c>
      <c r="J384" s="14">
        <v>31609</v>
      </c>
      <c r="K384" s="14">
        <v>38216</v>
      </c>
      <c r="L384" s="14">
        <v>40761</v>
      </c>
      <c r="M384" s="14">
        <v>33417</v>
      </c>
      <c r="N384" s="14">
        <v>28458</v>
      </c>
      <c r="O384" s="14">
        <v>25150</v>
      </c>
      <c r="P384" s="14">
        <v>21236</v>
      </c>
      <c r="Q384" s="30">
        <f t="shared" si="34"/>
        <v>366413</v>
      </c>
      <c r="R384" s="12">
        <f t="shared" si="33"/>
        <v>1.9050903457808577E-2</v>
      </c>
    </row>
    <row r="385" spans="1:18" x14ac:dyDescent="0.2">
      <c r="A385" s="5" t="s">
        <v>632</v>
      </c>
      <c r="B385" s="5" t="s">
        <v>913</v>
      </c>
      <c r="C385" s="34" t="s">
        <v>914</v>
      </c>
      <c r="D385" s="30">
        <v>196385</v>
      </c>
      <c r="E385" s="14">
        <v>50870</v>
      </c>
      <c r="F385" s="14">
        <v>51160</v>
      </c>
      <c r="G385" s="17">
        <v>34668</v>
      </c>
      <c r="H385" s="14">
        <v>56906</v>
      </c>
      <c r="I385" s="14">
        <v>59461</v>
      </c>
      <c r="J385" s="14">
        <v>62080</v>
      </c>
      <c r="K385" s="14">
        <v>77587</v>
      </c>
      <c r="L385" s="14">
        <v>89747</v>
      </c>
      <c r="M385" s="14">
        <v>83478</v>
      </c>
      <c r="N385" s="14">
        <v>73842</v>
      </c>
      <c r="O385" s="14">
        <v>72246</v>
      </c>
      <c r="P385" s="14">
        <v>69076</v>
      </c>
      <c r="Q385" s="30">
        <f t="shared" si="34"/>
        <v>781121</v>
      </c>
      <c r="R385" s="12">
        <f t="shared" si="33"/>
        <v>2.9774982814369735</v>
      </c>
    </row>
    <row r="386" spans="1:18" x14ac:dyDescent="0.2">
      <c r="A386" s="5" t="s">
        <v>632</v>
      </c>
      <c r="B386" s="5" t="s">
        <v>789</v>
      </c>
      <c r="C386" s="34" t="s">
        <v>790</v>
      </c>
      <c r="D386" s="30">
        <v>1716993</v>
      </c>
      <c r="E386" s="14">
        <v>137779</v>
      </c>
      <c r="F386" s="14">
        <v>140714</v>
      </c>
      <c r="G386" s="17">
        <v>142048</v>
      </c>
      <c r="H386" s="14">
        <v>153142</v>
      </c>
      <c r="I386" s="14">
        <v>163068</v>
      </c>
      <c r="J386" s="14">
        <v>136954</v>
      </c>
      <c r="K386" s="14">
        <v>151074</v>
      </c>
      <c r="L386" s="14">
        <v>169577</v>
      </c>
      <c r="M386" s="14">
        <v>160790</v>
      </c>
      <c r="N386" s="14">
        <v>160789</v>
      </c>
      <c r="O386" s="14">
        <v>138906</v>
      </c>
      <c r="P386" s="14">
        <v>137597</v>
      </c>
      <c r="Q386" s="30">
        <f t="shared" si="34"/>
        <v>1792438</v>
      </c>
      <c r="R386" s="12">
        <f t="shared" si="33"/>
        <v>4.3940190787032929E-2</v>
      </c>
    </row>
    <row r="387" spans="1:18" x14ac:dyDescent="0.2">
      <c r="A387" s="5" t="s">
        <v>632</v>
      </c>
      <c r="B387" s="5" t="s">
        <v>873</v>
      </c>
      <c r="C387" s="34" t="s">
        <v>852</v>
      </c>
      <c r="D387" s="30">
        <v>697729</v>
      </c>
      <c r="E387" s="14">
        <v>57917</v>
      </c>
      <c r="F387" s="14">
        <v>61637</v>
      </c>
      <c r="G387" s="17">
        <v>62560</v>
      </c>
      <c r="H387" s="14">
        <v>73013</v>
      </c>
      <c r="I387" s="14">
        <v>72540</v>
      </c>
      <c r="J387" s="14">
        <v>56377</v>
      </c>
      <c r="K387" s="14">
        <v>61915</v>
      </c>
      <c r="L387" s="14">
        <v>63729</v>
      </c>
      <c r="M387" s="14">
        <v>65998</v>
      </c>
      <c r="N387" s="14">
        <v>73425</v>
      </c>
      <c r="O387" s="14">
        <v>60906</v>
      </c>
      <c r="P387" s="14">
        <v>64057</v>
      </c>
      <c r="Q387" s="30">
        <f t="shared" si="34"/>
        <v>774074</v>
      </c>
      <c r="R387" s="12">
        <f t="shared" si="33"/>
        <v>0.1094192730988679</v>
      </c>
    </row>
    <row r="388" spans="1:18" x14ac:dyDescent="0.2">
      <c r="A388" s="5" t="s">
        <v>632</v>
      </c>
      <c r="B388" s="5" t="s">
        <v>894</v>
      </c>
      <c r="C388" s="34" t="s">
        <v>895</v>
      </c>
      <c r="D388" s="30">
        <v>272576</v>
      </c>
      <c r="E388" s="14">
        <v>4228</v>
      </c>
      <c r="F388" s="14">
        <v>0</v>
      </c>
      <c r="G388" s="17">
        <v>2483</v>
      </c>
      <c r="H388" s="14">
        <v>17459</v>
      </c>
      <c r="I388" s="14">
        <v>26325</v>
      </c>
      <c r="J388" s="14">
        <v>25308</v>
      </c>
      <c r="K388" s="14">
        <v>26391</v>
      </c>
      <c r="L388" s="14">
        <v>26459</v>
      </c>
      <c r="M388" s="14">
        <v>27558</v>
      </c>
      <c r="N388" s="14">
        <v>28682</v>
      </c>
      <c r="O388" s="14">
        <v>23845</v>
      </c>
      <c r="P388" s="14">
        <v>23320</v>
      </c>
      <c r="Q388" s="30">
        <f t="shared" si="34"/>
        <v>232058</v>
      </c>
      <c r="R388" s="12">
        <f t="shared" si="33"/>
        <v>-0.14864845034045548</v>
      </c>
    </row>
    <row r="389" spans="1:18" x14ac:dyDescent="0.2">
      <c r="A389" s="5" t="s">
        <v>632</v>
      </c>
      <c r="B389" s="5" t="s">
        <v>872</v>
      </c>
      <c r="C389" s="34" t="s">
        <v>851</v>
      </c>
      <c r="D389" s="30">
        <v>533278</v>
      </c>
      <c r="E389" s="14">
        <v>36603</v>
      </c>
      <c r="F389" s="14">
        <v>41743</v>
      </c>
      <c r="G389" s="17">
        <v>43043</v>
      </c>
      <c r="H389" s="14">
        <v>50174</v>
      </c>
      <c r="I389" s="14">
        <v>52740</v>
      </c>
      <c r="J389" s="14">
        <v>48297</v>
      </c>
      <c r="K389" s="14">
        <v>56840</v>
      </c>
      <c r="L389" s="14">
        <v>58377</v>
      </c>
      <c r="M389" s="14">
        <v>53439</v>
      </c>
      <c r="N389" s="14">
        <v>49722</v>
      </c>
      <c r="O389" s="14">
        <v>43085</v>
      </c>
      <c r="P389" s="14">
        <v>37704</v>
      </c>
      <c r="Q389" s="30">
        <f t="shared" si="34"/>
        <v>571767</v>
      </c>
      <c r="R389" s="12">
        <f t="shared" si="33"/>
        <v>7.2174363090170557E-2</v>
      </c>
    </row>
    <row r="390" spans="1:18" x14ac:dyDescent="0.2">
      <c r="A390" s="5" t="s">
        <v>632</v>
      </c>
      <c r="B390" s="5" t="s">
        <v>892</v>
      </c>
      <c r="C390" s="34" t="s">
        <v>893</v>
      </c>
      <c r="D390" s="30">
        <v>151520</v>
      </c>
      <c r="E390" s="14">
        <v>6350</v>
      </c>
      <c r="F390" s="14">
        <v>3613</v>
      </c>
      <c r="G390" s="17">
        <v>4356</v>
      </c>
      <c r="H390" s="14">
        <v>8537</v>
      </c>
      <c r="I390" s="14">
        <v>9574</v>
      </c>
      <c r="J390" s="14">
        <v>8055</v>
      </c>
      <c r="K390" s="14">
        <v>11188</v>
      </c>
      <c r="L390" s="14">
        <v>11263</v>
      </c>
      <c r="M390" s="14">
        <v>10830</v>
      </c>
      <c r="N390" s="14">
        <v>9054</v>
      </c>
      <c r="O390" s="14">
        <v>9094</v>
      </c>
      <c r="P390" s="14">
        <v>6848</v>
      </c>
      <c r="Q390" s="30">
        <f t="shared" si="34"/>
        <v>98762</v>
      </c>
      <c r="R390" s="12">
        <f t="shared" si="33"/>
        <v>-0.34819165786694828</v>
      </c>
    </row>
    <row r="391" spans="1:18" x14ac:dyDescent="0.2">
      <c r="A391" s="5" t="s">
        <v>632</v>
      </c>
      <c r="B391" s="5" t="s">
        <v>644</v>
      </c>
      <c r="C391" s="34" t="s">
        <v>703</v>
      </c>
      <c r="D391" s="30">
        <v>3361450</v>
      </c>
      <c r="E391" s="14">
        <v>255131</v>
      </c>
      <c r="F391" s="14">
        <v>255944</v>
      </c>
      <c r="G391" s="17">
        <v>263658</v>
      </c>
      <c r="H391" s="14">
        <v>297834</v>
      </c>
      <c r="I391" s="14">
        <v>330809</v>
      </c>
      <c r="J391" s="14">
        <v>280492</v>
      </c>
      <c r="K391" s="14">
        <v>370831</v>
      </c>
      <c r="L391" s="14">
        <v>414147</v>
      </c>
      <c r="M391" s="14">
        <v>369991</v>
      </c>
      <c r="N391" s="14">
        <v>315121</v>
      </c>
      <c r="O391" s="14">
        <v>297020</v>
      </c>
      <c r="P391" s="14">
        <v>276315</v>
      </c>
      <c r="Q391" s="30">
        <f t="shared" si="34"/>
        <v>3727293</v>
      </c>
      <c r="R391" s="12">
        <f t="shared" si="33"/>
        <v>0.10883487780570889</v>
      </c>
    </row>
    <row r="392" spans="1:18" x14ac:dyDescent="0.2">
      <c r="A392" s="5" t="s">
        <v>632</v>
      </c>
      <c r="B392" s="5" t="s">
        <v>791</v>
      </c>
      <c r="C392" s="34" t="s">
        <v>792</v>
      </c>
      <c r="D392" s="30">
        <v>1394328</v>
      </c>
      <c r="E392" s="14">
        <v>123658</v>
      </c>
      <c r="F392" s="14">
        <v>120062</v>
      </c>
      <c r="G392" s="17">
        <v>120114</v>
      </c>
      <c r="H392" s="14">
        <v>120066</v>
      </c>
      <c r="I392" s="14">
        <v>130792</v>
      </c>
      <c r="J392" s="14">
        <v>120834</v>
      </c>
      <c r="K392" s="14">
        <v>131503</v>
      </c>
      <c r="L392" s="14">
        <v>134565</v>
      </c>
      <c r="M392" s="14">
        <v>136234</v>
      </c>
      <c r="N392" s="14">
        <v>129867</v>
      </c>
      <c r="O392" s="14">
        <v>117502</v>
      </c>
      <c r="P392" s="14">
        <v>111173</v>
      </c>
      <c r="Q392" s="30">
        <f t="shared" si="34"/>
        <v>1496370</v>
      </c>
      <c r="R392" s="12">
        <f t="shared" si="33"/>
        <v>7.3183641151866707E-2</v>
      </c>
    </row>
    <row r="393" spans="1:18" x14ac:dyDescent="0.2">
      <c r="A393" s="5" t="s">
        <v>645</v>
      </c>
      <c r="B393" s="5" t="s">
        <v>646</v>
      </c>
      <c r="C393" s="34" t="s">
        <v>704</v>
      </c>
      <c r="D393" s="30">
        <v>346014</v>
      </c>
      <c r="E393" s="14">
        <v>21662</v>
      </c>
      <c r="F393" s="14">
        <v>20296</v>
      </c>
      <c r="G393" s="14">
        <v>24244</v>
      </c>
      <c r="H393" s="14">
        <v>23446</v>
      </c>
      <c r="I393" s="14">
        <v>22858</v>
      </c>
      <c r="J393" s="14">
        <v>26565</v>
      </c>
      <c r="K393" s="14">
        <v>28822</v>
      </c>
      <c r="L393" s="14">
        <v>29325</v>
      </c>
      <c r="M393" s="14">
        <v>26436</v>
      </c>
      <c r="N393" s="14">
        <v>23837</v>
      </c>
      <c r="O393" s="14">
        <v>18778</v>
      </c>
      <c r="P393" s="14">
        <v>18645</v>
      </c>
      <c r="Q393" s="30">
        <v>284914</v>
      </c>
      <c r="R393" s="12">
        <f t="shared" si="33"/>
        <v>-0.17658245042108123</v>
      </c>
    </row>
    <row r="394" spans="1:18" x14ac:dyDescent="0.2">
      <c r="A394" s="5" t="s">
        <v>645</v>
      </c>
      <c r="B394" s="5" t="s">
        <v>830</v>
      </c>
      <c r="C394" s="34" t="s">
        <v>706</v>
      </c>
      <c r="D394" s="30">
        <v>373643</v>
      </c>
      <c r="E394" s="14">
        <v>32255</v>
      </c>
      <c r="F394" s="14">
        <v>26685</v>
      </c>
      <c r="G394" s="14">
        <v>31986</v>
      </c>
      <c r="H394" s="14">
        <v>36498</v>
      </c>
      <c r="I394" s="14">
        <v>53401</v>
      </c>
      <c r="J394" s="14">
        <v>60700</v>
      </c>
      <c r="K394" s="14"/>
      <c r="L394" s="14"/>
      <c r="M394" s="14">
        <v>62952</v>
      </c>
      <c r="N394" s="14">
        <v>55142</v>
      </c>
      <c r="O394" s="14">
        <v>50986</v>
      </c>
      <c r="P394" s="14">
        <v>52300</v>
      </c>
      <c r="Q394" s="30">
        <v>599700</v>
      </c>
      <c r="R394" s="12">
        <f t="shared" si="33"/>
        <v>0.60500798890919949</v>
      </c>
    </row>
    <row r="395" spans="1:18" x14ac:dyDescent="0.2">
      <c r="A395" s="5" t="s">
        <v>645</v>
      </c>
      <c r="B395" s="5" t="s">
        <v>829</v>
      </c>
      <c r="C395" s="34" t="s">
        <v>707</v>
      </c>
      <c r="D395" s="30">
        <v>7277135</v>
      </c>
      <c r="E395" s="14">
        <v>520438</v>
      </c>
      <c r="F395" s="14">
        <v>463035</v>
      </c>
      <c r="G395" s="14">
        <v>528906</v>
      </c>
      <c r="H395" s="14">
        <v>592446</v>
      </c>
      <c r="I395" s="14">
        <v>715900</v>
      </c>
      <c r="J395" s="14">
        <v>821352</v>
      </c>
      <c r="K395" s="14">
        <v>950544</v>
      </c>
      <c r="L395" s="14">
        <v>976152</v>
      </c>
      <c r="M395" s="14">
        <v>897894</v>
      </c>
      <c r="N395" s="14">
        <v>797395</v>
      </c>
      <c r="O395" s="14"/>
      <c r="P395" s="14">
        <v>720375</v>
      </c>
      <c r="Q395" s="30">
        <v>8650000</v>
      </c>
      <c r="R395" s="12">
        <f t="shared" si="33"/>
        <v>0.18865460102086873</v>
      </c>
    </row>
    <row r="396" spans="1:18" x14ac:dyDescent="0.2">
      <c r="A396" s="5" t="s">
        <v>645</v>
      </c>
      <c r="B396" s="5" t="s">
        <v>709</v>
      </c>
      <c r="C396" s="34" t="s">
        <v>710</v>
      </c>
      <c r="D396" s="30">
        <v>944305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30">
        <v>1127500</v>
      </c>
      <c r="R396" s="12">
        <f t="shared" ref="R396:R408" si="35">Q396/D396-1</f>
        <v>0.19399981997341964</v>
      </c>
    </row>
    <row r="397" spans="1:18" x14ac:dyDescent="0.2">
      <c r="A397" s="5" t="s">
        <v>645</v>
      </c>
      <c r="B397" s="5" t="s">
        <v>650</v>
      </c>
      <c r="C397" s="34" t="s">
        <v>708</v>
      </c>
      <c r="D397" s="30">
        <v>570937</v>
      </c>
      <c r="E397" s="14">
        <v>37700</v>
      </c>
      <c r="F397" s="14">
        <v>34600</v>
      </c>
      <c r="G397" s="14">
        <v>35100</v>
      </c>
      <c r="H397" s="14">
        <v>39518</v>
      </c>
      <c r="I397" s="14">
        <v>59800</v>
      </c>
      <c r="J397" s="14">
        <v>75700</v>
      </c>
      <c r="K397" s="14">
        <v>91300</v>
      </c>
      <c r="L397" s="14">
        <v>97500</v>
      </c>
      <c r="M397" s="14">
        <v>85200</v>
      </c>
      <c r="N397" s="14">
        <v>69100</v>
      </c>
      <c r="O397" s="14">
        <v>55000</v>
      </c>
      <c r="P397" s="14">
        <v>57500</v>
      </c>
      <c r="Q397" s="30">
        <f t="shared" si="34"/>
        <v>738018</v>
      </c>
      <c r="R397" s="12">
        <f t="shared" si="35"/>
        <v>0.29264349656792255</v>
      </c>
    </row>
    <row r="398" spans="1:18" x14ac:dyDescent="0.2">
      <c r="A398" s="5" t="s">
        <v>645</v>
      </c>
      <c r="B398" s="5" t="s">
        <v>651</v>
      </c>
      <c r="C398" s="34" t="s">
        <v>711</v>
      </c>
      <c r="D398" s="30">
        <v>949100</v>
      </c>
      <c r="E398" s="14">
        <v>56246</v>
      </c>
      <c r="F398" s="14">
        <v>54370</v>
      </c>
      <c r="G398" s="14">
        <v>63640</v>
      </c>
      <c r="H398" s="14">
        <v>67805</v>
      </c>
      <c r="I398" s="14"/>
      <c r="J398" s="14"/>
      <c r="K398" s="14"/>
      <c r="L398" s="14"/>
      <c r="M398" s="14"/>
      <c r="N398" s="14">
        <v>92196</v>
      </c>
      <c r="O398" s="14">
        <v>80116</v>
      </c>
      <c r="P398" s="14">
        <v>83942</v>
      </c>
      <c r="Q398" s="30">
        <v>1033560</v>
      </c>
      <c r="R398" s="12">
        <f t="shared" si="35"/>
        <v>8.8989569065430318E-2</v>
      </c>
    </row>
    <row r="399" spans="1:18" x14ac:dyDescent="0.2">
      <c r="A399" s="5" t="s">
        <v>653</v>
      </c>
      <c r="B399" s="6" t="s">
        <v>93</v>
      </c>
      <c r="C399" s="35"/>
      <c r="D399" s="30">
        <v>254707495</v>
      </c>
      <c r="E399" s="14">
        <v>16797238</v>
      </c>
      <c r="F399" s="14">
        <v>17307791</v>
      </c>
      <c r="G399" s="14">
        <v>20199445</v>
      </c>
      <c r="H399" s="14">
        <f>20944752+271369</f>
        <v>21216121</v>
      </c>
      <c r="I399" s="14">
        <f>23515864+289831</f>
        <v>23805695</v>
      </c>
      <c r="J399" s="14">
        <f>25347736+311450</f>
        <v>25659186</v>
      </c>
      <c r="K399" s="14">
        <f>27973402+340139</f>
        <v>28313541</v>
      </c>
      <c r="L399" s="14">
        <f>28403086+354730</f>
        <v>28757816</v>
      </c>
      <c r="M399" s="14">
        <f>25976001+317172</f>
        <v>26293173</v>
      </c>
      <c r="N399" s="14">
        <f>24067915+290089</f>
        <v>24358004</v>
      </c>
      <c r="O399" s="14">
        <f>18648933+235922</f>
        <v>18884855</v>
      </c>
      <c r="P399" s="14">
        <f>19769204+239011</f>
        <v>20008215</v>
      </c>
      <c r="Q399" s="30">
        <f t="shared" si="34"/>
        <v>271601080</v>
      </c>
      <c r="R399" s="12">
        <f t="shared" si="35"/>
        <v>6.6325433415298507E-2</v>
      </c>
    </row>
    <row r="400" spans="1:18" x14ac:dyDescent="0.2">
      <c r="A400" s="5" t="s">
        <v>653</v>
      </c>
      <c r="B400" s="6" t="s">
        <v>654</v>
      </c>
      <c r="C400" s="34" t="s">
        <v>713</v>
      </c>
      <c r="D400" s="30">
        <v>3433064</v>
      </c>
      <c r="E400" s="14">
        <v>205472</v>
      </c>
      <c r="F400" s="14">
        <v>210915</v>
      </c>
      <c r="G400" s="14">
        <v>236318</v>
      </c>
      <c r="H400" s="14">
        <v>234486</v>
      </c>
      <c r="I400" s="14">
        <v>269790</v>
      </c>
      <c r="J400" s="14">
        <v>285555</v>
      </c>
      <c r="K400" s="14">
        <v>293324</v>
      </c>
      <c r="L400" s="14">
        <v>283937</v>
      </c>
      <c r="M400" s="14">
        <v>274097</v>
      </c>
      <c r="N400" s="14">
        <v>269266</v>
      </c>
      <c r="O400" s="14">
        <v>222714</v>
      </c>
      <c r="P400" s="14">
        <v>227228</v>
      </c>
      <c r="Q400" s="30">
        <f t="shared" si="34"/>
        <v>3013102</v>
      </c>
      <c r="R400" s="12">
        <f t="shared" si="35"/>
        <v>-0.12232862539119571</v>
      </c>
    </row>
    <row r="401" spans="1:18" x14ac:dyDescent="0.2">
      <c r="A401" s="5" t="s">
        <v>653</v>
      </c>
      <c r="B401" s="6" t="s">
        <v>655</v>
      </c>
      <c r="C401" s="34" t="s">
        <v>714</v>
      </c>
      <c r="D401" s="30">
        <v>2694063</v>
      </c>
      <c r="E401" s="14">
        <v>161710</v>
      </c>
      <c r="F401" s="14">
        <v>189049</v>
      </c>
      <c r="G401" s="14">
        <v>209386</v>
      </c>
      <c r="H401" s="14">
        <v>217080</v>
      </c>
      <c r="I401" s="14">
        <v>242996</v>
      </c>
      <c r="J401" s="14">
        <v>253844</v>
      </c>
      <c r="K401" s="14">
        <v>269179</v>
      </c>
      <c r="L401" s="14">
        <v>278217</v>
      </c>
      <c r="M401" s="14">
        <v>244550</v>
      </c>
      <c r="N401" s="14">
        <v>226071</v>
      </c>
      <c r="O401" s="14">
        <v>192271</v>
      </c>
      <c r="P401" s="14">
        <v>180830</v>
      </c>
      <c r="Q401" s="30">
        <f t="shared" si="34"/>
        <v>2665183</v>
      </c>
      <c r="R401" s="12">
        <f t="shared" si="35"/>
        <v>-1.0719868095141027E-2</v>
      </c>
    </row>
    <row r="402" spans="1:18" x14ac:dyDescent="0.2">
      <c r="A402" s="5" t="s">
        <v>653</v>
      </c>
      <c r="B402" s="6" t="s">
        <v>656</v>
      </c>
      <c r="C402" s="34" t="s">
        <v>715</v>
      </c>
      <c r="D402" s="30">
        <v>4391949</v>
      </c>
      <c r="E402" s="14">
        <v>284771</v>
      </c>
      <c r="F402" s="14">
        <v>328296</v>
      </c>
      <c r="G402" s="14">
        <v>370907</v>
      </c>
      <c r="H402" s="14">
        <v>395461</v>
      </c>
      <c r="I402" s="14">
        <v>440526</v>
      </c>
      <c r="J402" s="14">
        <v>493631</v>
      </c>
      <c r="K402" s="14">
        <v>532661</v>
      </c>
      <c r="L402" s="14">
        <v>533940</v>
      </c>
      <c r="M402" s="14">
        <v>488356</v>
      </c>
      <c r="N402" s="14">
        <v>445986</v>
      </c>
      <c r="O402" s="14">
        <v>411441</v>
      </c>
      <c r="P402" s="14">
        <v>421507</v>
      </c>
      <c r="Q402" s="30">
        <f t="shared" si="34"/>
        <v>5147483</v>
      </c>
      <c r="R402" s="12">
        <f t="shared" si="35"/>
        <v>0.17202704311912553</v>
      </c>
    </row>
    <row r="403" spans="1:18" x14ac:dyDescent="0.2">
      <c r="A403" s="5" t="s">
        <v>653</v>
      </c>
      <c r="B403" s="6" t="s">
        <v>657</v>
      </c>
      <c r="C403" s="34" t="s">
        <v>716</v>
      </c>
      <c r="D403" s="30">
        <v>10189517</v>
      </c>
      <c r="E403" s="14">
        <v>667680</v>
      </c>
      <c r="F403" s="14">
        <v>724612</v>
      </c>
      <c r="G403" s="14">
        <v>830441</v>
      </c>
      <c r="H403" s="14">
        <v>873965</v>
      </c>
      <c r="I403" s="14">
        <v>1006644</v>
      </c>
      <c r="J403" s="14">
        <v>1119760</v>
      </c>
      <c r="K403" s="14">
        <v>1222851</v>
      </c>
      <c r="L403" s="14">
        <v>1287524</v>
      </c>
      <c r="M403" s="14">
        <v>1208581</v>
      </c>
      <c r="N403" s="14">
        <v>1075392</v>
      </c>
      <c r="O403" s="14">
        <v>779669</v>
      </c>
      <c r="P403" s="14">
        <v>847530</v>
      </c>
      <c r="Q403" s="30">
        <f t="shared" si="34"/>
        <v>11644649</v>
      </c>
      <c r="R403" s="12">
        <f t="shared" si="35"/>
        <v>0.14280676895676203</v>
      </c>
    </row>
    <row r="404" spans="1:18" x14ac:dyDescent="0.2">
      <c r="A404" s="5" t="s">
        <v>653</v>
      </c>
      <c r="B404" s="6" t="s">
        <v>659</v>
      </c>
      <c r="C404" s="34" t="s">
        <v>718</v>
      </c>
      <c r="D404" s="30">
        <v>705822</v>
      </c>
      <c r="E404" s="14">
        <v>29078</v>
      </c>
      <c r="F404" s="14">
        <v>28115</v>
      </c>
      <c r="G404" s="14">
        <v>37191</v>
      </c>
      <c r="H404" s="14">
        <v>56224</v>
      </c>
      <c r="I404" s="14">
        <v>70994</v>
      </c>
      <c r="J404" s="14">
        <v>80764</v>
      </c>
      <c r="K404" s="14">
        <v>80386</v>
      </c>
      <c r="L404" s="14">
        <v>83784</v>
      </c>
      <c r="M404" s="14">
        <v>72106</v>
      </c>
      <c r="N404" s="14">
        <v>69100</v>
      </c>
      <c r="O404" s="14">
        <v>27903</v>
      </c>
      <c r="P404" s="14">
        <v>31857</v>
      </c>
      <c r="Q404" s="30">
        <f t="shared" si="34"/>
        <v>667502</v>
      </c>
      <c r="R404" s="12">
        <f t="shared" si="35"/>
        <v>-5.429130857354969E-2</v>
      </c>
    </row>
    <row r="405" spans="1:18" x14ac:dyDescent="0.2">
      <c r="A405" s="5" t="s">
        <v>653</v>
      </c>
      <c r="B405" s="6" t="s">
        <v>660</v>
      </c>
      <c r="C405" s="34" t="s">
        <v>719</v>
      </c>
      <c r="D405" s="30">
        <v>6783287</v>
      </c>
      <c r="E405" s="14">
        <v>408454</v>
      </c>
      <c r="F405" s="14">
        <v>437478</v>
      </c>
      <c r="G405" s="14">
        <v>511153</v>
      </c>
      <c r="H405" s="14">
        <v>600071</v>
      </c>
      <c r="I405" s="14">
        <v>705461</v>
      </c>
      <c r="J405" s="14">
        <v>774168</v>
      </c>
      <c r="K405" s="14">
        <v>833071</v>
      </c>
      <c r="L405" s="14">
        <v>856728</v>
      </c>
      <c r="M405" s="14">
        <v>784705</v>
      </c>
      <c r="N405" s="14">
        <v>716834</v>
      </c>
      <c r="O405" s="14">
        <v>472660</v>
      </c>
      <c r="P405" s="14">
        <v>507587</v>
      </c>
      <c r="Q405" s="30">
        <f t="shared" si="34"/>
        <v>7608370</v>
      </c>
      <c r="R405" s="12">
        <f t="shared" si="35"/>
        <v>0.12163468831556146</v>
      </c>
    </row>
    <row r="406" spans="1:18" x14ac:dyDescent="0.2">
      <c r="A406" s="5" t="s">
        <v>653</v>
      </c>
      <c r="B406" s="6" t="s">
        <v>661</v>
      </c>
      <c r="C406" s="34" t="s">
        <v>720</v>
      </c>
      <c r="D406" s="30">
        <v>1158702</v>
      </c>
      <c r="E406" s="14">
        <v>59343</v>
      </c>
      <c r="F406" s="14">
        <v>74704</v>
      </c>
      <c r="G406" s="14">
        <v>78229</v>
      </c>
      <c r="H406" s="14">
        <v>80350</v>
      </c>
      <c r="I406" s="14">
        <v>134285</v>
      </c>
      <c r="J406" s="14">
        <v>156162</v>
      </c>
      <c r="K406" s="14">
        <v>164145</v>
      </c>
      <c r="L406" s="14">
        <v>169365</v>
      </c>
      <c r="M406" s="14">
        <v>154721</v>
      </c>
      <c r="N406" s="14">
        <v>129419</v>
      </c>
      <c r="O406" s="14">
        <v>72504</v>
      </c>
      <c r="P406" s="14">
        <v>73064</v>
      </c>
      <c r="Q406" s="30">
        <f t="shared" si="34"/>
        <v>1346291</v>
      </c>
      <c r="R406" s="12">
        <f t="shared" si="35"/>
        <v>0.16189581100231121</v>
      </c>
    </row>
    <row r="407" spans="1:18" x14ac:dyDescent="0.2">
      <c r="A407" s="5" t="s">
        <v>653</v>
      </c>
      <c r="B407" s="6" t="s">
        <v>662</v>
      </c>
      <c r="C407" s="34" t="s">
        <v>721</v>
      </c>
      <c r="D407" s="30">
        <v>284527</v>
      </c>
      <c r="E407" s="14">
        <v>20625</v>
      </c>
      <c r="F407" s="14">
        <v>24607</v>
      </c>
      <c r="G407" s="14">
        <v>25590</v>
      </c>
      <c r="H407" s="14">
        <v>22407</v>
      </c>
      <c r="I407" s="14">
        <v>23513</v>
      </c>
      <c r="J407" s="14">
        <v>24898</v>
      </c>
      <c r="K407" s="14">
        <v>28840</v>
      </c>
      <c r="L407" s="14">
        <v>28803</v>
      </c>
      <c r="M407" s="14">
        <v>25504</v>
      </c>
      <c r="N407" s="14">
        <v>23993</v>
      </c>
      <c r="O407" s="14">
        <v>21106</v>
      </c>
      <c r="P407" s="14">
        <v>20785</v>
      </c>
      <c r="Q407" s="30">
        <f t="shared" si="34"/>
        <v>290671</v>
      </c>
      <c r="R407" s="12">
        <f t="shared" si="35"/>
        <v>2.1593732756469475E-2</v>
      </c>
    </row>
    <row r="408" spans="1:18" x14ac:dyDescent="0.2">
      <c r="A408" s="5" t="s">
        <v>653</v>
      </c>
      <c r="B408" s="6" t="s">
        <v>663</v>
      </c>
      <c r="C408" s="34" t="s">
        <v>722</v>
      </c>
      <c r="D408" s="30">
        <v>857682</v>
      </c>
      <c r="E408" s="14">
        <v>57309</v>
      </c>
      <c r="F408" s="14">
        <v>55422</v>
      </c>
      <c r="G408" s="14">
        <v>76115</v>
      </c>
      <c r="H408" s="14">
        <v>93921</v>
      </c>
      <c r="I408" s="14">
        <v>121230</v>
      </c>
      <c r="J408" s="14">
        <v>137250</v>
      </c>
      <c r="K408" s="14">
        <v>149856</v>
      </c>
      <c r="L408" s="14">
        <v>153736</v>
      </c>
      <c r="M408" s="14">
        <v>135812</v>
      </c>
      <c r="N408" s="14">
        <v>117155</v>
      </c>
      <c r="O408" s="14">
        <v>76426</v>
      </c>
      <c r="P408" s="14">
        <v>81797</v>
      </c>
      <c r="Q408" s="30">
        <f t="shared" si="34"/>
        <v>1256029</v>
      </c>
      <c r="R408" s="12">
        <f t="shared" si="35"/>
        <v>0.46444603011372521</v>
      </c>
    </row>
    <row r="409" spans="1:18" x14ac:dyDescent="0.2">
      <c r="A409" s="5" t="s">
        <v>653</v>
      </c>
      <c r="B409" s="6" t="s">
        <v>664</v>
      </c>
      <c r="C409" s="34" t="s">
        <v>723</v>
      </c>
      <c r="D409" s="30">
        <v>140780</v>
      </c>
      <c r="E409" s="14">
        <v>9972</v>
      </c>
      <c r="F409" s="14">
        <v>10823</v>
      </c>
      <c r="G409" s="14">
        <v>11933</v>
      </c>
      <c r="H409" s="14">
        <v>10845</v>
      </c>
      <c r="I409" s="14">
        <v>11718</v>
      </c>
      <c r="J409" s="14">
        <v>11983</v>
      </c>
      <c r="K409" s="14">
        <v>11779</v>
      </c>
      <c r="L409" s="14">
        <v>11304</v>
      </c>
      <c r="M409" s="14">
        <v>11837</v>
      </c>
      <c r="N409" s="14">
        <v>10476</v>
      </c>
      <c r="O409" s="14">
        <v>9517</v>
      </c>
      <c r="P409" s="14">
        <v>9864</v>
      </c>
      <c r="Q409" s="30">
        <f t="shared" si="34"/>
        <v>132051</v>
      </c>
      <c r="R409" s="12">
        <f t="shared" ref="R409:R416" si="36">Q409/D409-1</f>
        <v>-6.2004546100298374E-2</v>
      </c>
    </row>
    <row r="410" spans="1:18" x14ac:dyDescent="0.2">
      <c r="A410" s="5" t="s">
        <v>653</v>
      </c>
      <c r="B410" s="6" t="s">
        <v>665</v>
      </c>
      <c r="C410" s="34" t="s">
        <v>724</v>
      </c>
      <c r="D410" s="30">
        <v>4446527</v>
      </c>
      <c r="E410" s="14">
        <v>190973</v>
      </c>
      <c r="F410" s="14">
        <v>204950</v>
      </c>
      <c r="G410" s="14">
        <v>281902</v>
      </c>
      <c r="H410" s="14">
        <v>380846</v>
      </c>
      <c r="I410" s="14">
        <v>484180</v>
      </c>
      <c r="J410" s="14">
        <v>551958</v>
      </c>
      <c r="K410" s="14">
        <v>570581</v>
      </c>
      <c r="L410" s="14">
        <v>596117</v>
      </c>
      <c r="M410" s="14">
        <v>538049</v>
      </c>
      <c r="N410" s="14">
        <v>463653</v>
      </c>
      <c r="O410" s="14">
        <v>185225</v>
      </c>
      <c r="P410" s="14">
        <v>203387</v>
      </c>
      <c r="Q410" s="30">
        <f t="shared" si="34"/>
        <v>4651821</v>
      </c>
      <c r="R410" s="12">
        <f t="shared" si="36"/>
        <v>4.6169516118984566E-2</v>
      </c>
    </row>
    <row r="411" spans="1:18" x14ac:dyDescent="0.2">
      <c r="A411" s="5" t="s">
        <v>653</v>
      </c>
      <c r="B411" s="6" t="s">
        <v>666</v>
      </c>
      <c r="C411" s="34" t="s">
        <v>725</v>
      </c>
      <c r="D411" s="30">
        <v>11117725</v>
      </c>
      <c r="E411" s="14">
        <v>699441</v>
      </c>
      <c r="F411" s="14">
        <v>769781</v>
      </c>
      <c r="G411" s="14">
        <v>927127</v>
      </c>
      <c r="H411" s="14">
        <v>1008329</v>
      </c>
      <c r="I411" s="14">
        <v>1108955</v>
      </c>
      <c r="J411" s="14">
        <v>1171715</v>
      </c>
      <c r="K411" s="14">
        <v>1332282</v>
      </c>
      <c r="L411" s="14">
        <v>1293777</v>
      </c>
      <c r="M411" s="14">
        <v>1189853</v>
      </c>
      <c r="N411" s="14">
        <v>1128158</v>
      </c>
      <c r="O411" s="14">
        <v>859574</v>
      </c>
      <c r="P411" s="14">
        <v>862194</v>
      </c>
      <c r="Q411" s="30">
        <f t="shared" si="34"/>
        <v>12351186</v>
      </c>
      <c r="R411" s="12">
        <f t="shared" si="36"/>
        <v>0.11094544972105358</v>
      </c>
    </row>
    <row r="412" spans="1:18" x14ac:dyDescent="0.2">
      <c r="A412" s="5" t="s">
        <v>653</v>
      </c>
      <c r="B412" s="6" t="s">
        <v>667</v>
      </c>
      <c r="C412" s="34" t="s">
        <v>726</v>
      </c>
      <c r="D412" s="30">
        <v>821888</v>
      </c>
      <c r="E412" s="14">
        <v>42509</v>
      </c>
      <c r="F412" s="14">
        <v>46012</v>
      </c>
      <c r="G412" s="14">
        <v>54365</v>
      </c>
      <c r="H412" s="14">
        <v>61885</v>
      </c>
      <c r="I412" s="14">
        <v>80819</v>
      </c>
      <c r="J412" s="14">
        <v>91062</v>
      </c>
      <c r="K412" s="14">
        <v>97318</v>
      </c>
      <c r="L412" s="14">
        <v>101290</v>
      </c>
      <c r="M412" s="14">
        <v>89742</v>
      </c>
      <c r="N412" s="14">
        <v>77911</v>
      </c>
      <c r="O412" s="14">
        <v>52365</v>
      </c>
      <c r="P412" s="14">
        <v>52414</v>
      </c>
      <c r="Q412" s="30">
        <f t="shared" si="34"/>
        <v>847692</v>
      </c>
      <c r="R412" s="12">
        <f t="shared" si="36"/>
        <v>3.1396005295125429E-2</v>
      </c>
    </row>
    <row r="413" spans="1:18" x14ac:dyDescent="0.2">
      <c r="A413" s="5" t="s">
        <v>653</v>
      </c>
      <c r="B413" s="6" t="s">
        <v>668</v>
      </c>
      <c r="C413" s="34" t="s">
        <v>727</v>
      </c>
      <c r="D413" s="30">
        <v>8714426</v>
      </c>
      <c r="E413" s="14">
        <v>551177</v>
      </c>
      <c r="F413" s="14">
        <v>582573</v>
      </c>
      <c r="G413" s="14">
        <v>659655</v>
      </c>
      <c r="H413" s="14">
        <v>721219</v>
      </c>
      <c r="I413" s="14">
        <v>828544</v>
      </c>
      <c r="J413" s="14">
        <v>946315</v>
      </c>
      <c r="K413" s="14">
        <v>1018433</v>
      </c>
      <c r="L413" s="14">
        <v>943746</v>
      </c>
      <c r="M413" s="14">
        <v>934295</v>
      </c>
      <c r="N413" s="14">
        <v>884149</v>
      </c>
      <c r="O413" s="14">
        <v>666148</v>
      </c>
      <c r="P413" s="14">
        <v>627446</v>
      </c>
      <c r="Q413" s="30">
        <f t="shared" si="34"/>
        <v>9363700</v>
      </c>
      <c r="R413" s="12">
        <f t="shared" si="36"/>
        <v>7.4505653040142894E-2</v>
      </c>
    </row>
    <row r="414" spans="1:18" x14ac:dyDescent="0.2">
      <c r="A414" s="5" t="s">
        <v>653</v>
      </c>
      <c r="B414" s="6" t="s">
        <v>669</v>
      </c>
      <c r="C414" s="34" t="s">
        <v>728</v>
      </c>
      <c r="D414" s="30">
        <v>858193</v>
      </c>
      <c r="E414" s="14">
        <v>52172</v>
      </c>
      <c r="F414" s="14">
        <v>57680</v>
      </c>
      <c r="G414" s="14">
        <v>67261</v>
      </c>
      <c r="H414" s="14">
        <v>72805</v>
      </c>
      <c r="I414" s="14">
        <v>73538</v>
      </c>
      <c r="J414" s="14">
        <v>74458</v>
      </c>
      <c r="K414" s="14">
        <v>85636</v>
      </c>
      <c r="L414" s="14">
        <v>90179</v>
      </c>
      <c r="M414" s="14">
        <v>82699</v>
      </c>
      <c r="N414" s="14">
        <v>74873</v>
      </c>
      <c r="O414" s="14">
        <v>65243</v>
      </c>
      <c r="P414" s="14">
        <v>63356</v>
      </c>
      <c r="Q414" s="30">
        <f t="shared" si="34"/>
        <v>859900</v>
      </c>
      <c r="R414" s="12">
        <f t="shared" si="36"/>
        <v>1.9890630662333653E-3</v>
      </c>
    </row>
    <row r="415" spans="1:18" x14ac:dyDescent="0.2">
      <c r="A415" s="5" t="s">
        <v>653</v>
      </c>
      <c r="B415" s="6" t="s">
        <v>670</v>
      </c>
      <c r="C415" s="34" t="s">
        <v>729</v>
      </c>
      <c r="D415" s="30">
        <v>221442</v>
      </c>
      <c r="E415" s="14">
        <v>14662</v>
      </c>
      <c r="F415" s="14">
        <v>14509</v>
      </c>
      <c r="G415" s="14">
        <v>16095</v>
      </c>
      <c r="H415" s="14">
        <v>14995</v>
      </c>
      <c r="I415" s="14">
        <v>17672</v>
      </c>
      <c r="J415" s="14">
        <v>19657</v>
      </c>
      <c r="K415" s="14">
        <v>19119</v>
      </c>
      <c r="L415" s="14">
        <v>19631</v>
      </c>
      <c r="M415" s="14">
        <v>20641</v>
      </c>
      <c r="N415" s="14">
        <v>16707</v>
      </c>
      <c r="O415" s="14">
        <v>13940</v>
      </c>
      <c r="P415" s="14">
        <v>13952</v>
      </c>
      <c r="Q415" s="30">
        <f t="shared" si="34"/>
        <v>201580</v>
      </c>
      <c r="R415" s="12">
        <f t="shared" si="36"/>
        <v>-8.969391533674731E-2</v>
      </c>
    </row>
    <row r="416" spans="1:18" x14ac:dyDescent="0.2">
      <c r="A416" s="5" t="s">
        <v>653</v>
      </c>
      <c r="B416" s="6" t="s">
        <v>671</v>
      </c>
      <c r="C416" s="34" t="s">
        <v>730</v>
      </c>
      <c r="D416" s="30">
        <v>668114</v>
      </c>
      <c r="E416" s="14">
        <v>41174</v>
      </c>
      <c r="F416" s="14">
        <v>46262</v>
      </c>
      <c r="G416" s="14">
        <v>52501</v>
      </c>
      <c r="H416" s="14">
        <v>60631</v>
      </c>
      <c r="I416" s="14">
        <v>70891</v>
      </c>
      <c r="J416" s="14">
        <v>75862</v>
      </c>
      <c r="K416" s="14">
        <v>82886</v>
      </c>
      <c r="L416" s="14">
        <v>81668</v>
      </c>
      <c r="M416" s="14">
        <v>76539</v>
      </c>
      <c r="N416" s="14">
        <v>77726</v>
      </c>
      <c r="O416" s="14">
        <v>58846</v>
      </c>
      <c r="P416" s="14">
        <v>58268</v>
      </c>
      <c r="Q416" s="30">
        <f t="shared" si="34"/>
        <v>783254</v>
      </c>
      <c r="R416" s="12">
        <f t="shared" si="36"/>
        <v>0.17233585885043579</v>
      </c>
    </row>
    <row r="417" spans="1:18" x14ac:dyDescent="0.2">
      <c r="A417" s="5" t="s">
        <v>653</v>
      </c>
      <c r="B417" s="6" t="s">
        <v>672</v>
      </c>
      <c r="C417" s="34" t="s">
        <v>731</v>
      </c>
      <c r="D417" s="30">
        <v>781477</v>
      </c>
      <c r="E417" s="14">
        <v>51909</v>
      </c>
      <c r="F417" s="14">
        <v>60146</v>
      </c>
      <c r="G417" s="14">
        <v>66985</v>
      </c>
      <c r="H417" s="14">
        <v>63879</v>
      </c>
      <c r="I417" s="14">
        <v>67081</v>
      </c>
      <c r="J417" s="14">
        <v>82501</v>
      </c>
      <c r="K417" s="14">
        <v>67309</v>
      </c>
      <c r="L417" s="14">
        <v>71291</v>
      </c>
      <c r="M417" s="14">
        <v>66452</v>
      </c>
      <c r="N417" s="14">
        <v>67685</v>
      </c>
      <c r="O417" s="14">
        <v>62253</v>
      </c>
      <c r="P417" s="14">
        <v>66532</v>
      </c>
      <c r="Q417" s="30">
        <f t="shared" si="34"/>
        <v>794023</v>
      </c>
      <c r="R417" s="12">
        <f>Q417/D417-1</f>
        <v>1.6054215287206075E-2</v>
      </c>
    </row>
    <row r="418" spans="1:18" x14ac:dyDescent="0.2">
      <c r="A418" s="5" t="s">
        <v>653</v>
      </c>
      <c r="B418" s="6" t="s">
        <v>673</v>
      </c>
      <c r="C418" s="34" t="s">
        <v>732</v>
      </c>
      <c r="D418" s="30">
        <v>1534366</v>
      </c>
      <c r="E418" s="14">
        <v>83149</v>
      </c>
      <c r="F418" s="14">
        <v>97389</v>
      </c>
      <c r="G418" s="14">
        <v>117221</v>
      </c>
      <c r="H418" s="14">
        <v>129855</v>
      </c>
      <c r="I418" s="14">
        <v>144448</v>
      </c>
      <c r="J418" s="14">
        <v>154199</v>
      </c>
      <c r="K418" s="14">
        <v>180750</v>
      </c>
      <c r="L418" s="14">
        <v>185612</v>
      </c>
      <c r="M418" s="14">
        <v>162151</v>
      </c>
      <c r="N418" s="14">
        <v>142647</v>
      </c>
      <c r="O418" s="14">
        <v>104961</v>
      </c>
      <c r="P418" s="14">
        <v>105311</v>
      </c>
      <c r="Q418" s="30">
        <f t="shared" si="34"/>
        <v>1607693</v>
      </c>
      <c r="R418" s="12">
        <f>Q418/D418-1</f>
        <v>4.7789771149777893E-2</v>
      </c>
    </row>
    <row r="419" spans="1:18" x14ac:dyDescent="0.2">
      <c r="A419" s="5" t="s">
        <v>653</v>
      </c>
      <c r="B419" s="6" t="s">
        <v>757</v>
      </c>
      <c r="C419" s="34" t="s">
        <v>733</v>
      </c>
      <c r="D419" s="30">
        <v>149751</v>
      </c>
      <c r="E419" s="14">
        <v>9386</v>
      </c>
      <c r="F419" s="14">
        <v>10517</v>
      </c>
      <c r="G419" s="14">
        <v>12054</v>
      </c>
      <c r="H419" s="14">
        <v>12851</v>
      </c>
      <c r="I419" s="14">
        <v>15433</v>
      </c>
      <c r="J419" s="14">
        <v>16106</v>
      </c>
      <c r="K419" s="14">
        <v>15625</v>
      </c>
      <c r="L419" s="14">
        <v>15327</v>
      </c>
      <c r="M419" s="14">
        <v>14392</v>
      </c>
      <c r="N419" s="14">
        <v>14456</v>
      </c>
      <c r="O419" s="14">
        <v>12222</v>
      </c>
      <c r="P419" s="14">
        <v>12108</v>
      </c>
      <c r="Q419" s="30">
        <f t="shared" si="34"/>
        <v>160477</v>
      </c>
      <c r="R419" s="12">
        <f>Q419/D419-1</f>
        <v>7.1625565104740607E-2</v>
      </c>
    </row>
    <row r="420" spans="1:18" x14ac:dyDescent="0.2">
      <c r="A420" s="5" t="s">
        <v>653</v>
      </c>
      <c r="B420" s="6" t="s">
        <v>876</v>
      </c>
      <c r="C420" s="34" t="s">
        <v>734</v>
      </c>
      <c r="D420" s="30">
        <v>3446831</v>
      </c>
      <c r="E420" s="14">
        <v>150201</v>
      </c>
      <c r="F420" s="14">
        <v>170709</v>
      </c>
      <c r="G420" s="14">
        <v>221067</v>
      </c>
      <c r="H420" s="14">
        <v>276944</v>
      </c>
      <c r="I420" s="14">
        <v>348043</v>
      </c>
      <c r="J420" s="14">
        <v>402470</v>
      </c>
      <c r="K420" s="14">
        <v>442470</v>
      </c>
      <c r="L420" s="14">
        <v>455485</v>
      </c>
      <c r="M420" s="14">
        <v>410217</v>
      </c>
      <c r="N420" s="14">
        <v>339906</v>
      </c>
      <c r="O420" s="14">
        <v>196673</v>
      </c>
      <c r="P420" s="14">
        <v>197876</v>
      </c>
      <c r="Q420" s="30">
        <f t="shared" si="34"/>
        <v>3612061</v>
      </c>
      <c r="R420" s="12">
        <f t="shared" ref="R420:R426" si="37">Q420/D420-1</f>
        <v>4.7936785992698905E-2</v>
      </c>
    </row>
    <row r="421" spans="1:18" x14ac:dyDescent="0.2">
      <c r="A421" s="5" t="s">
        <v>653</v>
      </c>
      <c r="B421" s="6" t="s">
        <v>676</v>
      </c>
      <c r="C421" s="34" t="s">
        <v>735</v>
      </c>
      <c r="D421" s="30">
        <v>4296763</v>
      </c>
      <c r="E421" s="14">
        <v>301765</v>
      </c>
      <c r="F421" s="14">
        <v>331430</v>
      </c>
      <c r="G421" s="14">
        <v>377380</v>
      </c>
      <c r="H421" s="14">
        <v>409903</v>
      </c>
      <c r="I421" s="14">
        <v>440106</v>
      </c>
      <c r="J421" s="14">
        <v>436624</v>
      </c>
      <c r="K421" s="14">
        <v>478322</v>
      </c>
      <c r="L421" s="14">
        <v>497426</v>
      </c>
      <c r="M421" s="14">
        <v>430871</v>
      </c>
      <c r="N421" s="14">
        <v>419968</v>
      </c>
      <c r="O421" s="14">
        <v>315215</v>
      </c>
      <c r="P421" s="14">
        <v>340237</v>
      </c>
      <c r="Q421" s="30">
        <f t="shared" si="34"/>
        <v>4779247</v>
      </c>
      <c r="R421" s="12">
        <f t="shared" si="37"/>
        <v>0.11229011234736475</v>
      </c>
    </row>
    <row r="422" spans="1:18" x14ac:dyDescent="0.2">
      <c r="A422" s="5" t="s">
        <v>653</v>
      </c>
      <c r="B422" s="6" t="s">
        <v>677</v>
      </c>
      <c r="C422" s="34" t="s">
        <v>736</v>
      </c>
      <c r="D422" s="30">
        <v>4311236</v>
      </c>
      <c r="E422" s="14">
        <v>297157</v>
      </c>
      <c r="F422" s="14">
        <v>343729</v>
      </c>
      <c r="G422" s="14">
        <v>374989</v>
      </c>
      <c r="H422" s="14">
        <v>367421</v>
      </c>
      <c r="I422" s="14">
        <v>381619</v>
      </c>
      <c r="J422" s="14">
        <v>414444</v>
      </c>
      <c r="K422" s="14">
        <v>421518</v>
      </c>
      <c r="L422" s="14">
        <v>405045</v>
      </c>
      <c r="M422" s="14">
        <v>409026</v>
      </c>
      <c r="N422" s="14">
        <v>392232</v>
      </c>
      <c r="O422" s="14">
        <v>404154</v>
      </c>
      <c r="P422" s="14">
        <v>323605</v>
      </c>
      <c r="Q422" s="30">
        <f t="shared" si="34"/>
        <v>4534939</v>
      </c>
      <c r="R422" s="12">
        <f t="shared" si="37"/>
        <v>5.1888367976144156E-2</v>
      </c>
    </row>
    <row r="423" spans="1:18" x14ac:dyDescent="0.2">
      <c r="A423" s="5" t="s">
        <v>653</v>
      </c>
      <c r="B423" s="6" t="s">
        <v>678</v>
      </c>
      <c r="C423" s="34" t="s">
        <v>737</v>
      </c>
      <c r="D423" s="30">
        <v>40275430</v>
      </c>
      <c r="E423" s="14">
        <v>2494494</v>
      </c>
      <c r="F423" s="14">
        <v>2691828</v>
      </c>
      <c r="G423" s="14">
        <v>3129699</v>
      </c>
      <c r="H423" s="14">
        <v>3278192</v>
      </c>
      <c r="I423" s="14">
        <v>3832146</v>
      </c>
      <c r="J423" s="14">
        <v>4150699</v>
      </c>
      <c r="K423" s="14">
        <v>4620805</v>
      </c>
      <c r="L423" s="14">
        <v>4788515</v>
      </c>
      <c r="M423" s="14">
        <v>4327794</v>
      </c>
      <c r="N423" s="14">
        <v>3870505</v>
      </c>
      <c r="O423" s="14">
        <v>2824466</v>
      </c>
      <c r="P423" s="14">
        <v>3108227</v>
      </c>
      <c r="Q423" s="30">
        <f t="shared" si="34"/>
        <v>43117370</v>
      </c>
      <c r="R423" s="12">
        <f t="shared" si="37"/>
        <v>7.056262341581454E-2</v>
      </c>
    </row>
    <row r="424" spans="1:18" x14ac:dyDescent="0.2">
      <c r="A424" s="5" t="s">
        <v>653</v>
      </c>
      <c r="B424" s="6" t="s">
        <v>679</v>
      </c>
      <c r="C424" s="34" t="s">
        <v>738</v>
      </c>
      <c r="D424" s="30">
        <v>74958031</v>
      </c>
      <c r="E424" s="14">
        <v>5507104</v>
      </c>
      <c r="F424" s="14">
        <v>5179397</v>
      </c>
      <c r="G424" s="14">
        <v>6100277</v>
      </c>
      <c r="H424" s="14">
        <v>6046944</v>
      </c>
      <c r="I424" s="14">
        <v>6296571</v>
      </c>
      <c r="J424" s="14">
        <v>6611080</v>
      </c>
      <c r="K424" s="14">
        <v>7446999</v>
      </c>
      <c r="L424" s="14">
        <v>7343916</v>
      </c>
      <c r="M424" s="14">
        <v>6797770</v>
      </c>
      <c r="N424" s="14">
        <v>6485102</v>
      </c>
      <c r="O424" s="14">
        <v>5722485</v>
      </c>
      <c r="P424" s="14">
        <v>6165653</v>
      </c>
      <c r="Q424" s="30">
        <f t="shared" si="34"/>
        <v>75703298</v>
      </c>
      <c r="R424" s="12">
        <f t="shared" si="37"/>
        <v>9.9424569997041967E-3</v>
      </c>
    </row>
    <row r="425" spans="1:18" x14ac:dyDescent="0.2">
      <c r="A425" s="5" t="s">
        <v>653</v>
      </c>
      <c r="B425" s="6" t="s">
        <v>680</v>
      </c>
      <c r="C425" s="34" t="s">
        <v>739</v>
      </c>
      <c r="D425" s="30">
        <v>12265884</v>
      </c>
      <c r="E425" s="14">
        <v>819645</v>
      </c>
      <c r="F425" s="14">
        <v>877791</v>
      </c>
      <c r="G425" s="14">
        <v>1044857</v>
      </c>
      <c r="H425" s="14">
        <v>1154395</v>
      </c>
      <c r="I425" s="14">
        <v>1336339</v>
      </c>
      <c r="J425" s="14">
        <v>1413225</v>
      </c>
      <c r="K425" s="14">
        <v>1544114</v>
      </c>
      <c r="L425" s="14">
        <v>1597640</v>
      </c>
      <c r="M425" s="14">
        <v>1420648</v>
      </c>
      <c r="N425" s="14">
        <v>1382010</v>
      </c>
      <c r="O425" s="14">
        <v>963628</v>
      </c>
      <c r="P425" s="14">
        <v>1077571</v>
      </c>
      <c r="Q425" s="30">
        <f t="shared" si="34"/>
        <v>14631863</v>
      </c>
      <c r="R425" s="12">
        <f t="shared" si="37"/>
        <v>0.19289103011246489</v>
      </c>
    </row>
    <row r="426" spans="1:18" x14ac:dyDescent="0.2">
      <c r="A426" s="5" t="s">
        <v>653</v>
      </c>
      <c r="B426" s="6" t="s">
        <v>681</v>
      </c>
      <c r="C426" s="34" t="s">
        <v>740</v>
      </c>
      <c r="D426" s="30">
        <v>901424</v>
      </c>
      <c r="E426" s="14">
        <v>55056</v>
      </c>
      <c r="F426" s="14">
        <v>62416</v>
      </c>
      <c r="G426" s="14">
        <v>69252</v>
      </c>
      <c r="H426" s="14">
        <v>75873</v>
      </c>
      <c r="I426" s="14">
        <v>77952</v>
      </c>
      <c r="J426" s="14">
        <v>82746</v>
      </c>
      <c r="K426" s="14">
        <v>89504</v>
      </c>
      <c r="L426" s="14">
        <v>90480</v>
      </c>
      <c r="M426" s="14">
        <v>81775</v>
      </c>
      <c r="N426" s="14">
        <v>82419</v>
      </c>
      <c r="O426" s="14">
        <v>50816</v>
      </c>
      <c r="P426" s="14">
        <v>56342</v>
      </c>
      <c r="Q426" s="30">
        <f t="shared" si="34"/>
        <v>874631</v>
      </c>
      <c r="R426" s="12">
        <f t="shared" si="37"/>
        <v>-2.9722971653738939E-2</v>
      </c>
    </row>
    <row r="427" spans="1:18" x14ac:dyDescent="0.2">
      <c r="A427" s="5" t="s">
        <v>653</v>
      </c>
      <c r="B427" s="6" t="s">
        <v>682</v>
      </c>
      <c r="C427" s="34" t="s">
        <v>741</v>
      </c>
      <c r="D427" s="30">
        <v>22515500</v>
      </c>
      <c r="E427" s="14">
        <v>1662106</v>
      </c>
      <c r="F427" s="14">
        <v>1690248</v>
      </c>
      <c r="G427" s="14">
        <v>1892102</v>
      </c>
      <c r="H427" s="14">
        <v>1961928</v>
      </c>
      <c r="I427" s="14">
        <v>2144491</v>
      </c>
      <c r="J427" s="14">
        <v>2188990</v>
      </c>
      <c r="K427" s="14">
        <v>2336009</v>
      </c>
      <c r="L427" s="14">
        <v>2494732</v>
      </c>
      <c r="M427" s="14">
        <v>2183850</v>
      </c>
      <c r="N427" s="14">
        <v>2170242</v>
      </c>
      <c r="O427" s="14">
        <v>1739644</v>
      </c>
      <c r="P427" s="14">
        <v>1852250</v>
      </c>
      <c r="Q427" s="30">
        <f t="shared" si="34"/>
        <v>24316592</v>
      </c>
      <c r="R427" s="12">
        <f t="shared" ref="R427:R436" si="38">Q427/D427-1</f>
        <v>7.9993426750460728E-2</v>
      </c>
    </row>
    <row r="428" spans="1:18" x14ac:dyDescent="0.2">
      <c r="A428" s="5" t="s">
        <v>653</v>
      </c>
      <c r="B428" s="6" t="s">
        <v>683</v>
      </c>
      <c r="C428" s="34" t="s">
        <v>742</v>
      </c>
      <c r="D428" s="30">
        <v>23103950</v>
      </c>
      <c r="E428" s="14">
        <v>1414983</v>
      </c>
      <c r="F428" s="14">
        <v>1493047</v>
      </c>
      <c r="G428" s="14">
        <v>1742886</v>
      </c>
      <c r="H428" s="14">
        <v>1920187</v>
      </c>
      <c r="I428" s="14">
        <v>2244180</v>
      </c>
      <c r="J428" s="14">
        <v>2534407</v>
      </c>
      <c r="K428" s="14">
        <v>2821641</v>
      </c>
      <c r="L428" s="14">
        <v>2936417</v>
      </c>
      <c r="M428" s="17">
        <v>2672335</v>
      </c>
      <c r="N428" s="14">
        <v>2332491</v>
      </c>
      <c r="O428" s="14">
        <v>1704620</v>
      </c>
      <c r="P428" s="14">
        <v>1810174</v>
      </c>
      <c r="Q428" s="30">
        <f t="shared" si="34"/>
        <v>25627368</v>
      </c>
      <c r="R428" s="12">
        <f t="shared" si="38"/>
        <v>0.10922019827778362</v>
      </c>
    </row>
    <row r="429" spans="1:18" x14ac:dyDescent="0.2">
      <c r="A429" s="5" t="s">
        <v>653</v>
      </c>
      <c r="B429" s="6" t="s">
        <v>684</v>
      </c>
      <c r="C429" s="34" t="s">
        <v>743</v>
      </c>
      <c r="D429" s="30">
        <v>4559630</v>
      </c>
      <c r="E429" s="14">
        <v>231428</v>
      </c>
      <c r="F429" s="14">
        <v>254488</v>
      </c>
      <c r="G429" s="14">
        <v>298892</v>
      </c>
      <c r="H429" s="14">
        <v>342442</v>
      </c>
      <c r="I429" s="14">
        <v>446629</v>
      </c>
      <c r="J429" s="14">
        <v>524931</v>
      </c>
      <c r="K429" s="14">
        <v>568094</v>
      </c>
      <c r="L429" s="14">
        <v>576177</v>
      </c>
      <c r="M429" s="14">
        <v>528660</v>
      </c>
      <c r="N429" s="14">
        <v>439289</v>
      </c>
      <c r="O429" s="14">
        <v>293411</v>
      </c>
      <c r="P429" s="14">
        <v>302873</v>
      </c>
      <c r="Q429" s="30">
        <f t="shared" si="34"/>
        <v>4807314</v>
      </c>
      <c r="R429" s="12">
        <f t="shared" si="38"/>
        <v>5.4321074297695171E-2</v>
      </c>
    </row>
    <row r="430" spans="1:18" x14ac:dyDescent="0.2">
      <c r="A430" s="5" t="s">
        <v>653</v>
      </c>
      <c r="B430" s="6" t="s">
        <v>685</v>
      </c>
      <c r="C430" s="34" t="s">
        <v>744</v>
      </c>
      <c r="D430" s="30">
        <v>250326</v>
      </c>
      <c r="E430" s="14">
        <v>12142</v>
      </c>
      <c r="F430" s="14">
        <v>14114</v>
      </c>
      <c r="G430" s="14">
        <v>18564</v>
      </c>
      <c r="H430" s="14">
        <v>30422</v>
      </c>
      <c r="I430" s="14">
        <v>37828</v>
      </c>
      <c r="J430" s="14">
        <v>42559</v>
      </c>
      <c r="K430" s="14">
        <v>50288</v>
      </c>
      <c r="L430" s="14">
        <v>48005</v>
      </c>
      <c r="M430" s="14">
        <v>41243</v>
      </c>
      <c r="N430" s="14">
        <v>34305</v>
      </c>
      <c r="O430" s="14">
        <v>20746</v>
      </c>
      <c r="P430" s="14">
        <v>20977</v>
      </c>
      <c r="Q430" s="30">
        <f t="shared" ref="Q430:Q436" si="39">SUM(E430:P430)</f>
        <v>371193</v>
      </c>
      <c r="R430" s="12">
        <f t="shared" si="38"/>
        <v>0.48283837875410462</v>
      </c>
    </row>
    <row r="431" spans="1:18" x14ac:dyDescent="0.2">
      <c r="A431" s="5" t="s">
        <v>653</v>
      </c>
      <c r="B431" s="6" t="s">
        <v>686</v>
      </c>
      <c r="C431" s="34" t="s">
        <v>745</v>
      </c>
      <c r="D431" s="30">
        <v>450723</v>
      </c>
      <c r="E431" s="14">
        <v>28451</v>
      </c>
      <c r="F431" s="14">
        <v>28228</v>
      </c>
      <c r="G431" s="14">
        <v>33565</v>
      </c>
      <c r="H431" s="14">
        <v>36649</v>
      </c>
      <c r="I431" s="14">
        <v>35767</v>
      </c>
      <c r="J431" s="14">
        <v>36165</v>
      </c>
      <c r="K431" s="14">
        <v>37616</v>
      </c>
      <c r="L431" s="14">
        <v>42378</v>
      </c>
      <c r="M431" s="14">
        <v>53689</v>
      </c>
      <c r="N431" s="14">
        <v>45698</v>
      </c>
      <c r="O431" s="14">
        <v>35497</v>
      </c>
      <c r="P431" s="14">
        <v>33434</v>
      </c>
      <c r="Q431" s="30">
        <f t="shared" si="39"/>
        <v>447137</v>
      </c>
      <c r="R431" s="12">
        <f t="shared" si="38"/>
        <v>-7.9561060784562043E-3</v>
      </c>
    </row>
    <row r="432" spans="1:18" x14ac:dyDescent="0.2">
      <c r="A432" s="5" t="s">
        <v>653</v>
      </c>
      <c r="B432" s="6" t="s">
        <v>687</v>
      </c>
      <c r="C432" s="34" t="s">
        <v>746</v>
      </c>
      <c r="D432" s="30">
        <v>609604</v>
      </c>
      <c r="E432" s="14">
        <v>19695</v>
      </c>
      <c r="F432" s="14">
        <v>18283</v>
      </c>
      <c r="G432" s="14">
        <v>38601</v>
      </c>
      <c r="H432" s="14">
        <v>67623</v>
      </c>
      <c r="I432" s="14">
        <v>74422</v>
      </c>
      <c r="J432" s="14">
        <v>81509</v>
      </c>
      <c r="K432" s="14">
        <v>98392</v>
      </c>
      <c r="L432" s="14">
        <v>77954</v>
      </c>
      <c r="M432" s="14">
        <v>75715</v>
      </c>
      <c r="N432" s="14">
        <v>69308</v>
      </c>
      <c r="O432" s="14">
        <v>26337</v>
      </c>
      <c r="P432" s="14">
        <v>25076</v>
      </c>
      <c r="Q432" s="30">
        <f t="shared" si="39"/>
        <v>672915</v>
      </c>
      <c r="R432" s="12">
        <f t="shared" si="38"/>
        <v>0.10385594582712709</v>
      </c>
    </row>
    <row r="433" spans="1:18" x14ac:dyDescent="0.2">
      <c r="A433" s="5" t="s">
        <v>653</v>
      </c>
      <c r="B433" s="6" t="s">
        <v>688</v>
      </c>
      <c r="C433" s="34" t="s">
        <v>747</v>
      </c>
      <c r="D433" s="30">
        <v>253306</v>
      </c>
      <c r="E433" s="14">
        <v>13409</v>
      </c>
      <c r="F433" s="14">
        <v>13542</v>
      </c>
      <c r="G433" s="14">
        <v>14525</v>
      </c>
      <c r="H433" s="14">
        <v>12047</v>
      </c>
      <c r="I433" s="14">
        <v>12519</v>
      </c>
      <c r="J433" s="14">
        <v>14393</v>
      </c>
      <c r="K433" s="14">
        <v>12201</v>
      </c>
      <c r="L433" s="14">
        <v>13727</v>
      </c>
      <c r="M433" s="14">
        <v>13749</v>
      </c>
      <c r="N433" s="14">
        <v>13460</v>
      </c>
      <c r="O433" s="14">
        <v>14479</v>
      </c>
      <c r="P433" s="14">
        <v>14149</v>
      </c>
      <c r="Q433" s="30">
        <f t="shared" si="39"/>
        <v>162200</v>
      </c>
      <c r="R433" s="12">
        <f t="shared" si="38"/>
        <v>-0.35966775362604908</v>
      </c>
    </row>
    <row r="434" spans="1:18" x14ac:dyDescent="0.2">
      <c r="A434" s="5" t="s">
        <v>653</v>
      </c>
      <c r="B434" s="6" t="s">
        <v>689</v>
      </c>
      <c r="C434" s="34" t="s">
        <v>748</v>
      </c>
      <c r="D434" s="30">
        <v>1776629</v>
      </c>
      <c r="E434" s="14">
        <v>108246</v>
      </c>
      <c r="F434" s="14">
        <v>121768</v>
      </c>
      <c r="G434" s="14">
        <v>146413</v>
      </c>
      <c r="H434" s="14">
        <v>145382</v>
      </c>
      <c r="I434" s="14">
        <v>156459</v>
      </c>
      <c r="J434" s="14">
        <v>185074</v>
      </c>
      <c r="K434" s="14">
        <v>207323</v>
      </c>
      <c r="L434" s="14">
        <v>219439</v>
      </c>
      <c r="M434" s="14">
        <v>192251</v>
      </c>
      <c r="N434" s="14">
        <v>174013</v>
      </c>
      <c r="O434" s="14">
        <v>150592</v>
      </c>
      <c r="P434" s="14">
        <v>147425</v>
      </c>
      <c r="Q434" s="30">
        <f t="shared" si="39"/>
        <v>1954385</v>
      </c>
      <c r="R434" s="12">
        <f t="shared" si="38"/>
        <v>0.10005240261191273</v>
      </c>
    </row>
    <row r="435" spans="1:18" x14ac:dyDescent="0.2">
      <c r="A435" s="5" t="s">
        <v>653</v>
      </c>
      <c r="B435" s="6" t="s">
        <v>690</v>
      </c>
      <c r="C435" s="34" t="s">
        <v>749</v>
      </c>
      <c r="D435" s="30">
        <v>124981</v>
      </c>
      <c r="E435" s="14">
        <v>7785</v>
      </c>
      <c r="F435" s="14">
        <v>8953</v>
      </c>
      <c r="G435" s="14">
        <v>9931</v>
      </c>
      <c r="H435" s="14">
        <v>9850</v>
      </c>
      <c r="I435" s="14">
        <v>10572</v>
      </c>
      <c r="J435" s="14">
        <v>11430</v>
      </c>
      <c r="K435" s="14">
        <v>11261</v>
      </c>
      <c r="L435" s="14">
        <v>11902</v>
      </c>
      <c r="M435" s="14">
        <v>11945</v>
      </c>
      <c r="N435" s="14">
        <v>12052</v>
      </c>
      <c r="O435" s="14">
        <v>10609</v>
      </c>
      <c r="P435" s="14">
        <v>9598</v>
      </c>
      <c r="Q435" s="30">
        <f t="shared" si="39"/>
        <v>125888</v>
      </c>
      <c r="R435" s="12">
        <f t="shared" si="38"/>
        <v>7.2571030796682034E-3</v>
      </c>
    </row>
    <row r="436" spans="1:18" x14ac:dyDescent="0.2">
      <c r="A436" s="5" t="s">
        <v>653</v>
      </c>
      <c r="B436" s="6" t="s">
        <v>691</v>
      </c>
      <c r="C436" s="34" t="s">
        <v>750</v>
      </c>
      <c r="D436" s="30">
        <v>270370</v>
      </c>
      <c r="E436" s="14">
        <v>13799</v>
      </c>
      <c r="F436" s="14">
        <v>14315</v>
      </c>
      <c r="G436" s="14">
        <v>17002</v>
      </c>
      <c r="H436" s="14">
        <v>17921</v>
      </c>
      <c r="I436" s="14">
        <v>18033</v>
      </c>
      <c r="J436" s="14">
        <v>24475</v>
      </c>
      <c r="K436" s="14">
        <v>26622</v>
      </c>
      <c r="L436" s="14">
        <v>25181</v>
      </c>
      <c r="M436" s="14">
        <v>24450</v>
      </c>
      <c r="N436" s="14">
        <v>23750</v>
      </c>
      <c r="O436" s="14">
        <v>19679</v>
      </c>
      <c r="P436" s="14">
        <v>19920</v>
      </c>
      <c r="Q436" s="30">
        <f t="shared" si="39"/>
        <v>245147</v>
      </c>
      <c r="R436" s="12">
        <f t="shared" si="38"/>
        <v>-9.3290675740651752E-2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3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99"/>
  <sheetViews>
    <sheetView tabSelected="1" zoomScaleNormal="100" workbookViewId="0">
      <pane xSplit="4" ySplit="1" topLeftCell="E2" activePane="bottomRight" state="frozen"/>
      <selection activeCell="N5" sqref="N5"/>
      <selection pane="topRight" activeCell="N5" sqref="N5"/>
      <selection pane="bottomLeft" activeCell="N5" sqref="N5"/>
      <selection pane="bottomRight" activeCell="E4" sqref="E4"/>
    </sheetView>
  </sheetViews>
  <sheetFormatPr defaultRowHeight="12.75" x14ac:dyDescent="0.2"/>
  <cols>
    <col min="1" max="1" width="25.7109375" customWidth="1"/>
    <col min="2" max="2" width="32.28515625" bestFit="1" customWidth="1"/>
    <col min="3" max="3" width="6.5703125" style="36" customWidth="1"/>
    <col min="4" max="4" width="12.42578125" bestFit="1" customWidth="1"/>
    <col min="5" max="16" width="11" style="43" customWidth="1"/>
    <col min="17" max="17" width="14.140625" style="43" customWidth="1"/>
    <col min="18" max="18" width="8.7109375" style="43" customWidth="1"/>
    <col min="19" max="19" width="10.140625" style="31" customWidth="1"/>
    <col min="20" max="20" width="10" customWidth="1"/>
    <col min="21" max="21" width="10" bestFit="1" customWidth="1"/>
  </cols>
  <sheetData>
    <row r="1" spans="1:20" x14ac:dyDescent="0.2">
      <c r="A1" s="1" t="s">
        <v>0</v>
      </c>
      <c r="B1" s="1" t="s">
        <v>1</v>
      </c>
      <c r="C1" s="33" t="s">
        <v>17</v>
      </c>
      <c r="D1" s="2" t="s">
        <v>831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897</v>
      </c>
      <c r="R1" s="4" t="s">
        <v>16</v>
      </c>
    </row>
    <row r="2" spans="1:20" x14ac:dyDescent="0.2">
      <c r="A2" s="5" t="s">
        <v>18</v>
      </c>
      <c r="B2" s="6" t="s">
        <v>19</v>
      </c>
      <c r="C2" s="34" t="s">
        <v>20</v>
      </c>
      <c r="D2" s="30">
        <v>1810305</v>
      </c>
      <c r="E2" s="14">
        <v>135863</v>
      </c>
      <c r="F2" s="14">
        <v>111018</v>
      </c>
      <c r="G2" s="14">
        <v>138878</v>
      </c>
      <c r="H2" s="14">
        <v>150029</v>
      </c>
      <c r="I2" s="14">
        <v>157779</v>
      </c>
      <c r="J2" s="14">
        <v>173449</v>
      </c>
      <c r="K2" s="14">
        <v>213546</v>
      </c>
      <c r="L2" s="14">
        <v>237808</v>
      </c>
      <c r="M2" s="14">
        <v>193700</v>
      </c>
      <c r="N2" s="14">
        <v>167372</v>
      </c>
      <c r="O2" s="14">
        <v>140165</v>
      </c>
      <c r="P2" s="14">
        <v>157437</v>
      </c>
      <c r="Q2" s="30">
        <f t="shared" ref="Q2:Q71" si="0">SUM(E2:P2)</f>
        <v>1977044</v>
      </c>
      <c r="R2" s="12">
        <f>Q2/D2-1</f>
        <v>9.2105473939474214E-2</v>
      </c>
    </row>
    <row r="3" spans="1:20" x14ac:dyDescent="0.2">
      <c r="A3" s="5" t="s">
        <v>21</v>
      </c>
      <c r="B3" s="6" t="s">
        <v>22</v>
      </c>
      <c r="C3" s="34" t="s">
        <v>23</v>
      </c>
      <c r="D3" s="30">
        <v>2045058</v>
      </c>
      <c r="E3" s="14">
        <v>131916</v>
      </c>
      <c r="F3" s="14">
        <v>99275</v>
      </c>
      <c r="G3" s="14">
        <v>117288</v>
      </c>
      <c r="H3" s="14">
        <v>144400</v>
      </c>
      <c r="I3" s="14">
        <v>158292</v>
      </c>
      <c r="J3" s="14">
        <v>176791</v>
      </c>
      <c r="K3" s="14">
        <v>212999</v>
      </c>
      <c r="L3" s="14">
        <v>227607</v>
      </c>
      <c r="M3" s="14">
        <v>171659</v>
      </c>
      <c r="N3" s="14">
        <v>155611</v>
      </c>
      <c r="O3" s="14">
        <v>130707</v>
      </c>
      <c r="P3" s="14">
        <v>153122</v>
      </c>
      <c r="Q3" s="30">
        <f t="shared" si="0"/>
        <v>1879667</v>
      </c>
      <c r="R3" s="12">
        <f>Q3/D3-1</f>
        <v>-8.0873500898263062E-2</v>
      </c>
      <c r="S3" s="76"/>
      <c r="T3" s="32"/>
    </row>
    <row r="4" spans="1:20" x14ac:dyDescent="0.2">
      <c r="A4" s="5" t="s">
        <v>24</v>
      </c>
      <c r="B4" s="6" t="s">
        <v>901</v>
      </c>
      <c r="C4" s="35"/>
      <c r="D4" s="30">
        <f t="shared" ref="D4:P4" si="1">SUM(D5:D10)</f>
        <v>26977599</v>
      </c>
      <c r="E4" s="14">
        <f>SUM(E5:E10)</f>
        <v>1794667</v>
      </c>
      <c r="F4" s="14">
        <f t="shared" si="1"/>
        <v>1763492</v>
      </c>
      <c r="G4" s="14">
        <f t="shared" si="1"/>
        <v>2153341</v>
      </c>
      <c r="H4" s="14">
        <f t="shared" si="1"/>
        <v>2225220</v>
      </c>
      <c r="I4" s="14">
        <f t="shared" si="1"/>
        <v>2408606</v>
      </c>
      <c r="J4" s="14">
        <f t="shared" si="1"/>
        <v>2571940</v>
      </c>
      <c r="K4" s="14">
        <f t="shared" si="1"/>
        <v>2781009</v>
      </c>
      <c r="L4" s="14">
        <f t="shared" si="1"/>
        <v>2815911</v>
      </c>
      <c r="M4" s="14">
        <f t="shared" si="1"/>
        <v>2678217</v>
      </c>
      <c r="N4" s="14">
        <f t="shared" si="1"/>
        <v>2337504</v>
      </c>
      <c r="O4" s="14">
        <f t="shared" si="1"/>
        <v>1897185</v>
      </c>
      <c r="P4" s="14">
        <f t="shared" si="1"/>
        <v>1899052</v>
      </c>
      <c r="Q4" s="30">
        <f t="shared" si="0"/>
        <v>27326144</v>
      </c>
      <c r="R4" s="12">
        <f t="shared" ref="R4:R22" si="2">Q4/D4-1</f>
        <v>1.2919793195828921E-2</v>
      </c>
    </row>
    <row r="5" spans="1:20" x14ac:dyDescent="0.2">
      <c r="A5" s="5" t="s">
        <v>24</v>
      </c>
      <c r="B5" s="6" t="s">
        <v>25</v>
      </c>
      <c r="C5" s="34" t="s">
        <v>31</v>
      </c>
      <c r="D5" s="30">
        <v>897421</v>
      </c>
      <c r="E5" s="14">
        <v>47620</v>
      </c>
      <c r="F5" s="14">
        <v>52677</v>
      </c>
      <c r="G5" s="14">
        <v>65757</v>
      </c>
      <c r="H5" s="14">
        <v>75272</v>
      </c>
      <c r="I5" s="14">
        <v>88987</v>
      </c>
      <c r="J5" s="14">
        <v>104843</v>
      </c>
      <c r="K5" s="14">
        <v>107597</v>
      </c>
      <c r="L5" s="14">
        <v>104155</v>
      </c>
      <c r="M5" s="14">
        <v>106804</v>
      </c>
      <c r="N5" s="14">
        <v>89021</v>
      </c>
      <c r="O5" s="14">
        <v>66277</v>
      </c>
      <c r="P5" s="14">
        <v>54386</v>
      </c>
      <c r="Q5" s="30">
        <f t="shared" si="0"/>
        <v>963396</v>
      </c>
      <c r="R5" s="12">
        <f t="shared" si="2"/>
        <v>7.351622036925809E-2</v>
      </c>
    </row>
    <row r="6" spans="1:20" x14ac:dyDescent="0.2">
      <c r="A6" s="5" t="s">
        <v>24</v>
      </c>
      <c r="B6" s="6" t="s">
        <v>26</v>
      </c>
      <c r="C6" s="34" t="s">
        <v>32</v>
      </c>
      <c r="D6" s="30">
        <v>991395</v>
      </c>
      <c r="E6" s="14">
        <v>158365</v>
      </c>
      <c r="F6" s="14">
        <v>159915</v>
      </c>
      <c r="G6" s="14">
        <v>163940</v>
      </c>
      <c r="H6" s="14">
        <v>66219</v>
      </c>
      <c r="I6" s="14">
        <v>47829</v>
      </c>
      <c r="J6" s="14">
        <v>63107</v>
      </c>
      <c r="K6" s="14">
        <v>63248</v>
      </c>
      <c r="L6" s="14">
        <v>64870</v>
      </c>
      <c r="M6" s="14">
        <v>62085</v>
      </c>
      <c r="N6" s="14">
        <v>37388</v>
      </c>
      <c r="O6" s="14">
        <v>30026</v>
      </c>
      <c r="P6" s="14">
        <v>84264</v>
      </c>
      <c r="Q6" s="30">
        <f t="shared" si="0"/>
        <v>1001256</v>
      </c>
      <c r="R6" s="12">
        <f t="shared" si="2"/>
        <v>9.9465904104822922E-3</v>
      </c>
    </row>
    <row r="7" spans="1:20" x14ac:dyDescent="0.2">
      <c r="A7" s="5" t="s">
        <v>24</v>
      </c>
      <c r="B7" s="6" t="s">
        <v>27</v>
      </c>
      <c r="C7" s="34" t="s">
        <v>33</v>
      </c>
      <c r="D7" s="30">
        <v>224846</v>
      </c>
      <c r="E7" s="14">
        <v>15412</v>
      </c>
      <c r="F7" s="14">
        <v>15045</v>
      </c>
      <c r="G7" s="14">
        <v>18224</v>
      </c>
      <c r="H7" s="14">
        <v>17209</v>
      </c>
      <c r="I7" s="14">
        <v>20050</v>
      </c>
      <c r="J7" s="14">
        <v>19851</v>
      </c>
      <c r="K7" s="14">
        <v>24784</v>
      </c>
      <c r="L7" s="14">
        <v>24567</v>
      </c>
      <c r="M7" s="14">
        <v>21790</v>
      </c>
      <c r="N7" s="14">
        <v>19854</v>
      </c>
      <c r="O7" s="14">
        <v>15496</v>
      </c>
      <c r="P7" s="14">
        <v>15343</v>
      </c>
      <c r="Q7" s="30">
        <f t="shared" si="0"/>
        <v>227625</v>
      </c>
      <c r="R7" s="12">
        <f t="shared" si="2"/>
        <v>1.2359570550510179E-2</v>
      </c>
    </row>
    <row r="8" spans="1:20" x14ac:dyDescent="0.2">
      <c r="A8" s="5" t="s">
        <v>24</v>
      </c>
      <c r="B8" s="6" t="s">
        <v>28</v>
      </c>
      <c r="C8" s="34" t="s">
        <v>34</v>
      </c>
      <c r="D8" s="30">
        <v>561259</v>
      </c>
      <c r="E8" s="14">
        <v>26511</v>
      </c>
      <c r="F8" s="14">
        <v>28185</v>
      </c>
      <c r="G8" s="14">
        <v>32718</v>
      </c>
      <c r="H8" s="14">
        <v>38014</v>
      </c>
      <c r="I8" s="14">
        <v>52222</v>
      </c>
      <c r="J8" s="14">
        <v>66086</v>
      </c>
      <c r="K8" s="14">
        <v>63495</v>
      </c>
      <c r="L8" s="14">
        <v>71314</v>
      </c>
      <c r="M8" s="14">
        <v>61689</v>
      </c>
      <c r="N8" s="14">
        <v>42163</v>
      </c>
      <c r="O8" s="14">
        <v>27029</v>
      </c>
      <c r="P8" s="14">
        <v>21078</v>
      </c>
      <c r="Q8" s="30">
        <f t="shared" si="0"/>
        <v>530504</v>
      </c>
      <c r="R8" s="12">
        <f t="shared" si="2"/>
        <v>-5.4796448698372746E-2</v>
      </c>
      <c r="S8" s="13"/>
    </row>
    <row r="9" spans="1:20" x14ac:dyDescent="0.2">
      <c r="A9" s="5" t="s">
        <v>24</v>
      </c>
      <c r="B9" s="6" t="s">
        <v>29</v>
      </c>
      <c r="C9" s="34" t="s">
        <v>35</v>
      </c>
      <c r="D9" s="30">
        <v>1819520</v>
      </c>
      <c r="E9" s="14">
        <v>223077</v>
      </c>
      <c r="F9" s="14">
        <v>209211</v>
      </c>
      <c r="G9" s="14">
        <v>194251</v>
      </c>
      <c r="H9" s="14">
        <v>113273</v>
      </c>
      <c r="I9" s="14">
        <v>129787</v>
      </c>
      <c r="J9" s="14">
        <v>147155</v>
      </c>
      <c r="K9" s="14">
        <v>158100</v>
      </c>
      <c r="L9" s="14">
        <v>164749</v>
      </c>
      <c r="M9" s="14">
        <v>146049</v>
      </c>
      <c r="N9" s="14">
        <v>115276</v>
      </c>
      <c r="O9" s="14">
        <v>89492</v>
      </c>
      <c r="P9" s="14">
        <v>137889</v>
      </c>
      <c r="Q9" s="30">
        <f t="shared" si="0"/>
        <v>1828309</v>
      </c>
      <c r="R9" s="12">
        <f t="shared" si="2"/>
        <v>4.8303948294055044E-3</v>
      </c>
    </row>
    <row r="10" spans="1:20" x14ac:dyDescent="0.2">
      <c r="A10" s="5" t="s">
        <v>24</v>
      </c>
      <c r="B10" s="6" t="s">
        <v>30</v>
      </c>
      <c r="C10" s="34" t="s">
        <v>36</v>
      </c>
      <c r="D10" s="30">
        <v>22483158</v>
      </c>
      <c r="E10" s="14">
        <v>1323682</v>
      </c>
      <c r="F10" s="14">
        <v>1298459</v>
      </c>
      <c r="G10" s="14">
        <v>1678451</v>
      </c>
      <c r="H10" s="14">
        <v>1915233</v>
      </c>
      <c r="I10" s="14">
        <v>2069731</v>
      </c>
      <c r="J10" s="14">
        <v>2170898</v>
      </c>
      <c r="K10" s="14">
        <v>2363785</v>
      </c>
      <c r="L10" s="14">
        <v>2386256</v>
      </c>
      <c r="M10" s="14">
        <v>2279800</v>
      </c>
      <c r="N10" s="14">
        <v>2033802</v>
      </c>
      <c r="O10" s="14">
        <v>1668865</v>
      </c>
      <c r="P10" s="14">
        <v>1586092</v>
      </c>
      <c r="Q10" s="30">
        <f t="shared" si="0"/>
        <v>22775054</v>
      </c>
      <c r="R10" s="12">
        <f t="shared" si="2"/>
        <v>1.2982873669259432E-2</v>
      </c>
    </row>
    <row r="11" spans="1:20" x14ac:dyDescent="0.2">
      <c r="A11" s="5" t="s">
        <v>39</v>
      </c>
      <c r="B11" s="6" t="s">
        <v>901</v>
      </c>
      <c r="C11" s="35"/>
      <c r="D11" s="30">
        <f t="shared" ref="D11:P11" si="3">SUM(D12:D15)</f>
        <v>28902495</v>
      </c>
      <c r="E11" s="14">
        <f t="shared" si="3"/>
        <v>1830702</v>
      </c>
      <c r="F11" s="14">
        <f t="shared" si="3"/>
        <v>1864510</v>
      </c>
      <c r="G11" s="14">
        <f t="shared" si="3"/>
        <v>2218204</v>
      </c>
      <c r="H11" s="14">
        <f t="shared" si="3"/>
        <v>2660146</v>
      </c>
      <c r="I11" s="14">
        <f t="shared" si="3"/>
        <v>2856119</v>
      </c>
      <c r="J11" s="14">
        <f t="shared" si="3"/>
        <v>2844405</v>
      </c>
      <c r="K11" s="14">
        <f t="shared" si="3"/>
        <v>3278365</v>
      </c>
      <c r="L11" s="14">
        <f t="shared" si="3"/>
        <v>3260725</v>
      </c>
      <c r="M11" s="14">
        <f t="shared" si="3"/>
        <v>3035755</v>
      </c>
      <c r="N11" s="14">
        <f t="shared" si="3"/>
        <v>2812576</v>
      </c>
      <c r="O11" s="14">
        <f t="shared" si="3"/>
        <v>2236092</v>
      </c>
      <c r="P11" s="14">
        <f t="shared" si="3"/>
        <v>2054643</v>
      </c>
      <c r="Q11" s="30">
        <f>SUM(Q12:Q15)</f>
        <v>30966206</v>
      </c>
      <c r="R11" s="75">
        <f t="shared" si="2"/>
        <v>7.1402520785835311E-2</v>
      </c>
    </row>
    <row r="12" spans="1:20" x14ac:dyDescent="0.2">
      <c r="A12" s="5" t="s">
        <v>39</v>
      </c>
      <c r="B12" s="6" t="s">
        <v>41</v>
      </c>
      <c r="C12" s="34" t="s">
        <v>58</v>
      </c>
      <c r="D12" s="30">
        <v>6439957</v>
      </c>
      <c r="E12" s="14">
        <v>434760</v>
      </c>
      <c r="F12" s="14">
        <v>432403</v>
      </c>
      <c r="G12" s="14">
        <v>482316</v>
      </c>
      <c r="H12" s="14">
        <v>623901</v>
      </c>
      <c r="I12" s="14">
        <v>647720</v>
      </c>
      <c r="J12" s="14">
        <v>598368</v>
      </c>
      <c r="K12" s="14">
        <v>708098</v>
      </c>
      <c r="L12" s="14">
        <v>734693</v>
      </c>
      <c r="M12" s="14">
        <v>655322</v>
      </c>
      <c r="N12" s="14">
        <v>656057</v>
      </c>
      <c r="O12" s="14">
        <v>510314</v>
      </c>
      <c r="P12" s="14">
        <v>472350</v>
      </c>
      <c r="Q12" s="30">
        <f t="shared" si="0"/>
        <v>6956302</v>
      </c>
      <c r="R12" s="12">
        <f t="shared" si="2"/>
        <v>8.0178330383261942E-2</v>
      </c>
    </row>
    <row r="13" spans="1:20" x14ac:dyDescent="0.2">
      <c r="A13" s="5" t="s">
        <v>39</v>
      </c>
      <c r="B13" s="6" t="s">
        <v>42</v>
      </c>
      <c r="C13" s="34" t="s">
        <v>59</v>
      </c>
      <c r="D13" s="30">
        <v>21933190</v>
      </c>
      <c r="E13" s="14">
        <v>1378449</v>
      </c>
      <c r="F13" s="14">
        <v>1411776</v>
      </c>
      <c r="G13" s="14">
        <v>1711849</v>
      </c>
      <c r="H13" s="14">
        <v>2007157</v>
      </c>
      <c r="I13" s="14">
        <v>2152448</v>
      </c>
      <c r="J13" s="14">
        <v>2190598</v>
      </c>
      <c r="K13" s="14">
        <v>2479194</v>
      </c>
      <c r="L13" s="14">
        <v>2424013</v>
      </c>
      <c r="M13" s="14">
        <v>2324752</v>
      </c>
      <c r="N13" s="14">
        <v>2116504</v>
      </c>
      <c r="O13" s="14">
        <v>1694200</v>
      </c>
      <c r="P13" s="14">
        <v>1555114</v>
      </c>
      <c r="Q13" s="30">
        <v>23460018</v>
      </c>
      <c r="R13" s="12">
        <f t="shared" si="2"/>
        <v>6.9612673760633959E-2</v>
      </c>
    </row>
    <row r="14" spans="1:20" x14ac:dyDescent="0.2">
      <c r="A14" s="5" t="s">
        <v>39</v>
      </c>
      <c r="B14" s="6" t="s">
        <v>43</v>
      </c>
      <c r="C14" s="34" t="s">
        <v>60</v>
      </c>
      <c r="D14" s="30">
        <v>298038</v>
      </c>
      <c r="E14" s="14">
        <v>7504</v>
      </c>
      <c r="F14" s="14">
        <v>8563</v>
      </c>
      <c r="G14" s="14">
        <v>10590</v>
      </c>
      <c r="H14" s="14">
        <v>11198</v>
      </c>
      <c r="I14" s="14">
        <v>27293</v>
      </c>
      <c r="J14" s="14">
        <v>29007</v>
      </c>
      <c r="K14" s="14">
        <v>59823</v>
      </c>
      <c r="L14" s="14">
        <v>67126</v>
      </c>
      <c r="M14" s="14">
        <v>28575</v>
      </c>
      <c r="N14" s="14">
        <v>18184</v>
      </c>
      <c r="O14" s="14">
        <v>14275</v>
      </c>
      <c r="P14" s="14">
        <v>12710</v>
      </c>
      <c r="Q14" s="30">
        <f t="shared" si="0"/>
        <v>294848</v>
      </c>
      <c r="R14" s="12">
        <f t="shared" si="2"/>
        <v>-1.0703333132016768E-2</v>
      </c>
    </row>
    <row r="15" spans="1:20" x14ac:dyDescent="0.2">
      <c r="A15" s="5" t="s">
        <v>39</v>
      </c>
      <c r="B15" s="6" t="s">
        <v>768</v>
      </c>
      <c r="C15" s="34" t="s">
        <v>769</v>
      </c>
      <c r="D15" s="30">
        <v>231310</v>
      </c>
      <c r="E15" s="14">
        <v>9989</v>
      </c>
      <c r="F15" s="14">
        <v>11768</v>
      </c>
      <c r="G15" s="14">
        <v>13449</v>
      </c>
      <c r="H15" s="14">
        <v>17890</v>
      </c>
      <c r="I15" s="14">
        <v>28658</v>
      </c>
      <c r="J15" s="14">
        <v>26432</v>
      </c>
      <c r="K15" s="14">
        <v>31250</v>
      </c>
      <c r="L15" s="14">
        <v>34893</v>
      </c>
      <c r="M15" s="14">
        <v>27106</v>
      </c>
      <c r="N15" s="14">
        <v>21831</v>
      </c>
      <c r="O15" s="14">
        <v>17303</v>
      </c>
      <c r="P15" s="14">
        <v>14469</v>
      </c>
      <c r="Q15" s="30">
        <f t="shared" si="0"/>
        <v>255038</v>
      </c>
      <c r="R15" s="12">
        <f t="shared" si="2"/>
        <v>0.1025809519692189</v>
      </c>
    </row>
    <row r="16" spans="1:20" x14ac:dyDescent="0.2">
      <c r="A16" s="5" t="s">
        <v>44</v>
      </c>
      <c r="B16" s="6" t="s">
        <v>45</v>
      </c>
      <c r="C16" s="34" t="s">
        <v>61</v>
      </c>
      <c r="D16" s="30">
        <v>709901</v>
      </c>
      <c r="E16" s="14">
        <v>43700</v>
      </c>
      <c r="F16" s="14">
        <v>39908</v>
      </c>
      <c r="G16" s="14">
        <v>50273</v>
      </c>
      <c r="H16" s="14">
        <v>63064</v>
      </c>
      <c r="I16" s="14">
        <v>80143</v>
      </c>
      <c r="J16" s="14">
        <v>74855</v>
      </c>
      <c r="K16" s="14">
        <v>89319</v>
      </c>
      <c r="L16" s="14">
        <v>101307</v>
      </c>
      <c r="M16" s="14">
        <v>79120</v>
      </c>
      <c r="N16" s="14">
        <v>71255</v>
      </c>
      <c r="O16" s="14">
        <v>51793</v>
      </c>
      <c r="P16" s="14">
        <v>28167</v>
      </c>
      <c r="Q16" s="30">
        <f t="shared" si="0"/>
        <v>772904</v>
      </c>
      <c r="R16" s="12">
        <f t="shared" si="2"/>
        <v>8.8748994578117246E-2</v>
      </c>
    </row>
    <row r="17" spans="1:19" x14ac:dyDescent="0.2">
      <c r="A17" s="5" t="s">
        <v>44</v>
      </c>
      <c r="B17" s="6" t="s">
        <v>965</v>
      </c>
      <c r="C17" s="34" t="s">
        <v>966</v>
      </c>
      <c r="D17" s="30">
        <v>151353</v>
      </c>
      <c r="E17" s="14">
        <v>12960</v>
      </c>
      <c r="F17" s="14">
        <v>12055</v>
      </c>
      <c r="G17" s="14">
        <v>14474</v>
      </c>
      <c r="H17" s="14">
        <v>17311</v>
      </c>
      <c r="I17" s="14">
        <v>18082</v>
      </c>
      <c r="J17" s="14">
        <v>21563</v>
      </c>
      <c r="K17" s="14">
        <v>33666</v>
      </c>
      <c r="L17" s="14">
        <v>33007</v>
      </c>
      <c r="M17" s="14">
        <v>28900</v>
      </c>
      <c r="N17" s="14">
        <v>27167</v>
      </c>
      <c r="O17" s="14">
        <v>22462</v>
      </c>
      <c r="P17" s="14">
        <v>17427</v>
      </c>
      <c r="Q17" s="30">
        <f t="shared" si="0"/>
        <v>259074</v>
      </c>
      <c r="R17" s="12">
        <f t="shared" si="2"/>
        <v>0.7117202830469167</v>
      </c>
    </row>
    <row r="18" spans="1:19" x14ac:dyDescent="0.2">
      <c r="A18" s="5" t="s">
        <v>46</v>
      </c>
      <c r="B18" s="6" t="s">
        <v>901</v>
      </c>
      <c r="C18" s="35"/>
      <c r="D18" s="30">
        <f>SUM(D19:D21)</f>
        <v>7733054</v>
      </c>
      <c r="E18" s="14">
        <f>SUM(E19:E21)</f>
        <v>325887</v>
      </c>
      <c r="F18" s="14">
        <f t="shared" ref="F18:P18" si="4">SUM(F19:F21)</f>
        <v>299249</v>
      </c>
      <c r="G18" s="14">
        <f t="shared" si="4"/>
        <v>338471</v>
      </c>
      <c r="H18" s="14">
        <f t="shared" si="4"/>
        <v>377332</v>
      </c>
      <c r="I18" s="14">
        <f t="shared" si="4"/>
        <v>520320</v>
      </c>
      <c r="J18" s="14">
        <f t="shared" si="4"/>
        <v>1000612</v>
      </c>
      <c r="K18" s="14">
        <f t="shared" si="4"/>
        <v>1421711</v>
      </c>
      <c r="L18" s="14">
        <f t="shared" si="4"/>
        <v>1487677</v>
      </c>
      <c r="M18" s="14">
        <f t="shared" si="4"/>
        <v>945624</v>
      </c>
      <c r="N18" s="14">
        <f t="shared" si="4"/>
        <v>444268</v>
      </c>
      <c r="O18" s="14">
        <f t="shared" si="4"/>
        <v>330542</v>
      </c>
      <c r="P18" s="14">
        <f t="shared" si="4"/>
        <v>356264</v>
      </c>
      <c r="Q18" s="30">
        <f t="shared" si="0"/>
        <v>7847957</v>
      </c>
      <c r="R18" s="12">
        <f t="shared" si="2"/>
        <v>1.485868325761075E-2</v>
      </c>
    </row>
    <row r="19" spans="1:19" x14ac:dyDescent="0.2">
      <c r="A19" s="5" t="s">
        <v>46</v>
      </c>
      <c r="B19" s="6" t="s">
        <v>47</v>
      </c>
      <c r="C19" s="34" t="s">
        <v>62</v>
      </c>
      <c r="D19" s="30">
        <v>2530368</v>
      </c>
      <c r="E19" s="14">
        <v>12143</v>
      </c>
      <c r="F19" s="14">
        <v>8708</v>
      </c>
      <c r="G19" s="14">
        <v>9082</v>
      </c>
      <c r="H19" s="14">
        <v>17614</v>
      </c>
      <c r="I19" s="14">
        <v>86739</v>
      </c>
      <c r="J19" s="14">
        <v>412118</v>
      </c>
      <c r="K19" s="14">
        <v>693026</v>
      </c>
      <c r="L19" s="14">
        <v>724282</v>
      </c>
      <c r="M19" s="14">
        <v>341880</v>
      </c>
      <c r="N19" s="14">
        <v>32150</v>
      </c>
      <c r="O19" s="14">
        <v>11397</v>
      </c>
      <c r="P19" s="14">
        <v>11181</v>
      </c>
      <c r="Q19" s="30">
        <f t="shared" si="0"/>
        <v>2360320</v>
      </c>
      <c r="R19" s="12">
        <f t="shared" si="2"/>
        <v>-6.7202873257960927E-2</v>
      </c>
    </row>
    <row r="20" spans="1:19" x14ac:dyDescent="0.2">
      <c r="A20" s="5" t="s">
        <v>46</v>
      </c>
      <c r="B20" s="6" t="s">
        <v>48</v>
      </c>
      <c r="C20" s="34" t="s">
        <v>63</v>
      </c>
      <c r="D20" s="30">
        <v>3815192</v>
      </c>
      <c r="E20" s="17">
        <v>291169</v>
      </c>
      <c r="F20" s="17">
        <v>270622</v>
      </c>
      <c r="G20" s="17">
        <v>304995</v>
      </c>
      <c r="H20" s="17">
        <v>325790</v>
      </c>
      <c r="I20" s="17">
        <v>352336</v>
      </c>
      <c r="J20" s="17">
        <v>368440</v>
      </c>
      <c r="K20" s="17">
        <v>393312</v>
      </c>
      <c r="L20" s="17">
        <v>418846</v>
      </c>
      <c r="M20" s="17">
        <v>400115</v>
      </c>
      <c r="N20" s="17">
        <v>357978</v>
      </c>
      <c r="O20" s="17">
        <v>289874</v>
      </c>
      <c r="P20" s="17">
        <v>315466</v>
      </c>
      <c r="Q20" s="30">
        <f t="shared" si="0"/>
        <v>4088943</v>
      </c>
      <c r="R20" s="12">
        <f t="shared" si="2"/>
        <v>7.1752876395211551E-2</v>
      </c>
    </row>
    <row r="21" spans="1:19" x14ac:dyDescent="0.2">
      <c r="A21" s="5" t="s">
        <v>46</v>
      </c>
      <c r="B21" s="6" t="s">
        <v>49</v>
      </c>
      <c r="C21" s="34" t="s">
        <v>64</v>
      </c>
      <c r="D21" s="30">
        <v>1387494</v>
      </c>
      <c r="E21" s="14">
        <v>22575</v>
      </c>
      <c r="F21" s="14">
        <v>19919</v>
      </c>
      <c r="G21" s="14">
        <v>24394</v>
      </c>
      <c r="H21" s="14">
        <v>33928</v>
      </c>
      <c r="I21" s="14">
        <v>81245</v>
      </c>
      <c r="J21" s="17">
        <v>220054</v>
      </c>
      <c r="K21" s="14">
        <v>335373</v>
      </c>
      <c r="L21" s="14">
        <v>344549</v>
      </c>
      <c r="M21" s="14">
        <v>203629</v>
      </c>
      <c r="N21" s="14">
        <v>54140</v>
      </c>
      <c r="O21" s="14">
        <v>29271</v>
      </c>
      <c r="P21" s="14">
        <v>29617</v>
      </c>
      <c r="Q21" s="30">
        <f t="shared" si="0"/>
        <v>1398694</v>
      </c>
      <c r="R21" s="12">
        <f t="shared" si="2"/>
        <v>8.0721069784805977E-3</v>
      </c>
    </row>
    <row r="22" spans="1:19" x14ac:dyDescent="0.2">
      <c r="A22" s="5" t="s">
        <v>50</v>
      </c>
      <c r="B22" s="6" t="s">
        <v>901</v>
      </c>
      <c r="C22" s="35"/>
      <c r="D22" s="30">
        <f t="shared" ref="D22:P22" si="5">SUM(D23:D27)</f>
        <v>6639963</v>
      </c>
      <c r="E22" s="14">
        <f t="shared" si="5"/>
        <v>193465</v>
      </c>
      <c r="F22" s="14">
        <f t="shared" si="5"/>
        <v>181546</v>
      </c>
      <c r="G22" s="14">
        <f t="shared" si="5"/>
        <v>249431</v>
      </c>
      <c r="H22" s="14">
        <f t="shared" si="5"/>
        <v>416361</v>
      </c>
      <c r="I22" s="14">
        <f t="shared" si="5"/>
        <v>705736</v>
      </c>
      <c r="J22" s="14">
        <f t="shared" si="5"/>
        <v>891878</v>
      </c>
      <c r="K22" s="14">
        <f t="shared" si="5"/>
        <v>1210663</v>
      </c>
      <c r="L22" s="14">
        <f t="shared" si="5"/>
        <v>1234143</v>
      </c>
      <c r="M22" s="14">
        <f t="shared" si="5"/>
        <v>939976</v>
      </c>
      <c r="N22" s="14">
        <f t="shared" si="5"/>
        <v>592732</v>
      </c>
      <c r="O22" s="14">
        <f t="shared" si="5"/>
        <v>240767</v>
      </c>
      <c r="P22" s="14">
        <f t="shared" si="5"/>
        <v>219400</v>
      </c>
      <c r="Q22" s="30">
        <f t="shared" si="0"/>
        <v>7076098</v>
      </c>
      <c r="R22" s="12">
        <f t="shared" si="2"/>
        <v>6.5683347934318403E-2</v>
      </c>
    </row>
    <row r="23" spans="1:19" x14ac:dyDescent="0.2">
      <c r="A23" s="5" t="s">
        <v>50</v>
      </c>
      <c r="B23" s="6" t="s">
        <v>51</v>
      </c>
      <c r="C23" s="34" t="s">
        <v>65</v>
      </c>
      <c r="D23" s="30">
        <v>1584471</v>
      </c>
      <c r="E23" s="14">
        <v>15743</v>
      </c>
      <c r="F23" s="14">
        <v>13737</v>
      </c>
      <c r="G23" s="14">
        <v>24142</v>
      </c>
      <c r="H23" s="14">
        <v>90646</v>
      </c>
      <c r="I23" s="14">
        <v>198168</v>
      </c>
      <c r="J23" s="14">
        <v>245063</v>
      </c>
      <c r="K23" s="14">
        <v>328400</v>
      </c>
      <c r="L23" s="14">
        <v>335585</v>
      </c>
      <c r="M23" s="14">
        <v>254454</v>
      </c>
      <c r="N23" s="14">
        <v>148615</v>
      </c>
      <c r="O23" s="14">
        <v>20964</v>
      </c>
      <c r="P23" s="14">
        <v>18417</v>
      </c>
      <c r="Q23" s="30">
        <f t="shared" si="0"/>
        <v>1693934</v>
      </c>
      <c r="R23" s="12">
        <f>Q23/D23-1</f>
        <v>6.9084887006451989E-2</v>
      </c>
    </row>
    <row r="24" spans="1:19" x14ac:dyDescent="0.2">
      <c r="A24" s="5" t="s">
        <v>50</v>
      </c>
      <c r="B24" s="6" t="s">
        <v>52</v>
      </c>
      <c r="C24" s="34" t="s">
        <v>66</v>
      </c>
      <c r="D24" s="30">
        <v>375322</v>
      </c>
      <c r="E24" s="14">
        <v>817</v>
      </c>
      <c r="F24" s="14">
        <v>753</v>
      </c>
      <c r="G24" s="14">
        <v>1577</v>
      </c>
      <c r="H24" s="14">
        <v>9118</v>
      </c>
      <c r="I24" s="14">
        <v>30486</v>
      </c>
      <c r="J24" s="14">
        <v>58803</v>
      </c>
      <c r="K24" s="14">
        <v>85900</v>
      </c>
      <c r="L24" s="14">
        <v>87329</v>
      </c>
      <c r="M24" s="14">
        <v>56099</v>
      </c>
      <c r="N24" s="14">
        <v>18409</v>
      </c>
      <c r="O24" s="14">
        <v>1667</v>
      </c>
      <c r="P24" s="14">
        <v>700</v>
      </c>
      <c r="Q24" s="30">
        <f t="shared" si="0"/>
        <v>351658</v>
      </c>
      <c r="R24" s="12">
        <f>Q24/D24-1</f>
        <v>-6.3049861185861755E-2</v>
      </c>
    </row>
    <row r="25" spans="1:19" x14ac:dyDescent="0.2">
      <c r="A25" s="5" t="s">
        <v>50</v>
      </c>
      <c r="B25" s="6" t="s">
        <v>53</v>
      </c>
      <c r="C25" s="34" t="s">
        <v>67</v>
      </c>
      <c r="D25" s="30">
        <v>1752657</v>
      </c>
      <c r="E25" s="14">
        <v>24561</v>
      </c>
      <c r="F25" s="14">
        <v>23335</v>
      </c>
      <c r="G25" s="14">
        <v>33091</v>
      </c>
      <c r="H25" s="14">
        <v>74950</v>
      </c>
      <c r="I25" s="14">
        <v>182627</v>
      </c>
      <c r="J25" s="14">
        <v>271006</v>
      </c>
      <c r="K25" s="14">
        <v>433927</v>
      </c>
      <c r="L25" s="14">
        <v>430777</v>
      </c>
      <c r="M25" s="14">
        <v>288038</v>
      </c>
      <c r="N25" s="14">
        <v>135163</v>
      </c>
      <c r="O25" s="14">
        <v>29273</v>
      </c>
      <c r="P25" s="14">
        <v>28652</v>
      </c>
      <c r="Q25" s="30">
        <f t="shared" si="0"/>
        <v>1955400</v>
      </c>
      <c r="R25" s="12">
        <f t="shared" ref="R25:R30" si="6">Q25/D25-1</f>
        <v>0.11567751134420479</v>
      </c>
    </row>
    <row r="26" spans="1:19" x14ac:dyDescent="0.2">
      <c r="A26" s="5" t="s">
        <v>50</v>
      </c>
      <c r="B26" s="6" t="s">
        <v>54</v>
      </c>
      <c r="C26" s="34" t="s">
        <v>68</v>
      </c>
      <c r="D26" s="30">
        <v>496542</v>
      </c>
      <c r="E26" s="14">
        <v>2021</v>
      </c>
      <c r="F26" s="14">
        <v>1888</v>
      </c>
      <c r="G26" s="14">
        <v>4928</v>
      </c>
      <c r="H26" s="14">
        <v>43921</v>
      </c>
      <c r="I26" s="14">
        <v>59322</v>
      </c>
      <c r="J26" s="14">
        <v>68568</v>
      </c>
      <c r="K26" s="14">
        <v>83998</v>
      </c>
      <c r="L26" s="14">
        <v>96033</v>
      </c>
      <c r="M26" s="14">
        <v>69738</v>
      </c>
      <c r="N26" s="14">
        <v>51398</v>
      </c>
      <c r="O26" s="14">
        <v>4608</v>
      </c>
      <c r="P26" s="14">
        <v>1229</v>
      </c>
      <c r="Q26" s="30">
        <f t="shared" si="0"/>
        <v>487652</v>
      </c>
      <c r="R26" s="12">
        <f t="shared" si="6"/>
        <v>-1.7903822838752803E-2</v>
      </c>
    </row>
    <row r="27" spans="1:19" x14ac:dyDescent="0.2">
      <c r="A27" s="5" t="s">
        <v>50</v>
      </c>
      <c r="B27" s="6" t="s">
        <v>55</v>
      </c>
      <c r="C27" s="34" t="s">
        <v>69</v>
      </c>
      <c r="D27" s="30">
        <v>2430971</v>
      </c>
      <c r="E27" s="14">
        <v>150323</v>
      </c>
      <c r="F27" s="14">
        <v>141833</v>
      </c>
      <c r="G27" s="14">
        <v>185693</v>
      </c>
      <c r="H27" s="14">
        <v>197726</v>
      </c>
      <c r="I27" s="14">
        <v>235133</v>
      </c>
      <c r="J27" s="14">
        <v>248438</v>
      </c>
      <c r="K27" s="14">
        <v>278438</v>
      </c>
      <c r="L27" s="14">
        <v>284419</v>
      </c>
      <c r="M27" s="14">
        <v>271647</v>
      </c>
      <c r="N27" s="14">
        <v>239147</v>
      </c>
      <c r="O27" s="14">
        <v>184255</v>
      </c>
      <c r="P27" s="14">
        <v>170402</v>
      </c>
      <c r="Q27" s="30">
        <v>2587798</v>
      </c>
      <c r="R27" s="12">
        <f t="shared" si="6"/>
        <v>6.4512081797767129E-2</v>
      </c>
    </row>
    <row r="28" spans="1:19" x14ac:dyDescent="0.2">
      <c r="A28" s="5" t="s">
        <v>70</v>
      </c>
      <c r="B28" s="6" t="s">
        <v>71</v>
      </c>
      <c r="C28" s="34" t="s">
        <v>83</v>
      </c>
      <c r="D28" s="30">
        <v>5320173</v>
      </c>
      <c r="E28" s="14">
        <v>199794</v>
      </c>
      <c r="F28" s="14">
        <v>180638</v>
      </c>
      <c r="G28" s="14">
        <v>234378</v>
      </c>
      <c r="H28" s="14">
        <v>368555</v>
      </c>
      <c r="I28" s="14">
        <v>521069</v>
      </c>
      <c r="J28" s="14">
        <v>611487</v>
      </c>
      <c r="K28" s="14">
        <v>769052</v>
      </c>
      <c r="L28" s="14">
        <v>798621</v>
      </c>
      <c r="M28" s="14">
        <v>668381</v>
      </c>
      <c r="N28" s="14">
        <v>530448</v>
      </c>
      <c r="O28" s="14">
        <v>286690</v>
      </c>
      <c r="P28" s="14">
        <v>238135</v>
      </c>
      <c r="Q28" s="30">
        <f t="shared" si="0"/>
        <v>5407248</v>
      </c>
      <c r="R28" s="12">
        <f t="shared" si="6"/>
        <v>1.6366948969516626E-2</v>
      </c>
    </row>
    <row r="29" spans="1:19" x14ac:dyDescent="0.2">
      <c r="A29" s="5" t="s">
        <v>70</v>
      </c>
      <c r="B29" s="6" t="s">
        <v>72</v>
      </c>
      <c r="C29" s="34" t="s">
        <v>84</v>
      </c>
      <c r="D29" s="30">
        <v>2095811</v>
      </c>
      <c r="E29" s="14">
        <v>73540</v>
      </c>
      <c r="F29" s="14">
        <v>70772</v>
      </c>
      <c r="G29" s="14">
        <v>112975</v>
      </c>
      <c r="H29" s="14">
        <v>204362</v>
      </c>
      <c r="I29" s="14">
        <v>248111</v>
      </c>
      <c r="J29" s="14">
        <v>244954</v>
      </c>
      <c r="K29" s="14">
        <v>284504</v>
      </c>
      <c r="L29" s="14">
        <v>303612</v>
      </c>
      <c r="M29" s="14">
        <v>280245</v>
      </c>
      <c r="N29" s="14">
        <v>244242</v>
      </c>
      <c r="O29" s="14">
        <v>127193</v>
      </c>
      <c r="P29" s="14">
        <v>87851</v>
      </c>
      <c r="Q29" s="30">
        <f t="shared" si="0"/>
        <v>2282361</v>
      </c>
      <c r="R29" s="12">
        <f t="shared" si="6"/>
        <v>8.9010888863547244E-2</v>
      </c>
      <c r="S29" s="74"/>
    </row>
    <row r="30" spans="1:19" x14ac:dyDescent="0.2">
      <c r="A30" s="5" t="s">
        <v>73</v>
      </c>
      <c r="B30" s="6" t="s">
        <v>74</v>
      </c>
      <c r="C30" s="34" t="s">
        <v>85</v>
      </c>
      <c r="D30" s="30">
        <v>486134</v>
      </c>
      <c r="E30" s="14">
        <v>15694</v>
      </c>
      <c r="F30" s="14">
        <v>16064</v>
      </c>
      <c r="G30" s="14">
        <v>18409</v>
      </c>
      <c r="H30" s="14">
        <v>18821</v>
      </c>
      <c r="I30" s="14">
        <v>26109</v>
      </c>
      <c r="J30" s="14">
        <v>71659</v>
      </c>
      <c r="K30" s="14">
        <v>93192</v>
      </c>
      <c r="L30" s="14">
        <v>86795</v>
      </c>
      <c r="M30" s="14">
        <v>66704</v>
      </c>
      <c r="N30" s="14">
        <v>24572</v>
      </c>
      <c r="O30" s="14">
        <v>15347</v>
      </c>
      <c r="P30" s="14">
        <v>12680</v>
      </c>
      <c r="Q30" s="30">
        <f t="shared" si="0"/>
        <v>466046</v>
      </c>
      <c r="R30" s="12">
        <f t="shared" si="6"/>
        <v>-4.1321940041223248E-2</v>
      </c>
      <c r="S30" s="74"/>
    </row>
    <row r="31" spans="1:19" x14ac:dyDescent="0.2">
      <c r="A31" s="5" t="s">
        <v>73</v>
      </c>
      <c r="B31" s="6" t="s">
        <v>75</v>
      </c>
      <c r="C31" s="34" t="s">
        <v>86</v>
      </c>
      <c r="D31" s="30">
        <v>11149926</v>
      </c>
      <c r="E31" s="14">
        <v>615969</v>
      </c>
      <c r="F31" s="14">
        <v>608609</v>
      </c>
      <c r="G31" s="14">
        <v>787151</v>
      </c>
      <c r="H31" s="14">
        <v>931752</v>
      </c>
      <c r="I31" s="14">
        <v>1063531</v>
      </c>
      <c r="J31" s="14">
        <v>1226543</v>
      </c>
      <c r="K31" s="14">
        <v>1358728</v>
      </c>
      <c r="L31" s="14">
        <v>1377442</v>
      </c>
      <c r="M31" s="14">
        <v>1269228</v>
      </c>
      <c r="N31" s="14">
        <v>1067602</v>
      </c>
      <c r="O31" s="14">
        <v>858034</v>
      </c>
      <c r="P31" s="14">
        <v>866339</v>
      </c>
      <c r="Q31" s="30">
        <f t="shared" si="0"/>
        <v>12030928</v>
      </c>
      <c r="R31" s="12">
        <f t="shared" ref="R31:R38" si="7">Q31/D31-1</f>
        <v>7.9014156685882853E-2</v>
      </c>
    </row>
    <row r="32" spans="1:19" x14ac:dyDescent="0.2">
      <c r="A32" s="5" t="s">
        <v>76</v>
      </c>
      <c r="B32" s="6" t="s">
        <v>901</v>
      </c>
      <c r="C32" s="35"/>
      <c r="D32" s="30">
        <f t="shared" ref="D32:P32" si="8">SUM(D33:D36)</f>
        <v>30310068</v>
      </c>
      <c r="E32" s="14">
        <f t="shared" si="8"/>
        <v>1941270</v>
      </c>
      <c r="F32" s="14">
        <f t="shared" si="8"/>
        <v>1963733</v>
      </c>
      <c r="G32" s="14">
        <f t="shared" si="8"/>
        <v>2387668</v>
      </c>
      <c r="H32" s="14">
        <f t="shared" si="8"/>
        <v>2495050</v>
      </c>
      <c r="I32" s="14">
        <f t="shared" si="8"/>
        <v>2734461</v>
      </c>
      <c r="J32" s="14">
        <f t="shared" si="8"/>
        <v>3010731</v>
      </c>
      <c r="K32" s="14">
        <f t="shared" si="8"/>
        <v>3279945</v>
      </c>
      <c r="L32" s="14">
        <f t="shared" si="8"/>
        <v>3053108</v>
      </c>
      <c r="M32" s="14">
        <f t="shared" si="8"/>
        <v>2959866</v>
      </c>
      <c r="N32" s="14">
        <f t="shared" si="8"/>
        <v>2933092</v>
      </c>
      <c r="O32" s="14">
        <f t="shared" si="8"/>
        <v>2377734</v>
      </c>
      <c r="P32" s="14">
        <f t="shared" si="8"/>
        <v>2204237</v>
      </c>
      <c r="Q32" s="30">
        <f t="shared" si="0"/>
        <v>31340895</v>
      </c>
      <c r="R32" s="12">
        <f t="shared" si="7"/>
        <v>3.4009392522643012E-2</v>
      </c>
    </row>
    <row r="33" spans="1:18" x14ac:dyDescent="0.2">
      <c r="A33" s="5" t="s">
        <v>76</v>
      </c>
      <c r="B33" s="6" t="s">
        <v>77</v>
      </c>
      <c r="C33" s="34" t="s">
        <v>87</v>
      </c>
      <c r="D33" s="30">
        <v>1408754</v>
      </c>
      <c r="E33" s="14">
        <v>97719</v>
      </c>
      <c r="F33" s="14">
        <v>96911</v>
      </c>
      <c r="G33" s="14">
        <v>104941</v>
      </c>
      <c r="H33" s="14">
        <v>111780</v>
      </c>
      <c r="I33" s="14">
        <v>130559</v>
      </c>
      <c r="J33" s="14">
        <v>144806</v>
      </c>
      <c r="K33" s="14">
        <v>135943</v>
      </c>
      <c r="L33" s="14">
        <v>133831</v>
      </c>
      <c r="M33" s="14">
        <v>146791</v>
      </c>
      <c r="N33" s="14">
        <v>137268</v>
      </c>
      <c r="O33" s="14">
        <v>114631</v>
      </c>
      <c r="P33" s="14">
        <v>101316</v>
      </c>
      <c r="Q33" s="30">
        <f t="shared" si="0"/>
        <v>1456496</v>
      </c>
      <c r="R33" s="12">
        <f t="shared" si="7"/>
        <v>3.3889522230282854E-2</v>
      </c>
    </row>
    <row r="34" spans="1:18" x14ac:dyDescent="0.2">
      <c r="A34" s="5" t="s">
        <v>76</v>
      </c>
      <c r="B34" s="6" t="s">
        <v>78</v>
      </c>
      <c r="C34" s="34" t="s">
        <v>88</v>
      </c>
      <c r="D34" s="30">
        <v>422145</v>
      </c>
      <c r="E34" s="14">
        <v>25320</v>
      </c>
      <c r="F34" s="14">
        <v>25683</v>
      </c>
      <c r="G34" s="14">
        <v>31780</v>
      </c>
      <c r="H34" s="14">
        <v>30916</v>
      </c>
      <c r="I34" s="14">
        <v>34290</v>
      </c>
      <c r="J34" s="14">
        <v>35497</v>
      </c>
      <c r="K34" s="14">
        <v>26021</v>
      </c>
      <c r="L34" s="14">
        <v>27727</v>
      </c>
      <c r="M34" s="14">
        <v>36695</v>
      </c>
      <c r="N34" s="14">
        <v>33961</v>
      </c>
      <c r="O34" s="14">
        <v>31725</v>
      </c>
      <c r="P34" s="14">
        <v>25221</v>
      </c>
      <c r="Q34" s="30">
        <f t="shared" si="0"/>
        <v>364836</v>
      </c>
      <c r="R34" s="12">
        <f t="shared" si="7"/>
        <v>-0.13575667128593261</v>
      </c>
    </row>
    <row r="35" spans="1:18" x14ac:dyDescent="0.2">
      <c r="A35" s="5" t="s">
        <v>76</v>
      </c>
      <c r="B35" s="6" t="s">
        <v>79</v>
      </c>
      <c r="C35" s="34" t="s">
        <v>89</v>
      </c>
      <c r="D35" s="30">
        <v>2852076</v>
      </c>
      <c r="E35" s="14">
        <v>162556</v>
      </c>
      <c r="F35" s="14">
        <v>163939</v>
      </c>
      <c r="G35" s="14">
        <v>197129</v>
      </c>
      <c r="H35" s="14">
        <v>223900</v>
      </c>
      <c r="I35" s="14">
        <v>268458</v>
      </c>
      <c r="J35" s="14">
        <v>300900</v>
      </c>
      <c r="K35" s="14">
        <v>390290</v>
      </c>
      <c r="L35" s="14">
        <v>315593</v>
      </c>
      <c r="M35" s="14">
        <v>294852</v>
      </c>
      <c r="N35" s="14">
        <v>285310</v>
      </c>
      <c r="O35" s="14">
        <v>162090</v>
      </c>
      <c r="P35" s="14">
        <v>144214</v>
      </c>
      <c r="Q35" s="30">
        <f t="shared" si="0"/>
        <v>2909231</v>
      </c>
      <c r="R35" s="12">
        <f t="shared" si="7"/>
        <v>2.0039788561034166E-2</v>
      </c>
    </row>
    <row r="36" spans="1:18" x14ac:dyDescent="0.2">
      <c r="A36" s="5" t="s">
        <v>76</v>
      </c>
      <c r="B36" s="6" t="s">
        <v>80</v>
      </c>
      <c r="C36" s="34" t="s">
        <v>90</v>
      </c>
      <c r="D36" s="30">
        <v>25627093</v>
      </c>
      <c r="E36" s="14">
        <v>1655675</v>
      </c>
      <c r="F36" s="14">
        <v>1677200</v>
      </c>
      <c r="G36" s="14">
        <v>2053818</v>
      </c>
      <c r="H36" s="14">
        <v>2128454</v>
      </c>
      <c r="I36" s="14">
        <v>2301154</v>
      </c>
      <c r="J36" s="14">
        <v>2529528</v>
      </c>
      <c r="K36" s="14">
        <v>2727691</v>
      </c>
      <c r="L36" s="14">
        <v>2575957</v>
      </c>
      <c r="M36" s="14">
        <v>2481528</v>
      </c>
      <c r="N36" s="14">
        <v>2476553</v>
      </c>
      <c r="O36" s="14">
        <v>2069288</v>
      </c>
      <c r="P36" s="14">
        <v>1933486</v>
      </c>
      <c r="Q36" s="30">
        <f t="shared" si="0"/>
        <v>26610332</v>
      </c>
      <c r="R36" s="12">
        <f t="shared" si="7"/>
        <v>3.8367168683549169E-2</v>
      </c>
    </row>
    <row r="37" spans="1:18" x14ac:dyDescent="0.2">
      <c r="A37" s="5" t="s">
        <v>81</v>
      </c>
      <c r="B37" s="6" t="s">
        <v>82</v>
      </c>
      <c r="C37" s="34" t="s">
        <v>91</v>
      </c>
      <c r="D37" s="30">
        <v>2017291</v>
      </c>
      <c r="E37" s="14">
        <v>128089</v>
      </c>
      <c r="F37" s="14">
        <v>122462</v>
      </c>
      <c r="G37" s="14">
        <v>162797</v>
      </c>
      <c r="H37" s="14">
        <v>174527</v>
      </c>
      <c r="I37" s="14">
        <v>201530</v>
      </c>
      <c r="J37" s="14">
        <v>217812</v>
      </c>
      <c r="K37" s="14">
        <v>231251</v>
      </c>
      <c r="L37" s="14">
        <v>234237</v>
      </c>
      <c r="M37" s="14">
        <v>207426</v>
      </c>
      <c r="N37" s="14">
        <v>207276</v>
      </c>
      <c r="O37" s="14">
        <v>145679</v>
      </c>
      <c r="P37" s="14">
        <v>133577</v>
      </c>
      <c r="Q37" s="30">
        <f t="shared" si="0"/>
        <v>2166663</v>
      </c>
      <c r="R37" s="12">
        <f t="shared" si="7"/>
        <v>7.404583671864895E-2</v>
      </c>
    </row>
    <row r="38" spans="1:18" x14ac:dyDescent="0.2">
      <c r="A38" s="5" t="s">
        <v>969</v>
      </c>
      <c r="B38" s="6" t="s">
        <v>970</v>
      </c>
      <c r="C38" s="34" t="s">
        <v>971</v>
      </c>
      <c r="D38" s="30">
        <v>250287</v>
      </c>
      <c r="E38" s="14">
        <v>15461</v>
      </c>
      <c r="F38" s="14">
        <v>12756</v>
      </c>
      <c r="G38" s="14">
        <v>22604</v>
      </c>
      <c r="H38" s="14">
        <v>19971</v>
      </c>
      <c r="I38" s="14">
        <v>23987</v>
      </c>
      <c r="J38" s="14">
        <v>28909</v>
      </c>
      <c r="K38" s="14">
        <v>40798</v>
      </c>
      <c r="L38" s="14">
        <v>32098</v>
      </c>
      <c r="M38" s="14">
        <v>23334</v>
      </c>
      <c r="N38" s="14">
        <v>22582</v>
      </c>
      <c r="O38" s="14">
        <v>17496</v>
      </c>
      <c r="P38" s="14">
        <v>16389</v>
      </c>
      <c r="Q38" s="30">
        <f t="shared" si="0"/>
        <v>276385</v>
      </c>
      <c r="R38" s="12">
        <f t="shared" si="7"/>
        <v>0.10427229540487515</v>
      </c>
    </row>
    <row r="39" spans="1:18" x14ac:dyDescent="0.2">
      <c r="A39" s="5" t="s">
        <v>92</v>
      </c>
      <c r="B39" s="6" t="s">
        <v>93</v>
      </c>
      <c r="C39" s="35"/>
      <c r="D39" s="30">
        <v>19691593</v>
      </c>
      <c r="E39" s="14">
        <v>1446145</v>
      </c>
      <c r="F39" s="14">
        <v>1480040</v>
      </c>
      <c r="G39" s="14">
        <v>1719030</v>
      </c>
      <c r="H39" s="14">
        <v>1631424</v>
      </c>
      <c r="I39" s="14">
        <v>1679628</v>
      </c>
      <c r="J39" s="14">
        <v>1798789</v>
      </c>
      <c r="K39" s="14">
        <v>1755069</v>
      </c>
      <c r="L39" s="14">
        <v>1769011</v>
      </c>
      <c r="M39" s="14">
        <v>1749395</v>
      </c>
      <c r="N39" s="14">
        <v>1817174</v>
      </c>
      <c r="O39" s="14">
        <v>1555920</v>
      </c>
      <c r="P39" s="14">
        <v>1684879</v>
      </c>
      <c r="Q39" s="30">
        <v>20083297</v>
      </c>
      <c r="R39" s="12">
        <f t="shared" ref="R39:R51" si="9">Q39/D39-1</f>
        <v>1.9891940687581711E-2</v>
      </c>
    </row>
    <row r="40" spans="1:18" x14ac:dyDescent="0.2">
      <c r="A40" s="5" t="s">
        <v>92</v>
      </c>
      <c r="B40" s="6" t="s">
        <v>94</v>
      </c>
      <c r="C40" s="34" t="s">
        <v>105</v>
      </c>
      <c r="D40" s="30">
        <v>15948760</v>
      </c>
      <c r="E40" s="14">
        <v>1156040</v>
      </c>
      <c r="F40" s="14">
        <v>1164799</v>
      </c>
      <c r="G40" s="14">
        <v>1354907</v>
      </c>
      <c r="H40" s="14">
        <v>1323125</v>
      </c>
      <c r="I40" s="14">
        <v>1383795</v>
      </c>
      <c r="J40" s="14">
        <v>1524116</v>
      </c>
      <c r="K40" s="14">
        <v>1552497</v>
      </c>
      <c r="L40" s="14">
        <v>1515092</v>
      </c>
      <c r="M40" s="14">
        <v>1443082</v>
      </c>
      <c r="N40" s="14">
        <v>1486319</v>
      </c>
      <c r="O40" s="14">
        <v>1260379</v>
      </c>
      <c r="P40" s="14">
        <v>1261153</v>
      </c>
      <c r="Q40" s="30">
        <v>16422266</v>
      </c>
      <c r="R40" s="12">
        <f t="shared" si="9"/>
        <v>2.9689204677981307E-2</v>
      </c>
    </row>
    <row r="41" spans="1:18" x14ac:dyDescent="0.2">
      <c r="A41" s="5" t="s">
        <v>92</v>
      </c>
      <c r="B41" s="6" t="s">
        <v>95</v>
      </c>
      <c r="C41" s="34" t="s">
        <v>106</v>
      </c>
      <c r="D41" s="30">
        <v>142719</v>
      </c>
      <c r="E41" s="14">
        <v>15429</v>
      </c>
      <c r="F41" s="14">
        <v>19256</v>
      </c>
      <c r="G41" s="14">
        <v>22983</v>
      </c>
      <c r="H41" s="14">
        <v>7196</v>
      </c>
      <c r="I41" s="14">
        <v>2704</v>
      </c>
      <c r="J41" s="14">
        <v>5375</v>
      </c>
      <c r="K41" s="14">
        <v>6089</v>
      </c>
      <c r="L41" s="14">
        <v>7389</v>
      </c>
      <c r="M41" s="14">
        <v>8432</v>
      </c>
      <c r="N41" s="14">
        <v>5160</v>
      </c>
      <c r="O41" s="14">
        <v>13892</v>
      </c>
      <c r="P41" s="14">
        <v>41303</v>
      </c>
      <c r="Q41" s="30">
        <f t="shared" si="0"/>
        <v>155208</v>
      </c>
      <c r="R41" s="12">
        <f t="shared" si="9"/>
        <v>8.7507619868412823E-2</v>
      </c>
    </row>
    <row r="42" spans="1:18" x14ac:dyDescent="0.2">
      <c r="A42" s="5" t="s">
        <v>92</v>
      </c>
      <c r="B42" s="6" t="s">
        <v>96</v>
      </c>
      <c r="C42" s="34" t="s">
        <v>107</v>
      </c>
      <c r="D42" s="30">
        <v>138219</v>
      </c>
      <c r="E42" s="14">
        <v>8289</v>
      </c>
      <c r="F42" s="14">
        <v>9982</v>
      </c>
      <c r="G42" s="14">
        <v>14428</v>
      </c>
      <c r="H42" s="14">
        <v>14096</v>
      </c>
      <c r="I42" s="14">
        <v>11617</v>
      </c>
      <c r="J42" s="14">
        <v>9706</v>
      </c>
      <c r="K42" s="14">
        <v>6160</v>
      </c>
      <c r="L42" s="14">
        <v>8962</v>
      </c>
      <c r="M42" s="14">
        <v>12976</v>
      </c>
      <c r="N42" s="14">
        <v>15554</v>
      </c>
      <c r="O42" s="14">
        <v>11945</v>
      </c>
      <c r="P42" s="14">
        <v>10011</v>
      </c>
      <c r="Q42" s="30">
        <f t="shared" si="0"/>
        <v>133726</v>
      </c>
      <c r="R42" s="12">
        <f t="shared" si="9"/>
        <v>-3.2506384795143894E-2</v>
      </c>
    </row>
    <row r="43" spans="1:18" x14ac:dyDescent="0.2">
      <c r="A43" s="5" t="s">
        <v>92</v>
      </c>
      <c r="B43" s="6" t="s">
        <v>97</v>
      </c>
      <c r="C43" s="34" t="s">
        <v>108</v>
      </c>
      <c r="D43" s="30">
        <v>234792</v>
      </c>
      <c r="E43" s="14">
        <v>34537</v>
      </c>
      <c r="F43" s="14">
        <v>37058</v>
      </c>
      <c r="G43" s="14">
        <v>45358</v>
      </c>
      <c r="H43" s="14">
        <v>14705</v>
      </c>
      <c r="I43" s="14">
        <v>2621</v>
      </c>
      <c r="J43" s="14">
        <v>2206</v>
      </c>
      <c r="K43" s="14">
        <v>2134</v>
      </c>
      <c r="L43" s="14">
        <v>254</v>
      </c>
      <c r="M43" s="14">
        <v>5689</v>
      </c>
      <c r="N43" s="14">
        <v>3503</v>
      </c>
      <c r="O43" s="14">
        <v>11520</v>
      </c>
      <c r="P43" s="14">
        <v>67167</v>
      </c>
      <c r="Q43" s="30">
        <v>226819</v>
      </c>
      <c r="R43" s="12">
        <f t="shared" si="9"/>
        <v>-3.3957715765443486E-2</v>
      </c>
    </row>
    <row r="44" spans="1:18" x14ac:dyDescent="0.2">
      <c r="A44" s="5" t="s">
        <v>92</v>
      </c>
      <c r="B44" s="6" t="s">
        <v>98</v>
      </c>
      <c r="C44" s="34" t="s">
        <v>109</v>
      </c>
      <c r="D44" s="30">
        <v>260634</v>
      </c>
      <c r="E44" s="14">
        <v>16417</v>
      </c>
      <c r="F44" s="14">
        <v>19368</v>
      </c>
      <c r="G44" s="14">
        <v>22589</v>
      </c>
      <c r="H44" s="14">
        <v>23526</v>
      </c>
      <c r="I44" s="14">
        <v>20671</v>
      </c>
      <c r="J44" s="14">
        <v>17014</v>
      </c>
      <c r="K44" s="14">
        <v>10040</v>
      </c>
      <c r="L44" s="14">
        <v>14981</v>
      </c>
      <c r="M44" s="14">
        <v>22691</v>
      </c>
      <c r="N44" s="14">
        <v>26122</v>
      </c>
      <c r="O44" s="14">
        <v>20962</v>
      </c>
      <c r="P44" s="14">
        <v>17845</v>
      </c>
      <c r="Q44" s="30">
        <v>232267</v>
      </c>
      <c r="R44" s="12">
        <f t="shared" si="9"/>
        <v>-0.1088384477850165</v>
      </c>
    </row>
    <row r="45" spans="1:18" x14ac:dyDescent="0.2">
      <c r="A45" s="5" t="s">
        <v>92</v>
      </c>
      <c r="B45" s="6" t="s">
        <v>100</v>
      </c>
      <c r="C45" s="34" t="s">
        <v>111</v>
      </c>
      <c r="D45" s="30">
        <v>960547</v>
      </c>
      <c r="E45" s="14">
        <v>70528</v>
      </c>
      <c r="F45" s="14">
        <v>77321</v>
      </c>
      <c r="G45" s="14">
        <v>85898</v>
      </c>
      <c r="H45" s="14">
        <v>83736</v>
      </c>
      <c r="I45" s="14">
        <v>95162</v>
      </c>
      <c r="J45" s="14">
        <v>85144</v>
      </c>
      <c r="K45" s="14">
        <v>57419</v>
      </c>
      <c r="L45" s="14">
        <v>75359</v>
      </c>
      <c r="M45" s="14">
        <v>88797</v>
      </c>
      <c r="N45" s="14">
        <v>99237</v>
      </c>
      <c r="O45" s="14">
        <v>88204</v>
      </c>
      <c r="P45" s="14">
        <v>76092</v>
      </c>
      <c r="Q45" s="30">
        <v>982723</v>
      </c>
      <c r="R45" s="12">
        <f t="shared" si="9"/>
        <v>2.3086845307933812E-2</v>
      </c>
    </row>
    <row r="46" spans="1:18" x14ac:dyDescent="0.2">
      <c r="A46" s="5" t="s">
        <v>92</v>
      </c>
      <c r="B46" s="6" t="s">
        <v>101</v>
      </c>
      <c r="C46" s="34" t="s">
        <v>112</v>
      </c>
      <c r="D46" s="30">
        <v>444561</v>
      </c>
      <c r="E46" s="14">
        <v>45932</v>
      </c>
      <c r="F46" s="14">
        <v>47179</v>
      </c>
      <c r="G46" s="14">
        <v>46997</v>
      </c>
      <c r="H46" s="14">
        <v>30532</v>
      </c>
      <c r="I46" s="14">
        <v>27164</v>
      </c>
      <c r="J46" s="14">
        <v>30117</v>
      </c>
      <c r="K46" s="14">
        <v>27413</v>
      </c>
      <c r="L46" s="14">
        <v>31187</v>
      </c>
      <c r="M46" s="14">
        <v>28946</v>
      </c>
      <c r="N46" s="14">
        <v>31816</v>
      </c>
      <c r="O46" s="14">
        <v>37050</v>
      </c>
      <c r="P46" s="14">
        <v>94009</v>
      </c>
      <c r="Q46" s="30">
        <v>478347</v>
      </c>
      <c r="R46" s="12">
        <f t="shared" si="9"/>
        <v>7.5998569375181457E-2</v>
      </c>
    </row>
    <row r="47" spans="1:18" x14ac:dyDescent="0.2">
      <c r="A47" s="5" t="s">
        <v>92</v>
      </c>
      <c r="B47" s="6" t="s">
        <v>102</v>
      </c>
      <c r="C47" s="34" t="s">
        <v>113</v>
      </c>
      <c r="D47" s="30">
        <v>412609</v>
      </c>
      <c r="E47" s="14">
        <v>20352</v>
      </c>
      <c r="F47" s="14">
        <v>19884</v>
      </c>
      <c r="G47" s="14">
        <v>25270</v>
      </c>
      <c r="H47" s="14">
        <v>38985</v>
      </c>
      <c r="I47" s="14">
        <v>39704</v>
      </c>
      <c r="J47" s="14">
        <v>37086</v>
      </c>
      <c r="K47" s="14">
        <v>36009</v>
      </c>
      <c r="L47" s="14">
        <v>34886</v>
      </c>
      <c r="M47" s="14">
        <v>37461</v>
      </c>
      <c r="N47" s="14">
        <v>36913</v>
      </c>
      <c r="O47" s="14">
        <v>17713</v>
      </c>
      <c r="P47" s="14">
        <v>12819</v>
      </c>
      <c r="Q47" s="30">
        <f t="shared" si="0"/>
        <v>357082</v>
      </c>
      <c r="R47" s="12">
        <f t="shared" si="9"/>
        <v>-0.13457534857455844</v>
      </c>
    </row>
    <row r="48" spans="1:18" x14ac:dyDescent="0.2">
      <c r="A48" s="5" t="s">
        <v>92</v>
      </c>
      <c r="B48" s="6" t="s">
        <v>103</v>
      </c>
      <c r="C48" s="34" t="s">
        <v>114</v>
      </c>
      <c r="D48" s="30">
        <v>297858</v>
      </c>
      <c r="E48" s="14">
        <v>20633</v>
      </c>
      <c r="F48" s="14">
        <v>21606</v>
      </c>
      <c r="G48" s="14">
        <v>25918</v>
      </c>
      <c r="H48" s="14">
        <v>28369</v>
      </c>
      <c r="I48" s="14">
        <v>28080</v>
      </c>
      <c r="J48" s="14">
        <v>29864</v>
      </c>
      <c r="K48" s="14">
        <v>21340</v>
      </c>
      <c r="L48" s="14">
        <v>25129</v>
      </c>
      <c r="M48" s="14">
        <v>28706</v>
      </c>
      <c r="N48" s="14">
        <v>30653</v>
      </c>
      <c r="O48" s="14">
        <v>27750</v>
      </c>
      <c r="P48" s="14">
        <v>24082</v>
      </c>
      <c r="Q48" s="30">
        <v>312105</v>
      </c>
      <c r="R48" s="12">
        <f t="shared" si="9"/>
        <v>4.7831517031605708E-2</v>
      </c>
    </row>
    <row r="49" spans="1:19" x14ac:dyDescent="0.2">
      <c r="A49" s="5" t="s">
        <v>92</v>
      </c>
      <c r="B49" s="6" t="s">
        <v>104</v>
      </c>
      <c r="C49" s="34" t="s">
        <v>115</v>
      </c>
      <c r="D49" s="30">
        <v>325886</v>
      </c>
      <c r="E49" s="14">
        <v>21585</v>
      </c>
      <c r="F49" s="14">
        <v>23108</v>
      </c>
      <c r="G49" s="14">
        <v>27665</v>
      </c>
      <c r="H49" s="14">
        <v>27569</v>
      </c>
      <c r="I49" s="14">
        <v>30983</v>
      </c>
      <c r="J49" s="14">
        <v>19575</v>
      </c>
      <c r="K49" s="14">
        <v>1938</v>
      </c>
      <c r="L49" s="14">
        <v>21098</v>
      </c>
      <c r="M49" s="14">
        <v>28434</v>
      </c>
      <c r="N49" s="14">
        <v>31456</v>
      </c>
      <c r="O49" s="14">
        <v>26597</v>
      </c>
      <c r="P49" s="14">
        <v>22429</v>
      </c>
      <c r="Q49" s="30">
        <f t="shared" si="0"/>
        <v>282437</v>
      </c>
      <c r="R49" s="12">
        <f t="shared" si="9"/>
        <v>-0.13332576422429931</v>
      </c>
    </row>
    <row r="50" spans="1:19" x14ac:dyDescent="0.2">
      <c r="A50" s="5" t="s">
        <v>116</v>
      </c>
      <c r="B50" s="6" t="s">
        <v>902</v>
      </c>
      <c r="C50" s="35"/>
      <c r="D50" s="30">
        <f t="shared" ref="D50:P50" si="10">SUM(D52:D72)-D53-D57-D58-D68-D69-D71</f>
        <v>149077345</v>
      </c>
      <c r="E50" s="70">
        <f t="shared" si="10"/>
        <v>10220264</v>
      </c>
      <c r="F50" s="70">
        <f t="shared" si="10"/>
        <v>9935235</v>
      </c>
      <c r="G50" s="70">
        <f t="shared" si="10"/>
        <v>11661406</v>
      </c>
      <c r="H50" s="70">
        <f t="shared" si="10"/>
        <v>12823643</v>
      </c>
      <c r="I50" s="70">
        <f t="shared" si="10"/>
        <v>13995865</v>
      </c>
      <c r="J50" s="70">
        <f t="shared" si="10"/>
        <v>14252710</v>
      </c>
      <c r="K50" s="70">
        <f t="shared" si="10"/>
        <v>15599771</v>
      </c>
      <c r="L50" s="70">
        <f t="shared" si="10"/>
        <v>15728989</v>
      </c>
      <c r="M50" s="70">
        <f t="shared" si="10"/>
        <v>14128150</v>
      </c>
      <c r="N50" s="70">
        <f t="shared" si="10"/>
        <v>13801810</v>
      </c>
      <c r="O50" s="70">
        <f t="shared" si="10"/>
        <v>10443812</v>
      </c>
      <c r="P50" s="70">
        <f t="shared" si="10"/>
        <v>11004484</v>
      </c>
      <c r="Q50" s="30">
        <f t="shared" si="0"/>
        <v>153596139</v>
      </c>
      <c r="R50" s="12">
        <f t="shared" si="9"/>
        <v>3.03117418679546E-2</v>
      </c>
    </row>
    <row r="51" spans="1:19" x14ac:dyDescent="0.2">
      <c r="A51" s="5" t="s">
        <v>116</v>
      </c>
      <c r="B51" s="6" t="s">
        <v>117</v>
      </c>
      <c r="C51" s="34" t="s">
        <v>140</v>
      </c>
      <c r="D51" s="30">
        <v>1366144</v>
      </c>
      <c r="E51" s="71">
        <v>48969</v>
      </c>
      <c r="F51" s="71">
        <v>47440</v>
      </c>
      <c r="G51" s="71">
        <v>55258</v>
      </c>
      <c r="H51" s="71">
        <v>102705</v>
      </c>
      <c r="I51" s="71">
        <v>149191</v>
      </c>
      <c r="J51" s="71">
        <v>150461</v>
      </c>
      <c r="K51" s="71">
        <v>196850</v>
      </c>
      <c r="L51" s="71">
        <v>230818</v>
      </c>
      <c r="M51" s="71">
        <v>157547</v>
      </c>
      <c r="N51" s="71">
        <v>108750</v>
      </c>
      <c r="O51" s="14">
        <v>52516</v>
      </c>
      <c r="P51" s="14">
        <v>61759</v>
      </c>
      <c r="Q51" s="30">
        <v>1362274</v>
      </c>
      <c r="R51" s="12">
        <f t="shared" si="9"/>
        <v>-2.8327906867797736E-3</v>
      </c>
    </row>
    <row r="52" spans="1:19" x14ac:dyDescent="0.2">
      <c r="A52" s="5" t="s">
        <v>116</v>
      </c>
      <c r="B52" s="6" t="s">
        <v>118</v>
      </c>
      <c r="C52" s="34" t="s">
        <v>755</v>
      </c>
      <c r="D52" s="30">
        <v>1162805</v>
      </c>
      <c r="E52" s="14">
        <v>50924</v>
      </c>
      <c r="F52" s="14">
        <v>45275</v>
      </c>
      <c r="G52" s="14">
        <v>52756</v>
      </c>
      <c r="H52" s="14">
        <v>87128</v>
      </c>
      <c r="I52" s="14">
        <v>117840</v>
      </c>
      <c r="J52" s="14">
        <v>124244</v>
      </c>
      <c r="K52" s="14">
        <v>168521</v>
      </c>
      <c r="L52" s="14">
        <v>200805</v>
      </c>
      <c r="M52" s="14">
        <v>139625</v>
      </c>
      <c r="N52" s="14">
        <v>92421</v>
      </c>
      <c r="O52" s="14">
        <v>51655</v>
      </c>
      <c r="P52" s="14">
        <v>60347</v>
      </c>
      <c r="Q52" s="30">
        <v>1191866</v>
      </c>
      <c r="R52" s="12">
        <f t="shared" ref="R52:R57" si="11">Q52/D52-1</f>
        <v>2.4992152596523098E-2</v>
      </c>
    </row>
    <row r="53" spans="1:19" x14ac:dyDescent="0.2">
      <c r="A53" s="5" t="s">
        <v>116</v>
      </c>
      <c r="B53" s="6" t="s">
        <v>885</v>
      </c>
      <c r="C53" s="34" t="s">
        <v>886</v>
      </c>
      <c r="D53" s="30">
        <v>277312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14"/>
      <c r="P53" s="14"/>
      <c r="Q53" s="30">
        <v>281456</v>
      </c>
      <c r="R53" s="12">
        <f t="shared" si="11"/>
        <v>1.4943457189014575E-2</v>
      </c>
    </row>
    <row r="54" spans="1:19" x14ac:dyDescent="0.2">
      <c r="A54" s="5" t="s">
        <v>116</v>
      </c>
      <c r="B54" s="6" t="s">
        <v>119</v>
      </c>
      <c r="C54" s="34" t="s">
        <v>141</v>
      </c>
      <c r="D54" s="30">
        <v>1064402</v>
      </c>
      <c r="E54" s="14">
        <v>53844</v>
      </c>
      <c r="F54" s="14">
        <v>57462</v>
      </c>
      <c r="G54" s="14">
        <v>66442</v>
      </c>
      <c r="H54" s="14">
        <v>85669</v>
      </c>
      <c r="I54" s="14">
        <v>92784</v>
      </c>
      <c r="J54" s="14">
        <v>110283</v>
      </c>
      <c r="K54" s="14">
        <v>129950</v>
      </c>
      <c r="L54" s="14">
        <v>127054</v>
      </c>
      <c r="M54" s="14">
        <v>101316</v>
      </c>
      <c r="N54" s="14">
        <v>94946</v>
      </c>
      <c r="O54" s="14">
        <v>58879</v>
      </c>
      <c r="P54" s="14">
        <v>61188</v>
      </c>
      <c r="Q54" s="30">
        <v>1039817</v>
      </c>
      <c r="R54" s="12">
        <f t="shared" si="11"/>
        <v>-2.3097476329431932E-2</v>
      </c>
    </row>
    <row r="55" spans="1:19" x14ac:dyDescent="0.2">
      <c r="A55" s="5" t="s">
        <v>116</v>
      </c>
      <c r="B55" s="5" t="s">
        <v>120</v>
      </c>
      <c r="C55" s="34" t="s">
        <v>142</v>
      </c>
      <c r="D55" s="30">
        <v>4952111</v>
      </c>
      <c r="E55" s="14">
        <v>314413</v>
      </c>
      <c r="F55" s="14">
        <v>324052</v>
      </c>
      <c r="G55" s="14">
        <v>387632</v>
      </c>
      <c r="H55" s="14">
        <v>446478</v>
      </c>
      <c r="I55" s="14">
        <v>497567</v>
      </c>
      <c r="J55" s="14">
        <v>524341</v>
      </c>
      <c r="K55" s="14">
        <v>555538</v>
      </c>
      <c r="L55" s="14">
        <v>529806</v>
      </c>
      <c r="M55" s="14">
        <v>520722</v>
      </c>
      <c r="N55" s="14">
        <v>488515</v>
      </c>
      <c r="O55" s="14">
        <v>355036</v>
      </c>
      <c r="P55" s="14">
        <v>371338</v>
      </c>
      <c r="Q55" s="30">
        <v>5331648</v>
      </c>
      <c r="R55" s="12">
        <f t="shared" si="11"/>
        <v>7.6641456542472453E-2</v>
      </c>
    </row>
    <row r="56" spans="1:19" x14ac:dyDescent="0.2">
      <c r="A56" s="5" t="s">
        <v>116</v>
      </c>
      <c r="B56" s="6" t="s">
        <v>121</v>
      </c>
      <c r="C56" s="34" t="s">
        <v>143</v>
      </c>
      <c r="D56" s="30">
        <v>998387</v>
      </c>
      <c r="E56" s="20">
        <v>67272</v>
      </c>
      <c r="F56" s="20">
        <v>67782</v>
      </c>
      <c r="G56" s="20">
        <v>76798</v>
      </c>
      <c r="H56" s="20">
        <v>86418</v>
      </c>
      <c r="I56" s="20">
        <v>94428</v>
      </c>
      <c r="J56" s="20">
        <v>97111</v>
      </c>
      <c r="K56" s="20">
        <v>98791</v>
      </c>
      <c r="L56" s="20">
        <v>95185</v>
      </c>
      <c r="M56" s="20">
        <v>88191</v>
      </c>
      <c r="N56" s="20">
        <v>88302</v>
      </c>
      <c r="O56" s="14">
        <v>68432</v>
      </c>
      <c r="P56" s="14">
        <v>71418</v>
      </c>
      <c r="Q56" s="30">
        <v>1000192</v>
      </c>
      <c r="R56" s="12">
        <f t="shared" si="11"/>
        <v>1.807916168780288E-3</v>
      </c>
    </row>
    <row r="57" spans="1:19" x14ac:dyDescent="0.2">
      <c r="A57" s="5" t="s">
        <v>116</v>
      </c>
      <c r="B57" s="6" t="s">
        <v>122</v>
      </c>
      <c r="C57" s="34" t="s">
        <v>144</v>
      </c>
      <c r="D57" s="30">
        <v>424653</v>
      </c>
      <c r="E57" s="20">
        <v>26375</v>
      </c>
      <c r="F57" s="20">
        <v>26948</v>
      </c>
      <c r="G57" s="20">
        <v>31880</v>
      </c>
      <c r="H57" s="20">
        <v>35324</v>
      </c>
      <c r="I57" s="20">
        <v>40992</v>
      </c>
      <c r="J57" s="20">
        <v>42418</v>
      </c>
      <c r="K57" s="20">
        <v>36889</v>
      </c>
      <c r="L57" s="20">
        <v>32448</v>
      </c>
      <c r="M57" s="20">
        <v>37409</v>
      </c>
      <c r="N57" s="20">
        <v>35669</v>
      </c>
      <c r="O57" s="14">
        <v>28269</v>
      </c>
      <c r="P57" s="14">
        <v>26447</v>
      </c>
      <c r="Q57" s="30">
        <f t="shared" si="0"/>
        <v>401068</v>
      </c>
      <c r="R57" s="12">
        <f t="shared" si="11"/>
        <v>-5.5539463985889603E-2</v>
      </c>
    </row>
    <row r="58" spans="1:19" x14ac:dyDescent="0.2">
      <c r="A58" s="5" t="s">
        <v>116</v>
      </c>
      <c r="B58" s="6" t="s">
        <v>123</v>
      </c>
      <c r="C58" s="34" t="s">
        <v>145</v>
      </c>
      <c r="D58" s="30">
        <v>114613</v>
      </c>
      <c r="E58" s="20">
        <v>4784</v>
      </c>
      <c r="F58" s="20">
        <v>5090</v>
      </c>
      <c r="G58" s="20">
        <v>6552</v>
      </c>
      <c r="H58" s="20">
        <v>14576</v>
      </c>
      <c r="I58" s="20">
        <v>15727</v>
      </c>
      <c r="J58" s="20">
        <v>12138</v>
      </c>
      <c r="K58" s="20">
        <v>16653</v>
      </c>
      <c r="L58" s="20">
        <v>17096</v>
      </c>
      <c r="M58" s="20">
        <v>14327</v>
      </c>
      <c r="N58" s="20">
        <v>12393</v>
      </c>
      <c r="O58" s="14">
        <v>5438</v>
      </c>
      <c r="P58" s="14">
        <v>5262</v>
      </c>
      <c r="Q58" s="30">
        <v>130087</v>
      </c>
      <c r="R58" s="12">
        <f t="shared" ref="R58:R63" si="12">Q58/D58-1</f>
        <v>0.13501086264210871</v>
      </c>
    </row>
    <row r="59" spans="1:19" x14ac:dyDescent="0.2">
      <c r="A59" s="5" t="s">
        <v>116</v>
      </c>
      <c r="B59" s="6" t="s">
        <v>125</v>
      </c>
      <c r="C59" s="34" t="s">
        <v>147</v>
      </c>
      <c r="D59" s="30">
        <v>1596700</v>
      </c>
      <c r="E59" s="20">
        <v>77026</v>
      </c>
      <c r="F59" s="20">
        <v>81536</v>
      </c>
      <c r="G59" s="20">
        <v>94971</v>
      </c>
      <c r="H59" s="20">
        <v>111458</v>
      </c>
      <c r="I59" s="20">
        <v>168251</v>
      </c>
      <c r="J59" s="20">
        <v>164314</v>
      </c>
      <c r="K59" s="20">
        <v>175769</v>
      </c>
      <c r="L59" s="20">
        <v>167150</v>
      </c>
      <c r="M59" s="20">
        <v>169913</v>
      </c>
      <c r="N59" s="20">
        <v>139685</v>
      </c>
      <c r="O59" s="14">
        <v>91473</v>
      </c>
      <c r="P59" s="14">
        <v>94398</v>
      </c>
      <c r="Q59" s="30">
        <f t="shared" si="0"/>
        <v>1535944</v>
      </c>
      <c r="R59" s="12">
        <f t="shared" si="12"/>
        <v>-3.8050980146552282E-2</v>
      </c>
    </row>
    <row r="60" spans="1:19" x14ac:dyDescent="0.2">
      <c r="A60" s="5" t="s">
        <v>116</v>
      </c>
      <c r="B60" s="5" t="s">
        <v>126</v>
      </c>
      <c r="C60" s="34" t="s">
        <v>148</v>
      </c>
      <c r="D60" s="30">
        <v>8467093</v>
      </c>
      <c r="E60" s="14">
        <v>581311</v>
      </c>
      <c r="F60" s="14">
        <v>597009</v>
      </c>
      <c r="G60" s="14">
        <v>674453</v>
      </c>
      <c r="H60" s="14">
        <v>766062</v>
      </c>
      <c r="I60" s="14">
        <v>795653</v>
      </c>
      <c r="J60" s="14">
        <v>787301</v>
      </c>
      <c r="K60" s="20">
        <v>856286</v>
      </c>
      <c r="L60" s="20">
        <v>862584</v>
      </c>
      <c r="M60" s="14">
        <v>778485</v>
      </c>
      <c r="N60" s="14">
        <v>787075</v>
      </c>
      <c r="O60" s="14">
        <v>591051</v>
      </c>
      <c r="P60" s="14">
        <v>626084</v>
      </c>
      <c r="Q60" s="30">
        <f t="shared" si="0"/>
        <v>8703354</v>
      </c>
      <c r="R60" s="12">
        <f t="shared" si="12"/>
        <v>2.7903437460767178E-2</v>
      </c>
    </row>
    <row r="61" spans="1:19" x14ac:dyDescent="0.2">
      <c r="A61" s="5" t="s">
        <v>116</v>
      </c>
      <c r="B61" s="5" t="s">
        <v>127</v>
      </c>
      <c r="C61" s="34" t="s">
        <v>149</v>
      </c>
      <c r="D61" s="30">
        <v>8187191</v>
      </c>
      <c r="E61" s="14">
        <v>528842</v>
      </c>
      <c r="F61" s="14">
        <v>516033</v>
      </c>
      <c r="G61" s="14">
        <v>614054</v>
      </c>
      <c r="H61" s="14">
        <v>705693</v>
      </c>
      <c r="I61" s="14">
        <v>779323</v>
      </c>
      <c r="J61" s="14">
        <v>762049</v>
      </c>
      <c r="K61" s="20">
        <v>842185</v>
      </c>
      <c r="L61" s="20">
        <v>882294</v>
      </c>
      <c r="M61" s="14">
        <v>757343</v>
      </c>
      <c r="N61" s="14">
        <v>751975</v>
      </c>
      <c r="O61" s="14">
        <v>553025</v>
      </c>
      <c r="P61" s="14">
        <v>569861</v>
      </c>
      <c r="Q61" s="30">
        <f t="shared" si="0"/>
        <v>8262677</v>
      </c>
      <c r="R61" s="12">
        <f t="shared" si="12"/>
        <v>9.2200120896166471E-3</v>
      </c>
    </row>
    <row r="62" spans="1:19" x14ac:dyDescent="0.2">
      <c r="A62" s="5" t="s">
        <v>116</v>
      </c>
      <c r="B62" s="6" t="s">
        <v>128</v>
      </c>
      <c r="C62" s="34" t="s">
        <v>150</v>
      </c>
      <c r="D62" s="30">
        <v>1445273</v>
      </c>
      <c r="E62" s="14">
        <v>91723</v>
      </c>
      <c r="F62" s="14">
        <v>92692</v>
      </c>
      <c r="G62" s="14">
        <v>105770</v>
      </c>
      <c r="H62" s="14">
        <v>117227</v>
      </c>
      <c r="I62" s="14">
        <v>132391</v>
      </c>
      <c r="J62" s="14">
        <v>144951</v>
      </c>
      <c r="K62" s="14">
        <v>163036</v>
      </c>
      <c r="L62" s="14">
        <v>158158</v>
      </c>
      <c r="M62" s="14">
        <v>144083</v>
      </c>
      <c r="N62" s="14">
        <v>131303</v>
      </c>
      <c r="O62" s="14">
        <v>107740</v>
      </c>
      <c r="P62" s="14">
        <v>121112</v>
      </c>
      <c r="Q62" s="30">
        <f t="shared" si="0"/>
        <v>1510186</v>
      </c>
      <c r="R62" s="12">
        <f t="shared" si="12"/>
        <v>4.4914005866019791E-2</v>
      </c>
    </row>
    <row r="63" spans="1:19" x14ac:dyDescent="0.2">
      <c r="A63" s="5" t="s">
        <v>116</v>
      </c>
      <c r="B63" s="5" t="s">
        <v>129</v>
      </c>
      <c r="C63" s="34" t="s">
        <v>151</v>
      </c>
      <c r="D63" s="30">
        <v>4157284</v>
      </c>
      <c r="E63" s="14">
        <v>236404</v>
      </c>
      <c r="F63" s="14">
        <v>252226</v>
      </c>
      <c r="G63" s="14">
        <v>287144</v>
      </c>
      <c r="H63" s="14">
        <v>378703</v>
      </c>
      <c r="I63" s="14">
        <v>445036</v>
      </c>
      <c r="J63" s="14">
        <v>445953</v>
      </c>
      <c r="K63" s="14">
        <v>473498</v>
      </c>
      <c r="L63" s="14">
        <v>501399</v>
      </c>
      <c r="M63" s="14">
        <v>425298</v>
      </c>
      <c r="N63" s="14">
        <v>401177</v>
      </c>
      <c r="O63" s="14">
        <v>264628</v>
      </c>
      <c r="P63" s="14">
        <v>283519</v>
      </c>
      <c r="Q63" s="30">
        <v>4394996</v>
      </c>
      <c r="R63" s="12">
        <f t="shared" si="12"/>
        <v>5.7179639399184579E-2</v>
      </c>
      <c r="S63" s="13"/>
    </row>
    <row r="64" spans="1:19" x14ac:dyDescent="0.2">
      <c r="A64" s="5" t="s">
        <v>116</v>
      </c>
      <c r="B64" s="5" t="s">
        <v>130</v>
      </c>
      <c r="C64" s="34" t="s">
        <v>152</v>
      </c>
      <c r="D64" s="30">
        <v>11660208</v>
      </c>
      <c r="E64" s="14">
        <v>598788</v>
      </c>
      <c r="F64" s="14">
        <v>625890</v>
      </c>
      <c r="G64" s="14">
        <v>817433</v>
      </c>
      <c r="H64" s="14">
        <v>995916</v>
      </c>
      <c r="I64" s="14">
        <v>1205439</v>
      </c>
      <c r="J64" s="14">
        <v>1241567</v>
      </c>
      <c r="K64" s="20">
        <v>1425423</v>
      </c>
      <c r="L64" s="20">
        <v>1389648</v>
      </c>
      <c r="M64" s="14">
        <v>1208736</v>
      </c>
      <c r="N64" s="14">
        <v>1109794</v>
      </c>
      <c r="O64" s="14">
        <v>693736</v>
      </c>
      <c r="P64" s="14">
        <v>703583</v>
      </c>
      <c r="Q64" s="30">
        <v>12016730</v>
      </c>
      <c r="R64" s="12">
        <f t="shared" ref="R64:R71" si="13">Q64/D64-1</f>
        <v>3.0575955420349299E-2</v>
      </c>
    </row>
    <row r="65" spans="1:19" x14ac:dyDescent="0.2">
      <c r="A65" s="5" t="s">
        <v>116</v>
      </c>
      <c r="B65" s="5" t="s">
        <v>131</v>
      </c>
      <c r="C65" s="34" t="s">
        <v>153</v>
      </c>
      <c r="D65" s="30">
        <v>4024201</v>
      </c>
      <c r="E65" s="14">
        <v>297496</v>
      </c>
      <c r="F65" s="14">
        <v>286514</v>
      </c>
      <c r="G65" s="14">
        <v>331467</v>
      </c>
      <c r="H65" s="14">
        <v>388515</v>
      </c>
      <c r="I65" s="14">
        <v>419610</v>
      </c>
      <c r="J65" s="14">
        <v>398802</v>
      </c>
      <c r="K65" s="14">
        <v>416411</v>
      </c>
      <c r="L65" s="14">
        <v>429122</v>
      </c>
      <c r="M65" s="14">
        <v>390219</v>
      </c>
      <c r="N65" s="14">
        <v>403375</v>
      </c>
      <c r="O65" s="14">
        <v>287602</v>
      </c>
      <c r="P65" s="14">
        <v>281046</v>
      </c>
      <c r="Q65" s="30">
        <v>4330019</v>
      </c>
      <c r="R65" s="12">
        <f t="shared" si="13"/>
        <v>7.5994712987745849E-2</v>
      </c>
    </row>
    <row r="66" spans="1:19" x14ac:dyDescent="0.2">
      <c r="A66" s="5" t="s">
        <v>116</v>
      </c>
      <c r="B66" s="5" t="s">
        <v>132</v>
      </c>
      <c r="C66" s="34" t="s">
        <v>154</v>
      </c>
      <c r="D66" s="30">
        <v>63813756</v>
      </c>
      <c r="E66" s="14">
        <v>4668323</v>
      </c>
      <c r="F66" s="14">
        <v>4348787</v>
      </c>
      <c r="G66" s="14">
        <v>5096477</v>
      </c>
      <c r="H66" s="14">
        <v>5417517</v>
      </c>
      <c r="I66" s="14">
        <v>5807114</v>
      </c>
      <c r="J66" s="14">
        <v>5960295</v>
      </c>
      <c r="K66" s="14">
        <v>6573239</v>
      </c>
      <c r="L66" s="14">
        <v>6689203</v>
      </c>
      <c r="M66" s="14">
        <v>5928041</v>
      </c>
      <c r="N66" s="14">
        <v>5823123</v>
      </c>
      <c r="O66" s="14">
        <v>4624477</v>
      </c>
      <c r="P66" s="14">
        <v>4834692</v>
      </c>
      <c r="Q66" s="30">
        <v>65766986</v>
      </c>
      <c r="R66" s="12">
        <f t="shared" si="13"/>
        <v>3.0608290789214898E-2</v>
      </c>
    </row>
    <row r="67" spans="1:19" x14ac:dyDescent="0.2">
      <c r="A67" s="5" t="s">
        <v>116</v>
      </c>
      <c r="B67" s="5" t="s">
        <v>133</v>
      </c>
      <c r="C67" s="34" t="s">
        <v>155</v>
      </c>
      <c r="D67" s="30">
        <v>28862586</v>
      </c>
      <c r="E67" s="14">
        <v>2054083</v>
      </c>
      <c r="F67" s="14">
        <v>2020781</v>
      </c>
      <c r="G67" s="14">
        <v>2353023</v>
      </c>
      <c r="H67" s="14">
        <v>2491515</v>
      </c>
      <c r="I67" s="14">
        <v>2629974</v>
      </c>
      <c r="J67" s="14">
        <v>2643206</v>
      </c>
      <c r="K67" s="14">
        <v>2908629</v>
      </c>
      <c r="L67" s="14">
        <v>2941433</v>
      </c>
      <c r="M67" s="14">
        <v>2659749</v>
      </c>
      <c r="N67" s="14">
        <v>2674190</v>
      </c>
      <c r="O67" s="14">
        <v>2052728</v>
      </c>
      <c r="P67" s="14">
        <v>2235907</v>
      </c>
      <c r="Q67" s="30">
        <v>29664993</v>
      </c>
      <c r="R67" s="12">
        <f t="shared" si="13"/>
        <v>2.7800939250557821E-2</v>
      </c>
    </row>
    <row r="68" spans="1:19" x14ac:dyDescent="0.2">
      <c r="A68" s="5" t="s">
        <v>116</v>
      </c>
      <c r="B68" s="5" t="s">
        <v>134</v>
      </c>
      <c r="C68" s="34" t="s">
        <v>156</v>
      </c>
      <c r="D68" s="30">
        <v>621492</v>
      </c>
      <c r="E68" s="14">
        <v>45247</v>
      </c>
      <c r="F68" s="14">
        <v>47008</v>
      </c>
      <c r="G68" s="14">
        <v>51997</v>
      </c>
      <c r="H68" s="14">
        <v>53275</v>
      </c>
      <c r="I68" s="14">
        <v>57495</v>
      </c>
      <c r="J68" s="14">
        <v>59721</v>
      </c>
      <c r="K68" s="14">
        <v>55117</v>
      </c>
      <c r="L68" s="14">
        <v>44743</v>
      </c>
      <c r="M68" s="14">
        <v>54902</v>
      </c>
      <c r="N68" s="14">
        <v>60069</v>
      </c>
      <c r="O68" s="14">
        <v>51305</v>
      </c>
      <c r="P68" s="14">
        <v>53156</v>
      </c>
      <c r="Q68" s="30">
        <f t="shared" si="0"/>
        <v>634035</v>
      </c>
      <c r="R68" s="12">
        <f t="shared" si="13"/>
        <v>2.0182077967214385E-2</v>
      </c>
    </row>
    <row r="69" spans="1:19" x14ac:dyDescent="0.2">
      <c r="A69" s="5" t="s">
        <v>116</v>
      </c>
      <c r="B69" s="5" t="s">
        <v>135</v>
      </c>
      <c r="C69" s="34" t="s">
        <v>157</v>
      </c>
      <c r="D69" s="30">
        <v>502138</v>
      </c>
      <c r="E69" s="14">
        <v>33274</v>
      </c>
      <c r="F69" s="14">
        <v>32678</v>
      </c>
      <c r="G69" s="14">
        <v>35745</v>
      </c>
      <c r="H69" s="14">
        <v>41062</v>
      </c>
      <c r="I69" s="14">
        <v>47280</v>
      </c>
      <c r="J69" s="14">
        <v>53471</v>
      </c>
      <c r="K69" s="14">
        <v>60775</v>
      </c>
      <c r="L69" s="14">
        <v>61828</v>
      </c>
      <c r="M69" s="14">
        <v>49860</v>
      </c>
      <c r="N69" s="14">
        <v>48123</v>
      </c>
      <c r="O69" s="14">
        <v>36070</v>
      </c>
      <c r="P69" s="14">
        <v>38897</v>
      </c>
      <c r="Q69" s="30">
        <v>540018</v>
      </c>
      <c r="R69" s="12">
        <f t="shared" si="13"/>
        <v>7.5437429551238999E-2</v>
      </c>
    </row>
    <row r="70" spans="1:19" x14ac:dyDescent="0.2">
      <c r="A70" s="5" t="s">
        <v>116</v>
      </c>
      <c r="B70" s="5" t="s">
        <v>136</v>
      </c>
      <c r="C70" s="34" t="s">
        <v>158</v>
      </c>
      <c r="D70" s="30">
        <v>1167612</v>
      </c>
      <c r="E70" s="14">
        <v>71771</v>
      </c>
      <c r="F70" s="14">
        <v>71763</v>
      </c>
      <c r="G70" s="14">
        <v>84771</v>
      </c>
      <c r="H70" s="14">
        <v>94931</v>
      </c>
      <c r="I70" s="14">
        <v>115483</v>
      </c>
      <c r="J70" s="14">
        <v>116704</v>
      </c>
      <c r="K70" s="14">
        <v>120968</v>
      </c>
      <c r="L70" s="14">
        <v>106952</v>
      </c>
      <c r="M70" s="14">
        <v>114134</v>
      </c>
      <c r="N70" s="14">
        <v>112356</v>
      </c>
      <c r="O70" s="14">
        <v>77202</v>
      </c>
      <c r="P70" s="14">
        <v>103354</v>
      </c>
      <c r="Q70" s="30">
        <f t="shared" si="0"/>
        <v>1190389</v>
      </c>
      <c r="R70" s="12">
        <f t="shared" si="13"/>
        <v>1.9507336341181736E-2</v>
      </c>
    </row>
    <row r="71" spans="1:19" x14ac:dyDescent="0.2">
      <c r="A71" s="5" t="s">
        <v>116</v>
      </c>
      <c r="B71" s="6" t="s">
        <v>138</v>
      </c>
      <c r="C71" s="34" t="s">
        <v>160</v>
      </c>
      <c r="D71" s="30">
        <v>550781</v>
      </c>
      <c r="E71" s="14">
        <v>27455</v>
      </c>
      <c r="F71" s="14">
        <v>26917</v>
      </c>
      <c r="G71" s="14">
        <v>32634</v>
      </c>
      <c r="H71" s="14">
        <v>38898</v>
      </c>
      <c r="I71" s="14">
        <v>48778</v>
      </c>
      <c r="J71" s="14">
        <v>50880</v>
      </c>
      <c r="K71" s="14">
        <v>63474</v>
      </c>
      <c r="L71" s="14">
        <v>64506</v>
      </c>
      <c r="M71" s="14">
        <v>50289</v>
      </c>
      <c r="N71" s="14">
        <v>44632</v>
      </c>
      <c r="O71" s="14">
        <v>29279</v>
      </c>
      <c r="P71" s="14">
        <v>32333</v>
      </c>
      <c r="Q71" s="30">
        <f t="shared" si="0"/>
        <v>510075</v>
      </c>
      <c r="R71" s="12">
        <f t="shared" si="13"/>
        <v>-7.3905962623983079E-2</v>
      </c>
      <c r="S71" s="13"/>
    </row>
    <row r="72" spans="1:19" x14ac:dyDescent="0.2">
      <c r="A72" s="5" t="s">
        <v>116</v>
      </c>
      <c r="B72" s="5" t="s">
        <v>139</v>
      </c>
      <c r="C72" s="34" t="s">
        <v>161</v>
      </c>
      <c r="D72" s="30">
        <v>7517736</v>
      </c>
      <c r="E72" s="14">
        <v>528044</v>
      </c>
      <c r="F72" s="14">
        <v>547433</v>
      </c>
      <c r="G72" s="14">
        <v>618215</v>
      </c>
      <c r="H72" s="14">
        <v>650413</v>
      </c>
      <c r="I72" s="14">
        <v>694972</v>
      </c>
      <c r="J72" s="14">
        <v>731589</v>
      </c>
      <c r="K72" s="14">
        <v>691527</v>
      </c>
      <c r="L72" s="14">
        <v>648196</v>
      </c>
      <c r="M72" s="14">
        <v>702295</v>
      </c>
      <c r="N72" s="14">
        <v>703573</v>
      </c>
      <c r="O72" s="14">
        <v>566148</v>
      </c>
      <c r="P72" s="14">
        <v>586637</v>
      </c>
      <c r="Q72" s="30">
        <v>7669054</v>
      </c>
      <c r="R72" s="12">
        <f>Q72/D72-1</f>
        <v>2.0128134321290236E-2</v>
      </c>
    </row>
    <row r="73" spans="1:19" x14ac:dyDescent="0.2">
      <c r="A73" s="5" t="s">
        <v>162</v>
      </c>
      <c r="B73" s="5" t="s">
        <v>163</v>
      </c>
      <c r="C73" s="34" t="s">
        <v>191</v>
      </c>
      <c r="D73" s="30">
        <v>213729</v>
      </c>
      <c r="E73" s="14">
        <v>7473</v>
      </c>
      <c r="F73" s="14">
        <v>6340</v>
      </c>
      <c r="G73" s="14">
        <v>7418</v>
      </c>
      <c r="H73" s="14">
        <v>8233</v>
      </c>
      <c r="I73" s="14">
        <v>11473</v>
      </c>
      <c r="J73" s="14">
        <v>22048</v>
      </c>
      <c r="K73" s="14">
        <v>39814</v>
      </c>
      <c r="L73" s="14">
        <v>49550</v>
      </c>
      <c r="M73" s="14">
        <v>34514</v>
      </c>
      <c r="N73" s="14">
        <v>17502</v>
      </c>
      <c r="O73" s="14">
        <v>12135</v>
      </c>
      <c r="P73" s="14">
        <v>9984</v>
      </c>
      <c r="Q73" s="30">
        <v>226476</v>
      </c>
      <c r="R73" s="12">
        <f>Q73/D73-1</f>
        <v>5.9640947180775727E-2</v>
      </c>
    </row>
    <row r="74" spans="1:19" x14ac:dyDescent="0.2">
      <c r="A74" s="5" t="s">
        <v>162</v>
      </c>
      <c r="B74" s="5" t="s">
        <v>955</v>
      </c>
      <c r="C74" s="34" t="s">
        <v>956</v>
      </c>
      <c r="D74" s="30">
        <v>218003</v>
      </c>
      <c r="E74" s="14">
        <v>10854</v>
      </c>
      <c r="F74" s="14">
        <v>9876</v>
      </c>
      <c r="G74" s="14">
        <v>12236</v>
      </c>
      <c r="H74" s="14">
        <v>15380</v>
      </c>
      <c r="I74" s="14">
        <v>13198</v>
      </c>
      <c r="J74" s="14">
        <v>17315</v>
      </c>
      <c r="K74" s="14">
        <v>21792</v>
      </c>
      <c r="L74" s="14">
        <v>24621</v>
      </c>
      <c r="M74" s="14">
        <v>20980</v>
      </c>
      <c r="N74" s="14">
        <v>15744</v>
      </c>
      <c r="O74" s="14">
        <v>10648</v>
      </c>
      <c r="P74" s="14">
        <v>10400</v>
      </c>
      <c r="Q74" s="30">
        <f>SUM(E74:P74)</f>
        <v>183044</v>
      </c>
      <c r="R74" s="12">
        <f>Q74/D74-1</f>
        <v>-0.16036017852965323</v>
      </c>
    </row>
    <row r="75" spans="1:19" x14ac:dyDescent="0.2">
      <c r="A75" s="5" t="s">
        <v>162</v>
      </c>
      <c r="B75" s="5" t="s">
        <v>164</v>
      </c>
      <c r="C75" s="34" t="s">
        <v>192</v>
      </c>
      <c r="D75" s="30">
        <v>1575707</v>
      </c>
      <c r="E75" s="14">
        <v>105526</v>
      </c>
      <c r="F75" s="14">
        <v>89515</v>
      </c>
      <c r="G75" s="14">
        <v>112882</v>
      </c>
      <c r="H75" s="14">
        <v>125125</v>
      </c>
      <c r="I75" s="14">
        <v>151548</v>
      </c>
      <c r="J75" s="14">
        <v>164903</v>
      </c>
      <c r="K75" s="14">
        <v>215920</v>
      </c>
      <c r="L75" s="14">
        <v>255797</v>
      </c>
      <c r="M75" s="14">
        <v>211764</v>
      </c>
      <c r="N75" s="14">
        <v>171044</v>
      </c>
      <c r="O75" s="14">
        <v>123709</v>
      </c>
      <c r="P75" s="14">
        <v>119732</v>
      </c>
      <c r="Q75" s="30">
        <v>1847111</v>
      </c>
      <c r="R75" s="12">
        <f>Q75/D75-1</f>
        <v>0.17224268217377969</v>
      </c>
      <c r="S75" s="74"/>
    </row>
    <row r="76" spans="1:19" x14ac:dyDescent="0.2">
      <c r="A76" s="5" t="s">
        <v>165</v>
      </c>
      <c r="B76" s="5" t="s">
        <v>166</v>
      </c>
      <c r="C76" s="35"/>
      <c r="D76" s="30">
        <v>208512215</v>
      </c>
      <c r="E76" s="14">
        <v>13289936</v>
      </c>
      <c r="F76" s="14">
        <v>13209486</v>
      </c>
      <c r="G76" s="14">
        <v>16302187</v>
      </c>
      <c r="H76" s="14">
        <v>17559116</v>
      </c>
      <c r="I76" s="14">
        <v>19881927</v>
      </c>
      <c r="J76" s="14">
        <v>20347652</v>
      </c>
      <c r="K76" s="14">
        <v>21550377</v>
      </c>
      <c r="L76" s="14">
        <v>21968860</v>
      </c>
      <c r="M76" s="14">
        <v>21337914</v>
      </c>
      <c r="N76" s="14">
        <v>21084739</v>
      </c>
      <c r="O76" s="14">
        <v>15352531</v>
      </c>
      <c r="P76" s="14">
        <v>14590796</v>
      </c>
      <c r="Q76" s="30">
        <f t="shared" ref="Q76:Q141" si="14">SUM(E76:P76)</f>
        <v>216475521</v>
      </c>
      <c r="R76" s="12">
        <f>Q76/D76-1</f>
        <v>3.8191076719414241E-2</v>
      </c>
    </row>
    <row r="77" spans="1:19" x14ac:dyDescent="0.2">
      <c r="A77" s="5" t="s">
        <v>165</v>
      </c>
      <c r="B77" s="5" t="s">
        <v>167</v>
      </c>
      <c r="C77" s="34" t="s">
        <v>193</v>
      </c>
      <c r="D77" s="30">
        <v>750334</v>
      </c>
      <c r="E77" s="14">
        <v>42988</v>
      </c>
      <c r="F77" s="14">
        <v>38380</v>
      </c>
      <c r="G77" s="14">
        <v>48961</v>
      </c>
      <c r="H77" s="14">
        <v>79356</v>
      </c>
      <c r="I77" s="14">
        <v>86021</v>
      </c>
      <c r="J77" s="14">
        <v>88027</v>
      </c>
      <c r="K77" s="14">
        <v>92847</v>
      </c>
      <c r="L77" s="14">
        <v>100061</v>
      </c>
      <c r="M77" s="14">
        <v>97157</v>
      </c>
      <c r="N77" s="14">
        <v>98743</v>
      </c>
      <c r="O77" s="14">
        <v>56180</v>
      </c>
      <c r="P77" s="14">
        <v>54769</v>
      </c>
      <c r="Q77" s="30">
        <f t="shared" si="14"/>
        <v>883490</v>
      </c>
      <c r="R77" s="12">
        <f t="shared" ref="R77:R101" si="15">Q77/D77-1</f>
        <v>0.17746230345419511</v>
      </c>
      <c r="S77" s="13"/>
    </row>
    <row r="78" spans="1:19" x14ac:dyDescent="0.2">
      <c r="A78" s="5" t="s">
        <v>165</v>
      </c>
      <c r="B78" s="5" t="s">
        <v>168</v>
      </c>
      <c r="C78" s="34" t="s">
        <v>194</v>
      </c>
      <c r="D78" s="30">
        <v>7292517</v>
      </c>
      <c r="E78" s="14">
        <v>489762</v>
      </c>
      <c r="F78" s="14">
        <v>537362</v>
      </c>
      <c r="G78" s="14">
        <v>644788</v>
      </c>
      <c r="H78" s="14">
        <v>670880</v>
      </c>
      <c r="I78" s="14">
        <v>707905</v>
      </c>
      <c r="J78" s="14">
        <v>738314</v>
      </c>
      <c r="K78" s="14">
        <v>728066</v>
      </c>
      <c r="L78" s="14">
        <v>735296</v>
      </c>
      <c r="M78" s="14">
        <v>783430</v>
      </c>
      <c r="N78" s="14">
        <v>855169</v>
      </c>
      <c r="O78" s="17">
        <v>825877</v>
      </c>
      <c r="P78" s="14">
        <v>809419</v>
      </c>
      <c r="Q78" s="30">
        <f t="shared" si="14"/>
        <v>8526268</v>
      </c>
      <c r="R78" s="12">
        <f t="shared" si="15"/>
        <v>0.16918040780707133</v>
      </c>
    </row>
    <row r="79" spans="1:19" x14ac:dyDescent="0.2">
      <c r="A79" s="5" t="s">
        <v>165</v>
      </c>
      <c r="B79" s="5" t="s">
        <v>169</v>
      </c>
      <c r="C79" s="34" t="s">
        <v>195</v>
      </c>
      <c r="D79" s="30">
        <v>20688016</v>
      </c>
      <c r="E79" s="14">
        <v>1314644</v>
      </c>
      <c r="F79" s="14">
        <v>1363152</v>
      </c>
      <c r="G79" s="14">
        <v>1680080</v>
      </c>
      <c r="H79" s="14">
        <v>1735723</v>
      </c>
      <c r="I79" s="14">
        <v>1908067</v>
      </c>
      <c r="J79" s="14">
        <v>1941586</v>
      </c>
      <c r="K79" s="14">
        <v>1973214</v>
      </c>
      <c r="L79" s="14">
        <v>1953986</v>
      </c>
      <c r="M79" s="14">
        <v>2021016</v>
      </c>
      <c r="N79" s="14">
        <v>2003350</v>
      </c>
      <c r="O79" s="17">
        <v>1612962</v>
      </c>
      <c r="P79" s="14">
        <v>1497416</v>
      </c>
      <c r="Q79" s="30">
        <f t="shared" si="14"/>
        <v>21005196</v>
      </c>
      <c r="R79" s="12">
        <f t="shared" si="15"/>
        <v>1.5331581336750721E-2</v>
      </c>
    </row>
    <row r="80" spans="1:19" x14ac:dyDescent="0.2">
      <c r="A80" s="5" t="s">
        <v>165</v>
      </c>
      <c r="B80" s="5" t="s">
        <v>170</v>
      </c>
      <c r="C80" s="34" t="s">
        <v>196</v>
      </c>
      <c r="D80" s="30">
        <v>2773129</v>
      </c>
      <c r="E80" s="14">
        <v>158495</v>
      </c>
      <c r="F80" s="14">
        <v>158245</v>
      </c>
      <c r="G80" s="14">
        <v>197721</v>
      </c>
      <c r="H80" s="14">
        <v>228576</v>
      </c>
      <c r="I80" s="14">
        <v>251840</v>
      </c>
      <c r="J80" s="14">
        <v>244540</v>
      </c>
      <c r="K80" s="14">
        <v>262602</v>
      </c>
      <c r="L80" s="14">
        <v>265452</v>
      </c>
      <c r="M80" s="14">
        <v>266342</v>
      </c>
      <c r="N80" s="14">
        <v>283233</v>
      </c>
      <c r="O80" s="14">
        <v>178153</v>
      </c>
      <c r="P80" s="14">
        <v>165555</v>
      </c>
      <c r="Q80" s="30">
        <f t="shared" si="14"/>
        <v>2660754</v>
      </c>
      <c r="R80" s="12">
        <f t="shared" si="15"/>
        <v>-4.0522817366231423E-2</v>
      </c>
    </row>
    <row r="81" spans="1:18" x14ac:dyDescent="0.2">
      <c r="A81" s="5" t="s">
        <v>165</v>
      </c>
      <c r="B81" s="5" t="s">
        <v>898</v>
      </c>
      <c r="C81" s="34" t="s">
        <v>197</v>
      </c>
      <c r="D81" s="30">
        <v>9450493</v>
      </c>
      <c r="E81" s="14">
        <v>528773</v>
      </c>
      <c r="F81" s="14">
        <v>529106</v>
      </c>
      <c r="G81" s="14">
        <v>694296</v>
      </c>
      <c r="H81" s="14">
        <v>787157</v>
      </c>
      <c r="I81" s="14">
        <v>969848</v>
      </c>
      <c r="J81" s="14">
        <v>989811</v>
      </c>
      <c r="K81" s="14">
        <v>1055087</v>
      </c>
      <c r="L81" s="14">
        <v>1081123</v>
      </c>
      <c r="M81" s="14">
        <v>1094468</v>
      </c>
      <c r="N81" s="14">
        <v>1078851</v>
      </c>
      <c r="O81" s="14">
        <v>787581</v>
      </c>
      <c r="P81" s="14">
        <v>742274</v>
      </c>
      <c r="Q81" s="30">
        <f t="shared" si="14"/>
        <v>10338375</v>
      </c>
      <c r="R81" s="12">
        <f t="shared" si="15"/>
        <v>9.3950865843718478E-2</v>
      </c>
    </row>
    <row r="82" spans="1:18" x14ac:dyDescent="0.2">
      <c r="A82" s="5" t="s">
        <v>165</v>
      </c>
      <c r="B82" s="5" t="s">
        <v>172</v>
      </c>
      <c r="C82" s="34" t="s">
        <v>198</v>
      </c>
      <c r="D82" s="30">
        <v>1965723</v>
      </c>
      <c r="E82" s="14">
        <v>120359</v>
      </c>
      <c r="F82" s="14">
        <v>115646</v>
      </c>
      <c r="G82" s="14">
        <v>145227</v>
      </c>
      <c r="H82" s="14">
        <v>177763</v>
      </c>
      <c r="I82" s="14">
        <v>190713</v>
      </c>
      <c r="J82" s="14">
        <v>182395</v>
      </c>
      <c r="K82" s="14">
        <v>201517</v>
      </c>
      <c r="L82" s="14">
        <v>198951</v>
      </c>
      <c r="M82" s="14">
        <v>190221</v>
      </c>
      <c r="N82" s="14">
        <v>188323</v>
      </c>
      <c r="O82" s="14">
        <v>136571</v>
      </c>
      <c r="P82" s="14">
        <v>137693</v>
      </c>
      <c r="Q82" s="30">
        <f t="shared" si="14"/>
        <v>1985379</v>
      </c>
      <c r="R82" s="12">
        <f t="shared" si="15"/>
        <v>9.9993742760298154E-3</v>
      </c>
    </row>
    <row r="83" spans="1:18" x14ac:dyDescent="0.2">
      <c r="A83" s="5" t="s">
        <v>165</v>
      </c>
      <c r="B83" s="5" t="s">
        <v>173</v>
      </c>
      <c r="C83" s="34" t="s">
        <v>199</v>
      </c>
      <c r="D83" s="30">
        <v>1756459</v>
      </c>
      <c r="E83" s="14">
        <v>91148</v>
      </c>
      <c r="F83" s="14">
        <v>94516</v>
      </c>
      <c r="G83" s="14">
        <v>119552</v>
      </c>
      <c r="H83" s="14">
        <v>130866</v>
      </c>
      <c r="I83" s="14">
        <v>161444</v>
      </c>
      <c r="J83" s="14">
        <v>169755</v>
      </c>
      <c r="K83" s="14">
        <v>173102</v>
      </c>
      <c r="L83" s="14">
        <v>172212</v>
      </c>
      <c r="M83" s="14">
        <v>186044</v>
      </c>
      <c r="N83" s="14">
        <v>186924</v>
      </c>
      <c r="O83" s="14">
        <v>120541</v>
      </c>
      <c r="P83" s="14">
        <v>116759</v>
      </c>
      <c r="Q83" s="30">
        <f t="shared" si="14"/>
        <v>1722863</v>
      </c>
      <c r="R83" s="12">
        <f t="shared" si="15"/>
        <v>-1.9127118822585665E-2</v>
      </c>
    </row>
    <row r="84" spans="1:18" x14ac:dyDescent="0.2">
      <c r="A84" s="5" t="s">
        <v>165</v>
      </c>
      <c r="B84" s="5" t="s">
        <v>174</v>
      </c>
      <c r="C84" s="34" t="s">
        <v>200</v>
      </c>
      <c r="D84" s="30">
        <v>21850489</v>
      </c>
      <c r="E84" s="14">
        <v>1329166</v>
      </c>
      <c r="F84" s="14">
        <v>1326203</v>
      </c>
      <c r="G84" s="14">
        <v>1697734</v>
      </c>
      <c r="H84" s="14">
        <v>1714948</v>
      </c>
      <c r="I84" s="14">
        <v>2077438</v>
      </c>
      <c r="J84" s="14">
        <v>2150529</v>
      </c>
      <c r="K84" s="14">
        <v>2297243</v>
      </c>
      <c r="L84" s="14">
        <v>2344943</v>
      </c>
      <c r="M84" s="14">
        <v>2265684</v>
      </c>
      <c r="N84" s="14">
        <v>2242480</v>
      </c>
      <c r="O84" s="14">
        <v>1593259</v>
      </c>
      <c r="P84" s="14">
        <v>1437058</v>
      </c>
      <c r="Q84" s="30">
        <f t="shared" si="14"/>
        <v>22476685</v>
      </c>
      <c r="R84" s="12">
        <f t="shared" si="15"/>
        <v>2.8658214468335164E-2</v>
      </c>
    </row>
    <row r="85" spans="1:18" x14ac:dyDescent="0.2">
      <c r="A85" s="5" t="s">
        <v>165</v>
      </c>
      <c r="B85" s="5" t="s">
        <v>175</v>
      </c>
      <c r="C85" s="34" t="s">
        <v>201</v>
      </c>
      <c r="D85" s="30">
        <v>226586</v>
      </c>
      <c r="E85" s="14">
        <v>6593</v>
      </c>
      <c r="F85" s="14">
        <v>7757</v>
      </c>
      <c r="G85" s="14">
        <v>12303</v>
      </c>
      <c r="H85" s="14">
        <v>15724</v>
      </c>
      <c r="I85" s="14">
        <v>21904</v>
      </c>
      <c r="J85" s="14">
        <v>25841</v>
      </c>
      <c r="K85" s="14">
        <v>24751</v>
      </c>
      <c r="L85" s="14">
        <v>31525</v>
      </c>
      <c r="M85" s="14">
        <v>32312</v>
      </c>
      <c r="N85" s="14">
        <v>34708</v>
      </c>
      <c r="O85" s="14">
        <v>11678</v>
      </c>
      <c r="P85" s="14">
        <v>5340</v>
      </c>
      <c r="Q85" s="30">
        <f t="shared" si="14"/>
        <v>230436</v>
      </c>
      <c r="R85" s="12">
        <f t="shared" si="15"/>
        <v>1.6991341036074692E-2</v>
      </c>
    </row>
    <row r="86" spans="1:18" x14ac:dyDescent="0.2">
      <c r="A86" s="5" t="s">
        <v>165</v>
      </c>
      <c r="B86" s="5" t="s">
        <v>176</v>
      </c>
      <c r="C86" s="34" t="s">
        <v>202</v>
      </c>
      <c r="D86" s="30">
        <v>59566132</v>
      </c>
      <c r="E86" s="14">
        <v>4062871</v>
      </c>
      <c r="F86" s="14">
        <v>3838312</v>
      </c>
      <c r="G86" s="14">
        <v>4607099</v>
      </c>
      <c r="H86" s="14">
        <v>5060283</v>
      </c>
      <c r="I86" s="14">
        <v>5610319</v>
      </c>
      <c r="J86" s="14">
        <v>5743978</v>
      </c>
      <c r="K86" s="14">
        <v>6245101</v>
      </c>
      <c r="L86" s="14">
        <v>6308634</v>
      </c>
      <c r="M86" s="14">
        <v>5804117</v>
      </c>
      <c r="N86" s="14">
        <v>5711276</v>
      </c>
      <c r="O86" s="14">
        <v>3941680</v>
      </c>
      <c r="P86" s="14">
        <v>4098352</v>
      </c>
      <c r="Q86" s="30">
        <f t="shared" si="14"/>
        <v>61032022</v>
      </c>
      <c r="R86" s="12">
        <f t="shared" si="15"/>
        <v>2.4609454244905571E-2</v>
      </c>
    </row>
    <row r="87" spans="1:18" x14ac:dyDescent="0.2">
      <c r="A87" s="5" t="s">
        <v>165</v>
      </c>
      <c r="B87" s="5" t="s">
        <v>177</v>
      </c>
      <c r="C87" s="34" t="s">
        <v>203</v>
      </c>
      <c r="D87" s="30">
        <v>591343</v>
      </c>
      <c r="E87" s="14">
        <v>28529</v>
      </c>
      <c r="F87" s="14">
        <v>33214</v>
      </c>
      <c r="G87" s="14">
        <v>36637</v>
      </c>
      <c r="H87" s="14">
        <v>44740</v>
      </c>
      <c r="I87" s="14">
        <v>52999</v>
      </c>
      <c r="J87" s="14">
        <v>60897</v>
      </c>
      <c r="K87" s="14">
        <v>62114</v>
      </c>
      <c r="L87" s="14">
        <v>68785</v>
      </c>
      <c r="M87" s="14">
        <v>61620</v>
      </c>
      <c r="N87" s="14">
        <v>55073</v>
      </c>
      <c r="O87" s="14">
        <v>30208</v>
      </c>
      <c r="P87" s="14">
        <v>25169</v>
      </c>
      <c r="Q87" s="30">
        <f t="shared" si="14"/>
        <v>559985</v>
      </c>
      <c r="R87" s="12">
        <f t="shared" si="15"/>
        <v>-5.3028445420001624E-2</v>
      </c>
    </row>
    <row r="88" spans="1:18" x14ac:dyDescent="0.2">
      <c r="A88" s="5" t="s">
        <v>165</v>
      </c>
      <c r="B88" s="5" t="s">
        <v>178</v>
      </c>
      <c r="C88" s="34" t="s">
        <v>204</v>
      </c>
      <c r="D88" s="30">
        <v>2447140</v>
      </c>
      <c r="E88" s="14">
        <v>150546</v>
      </c>
      <c r="F88" s="14">
        <v>143963</v>
      </c>
      <c r="G88" s="14">
        <v>172107</v>
      </c>
      <c r="H88" s="14">
        <v>245593</v>
      </c>
      <c r="I88" s="14">
        <v>256309</v>
      </c>
      <c r="J88" s="14">
        <v>251417</v>
      </c>
      <c r="K88" s="14">
        <v>272264</v>
      </c>
      <c r="L88" s="14">
        <v>291928</v>
      </c>
      <c r="M88" s="14">
        <v>263771</v>
      </c>
      <c r="N88" s="14">
        <v>270235</v>
      </c>
      <c r="O88" s="14">
        <v>172017</v>
      </c>
      <c r="P88" s="14">
        <v>174955</v>
      </c>
      <c r="Q88" s="30">
        <f t="shared" si="14"/>
        <v>2665105</v>
      </c>
      <c r="R88" s="12">
        <f t="shared" si="15"/>
        <v>8.9069280874817025E-2</v>
      </c>
    </row>
    <row r="89" spans="1:18" x14ac:dyDescent="0.2">
      <c r="A89" s="5" t="s">
        <v>165</v>
      </c>
      <c r="B89" s="5" t="s">
        <v>179</v>
      </c>
      <c r="C89" s="34" t="s">
        <v>205</v>
      </c>
      <c r="D89" s="30">
        <v>14760280</v>
      </c>
      <c r="E89" s="14">
        <v>945337</v>
      </c>
      <c r="F89" s="14">
        <v>974319</v>
      </c>
      <c r="G89" s="14">
        <v>1247948</v>
      </c>
      <c r="H89" s="14">
        <v>1320132</v>
      </c>
      <c r="I89" s="14">
        <v>1426414</v>
      </c>
      <c r="J89" s="14">
        <v>1405968</v>
      </c>
      <c r="K89" s="14">
        <v>1525992</v>
      </c>
      <c r="L89" s="14">
        <v>1513392</v>
      </c>
      <c r="M89" s="14">
        <v>1483321</v>
      </c>
      <c r="N89" s="14">
        <v>1539838</v>
      </c>
      <c r="O89" s="14">
        <v>1158013</v>
      </c>
      <c r="P89" s="14">
        <v>1069398</v>
      </c>
      <c r="Q89" s="30">
        <f t="shared" si="14"/>
        <v>15610072</v>
      </c>
      <c r="R89" s="12">
        <f t="shared" si="15"/>
        <v>5.7572891571162632E-2</v>
      </c>
    </row>
    <row r="90" spans="1:18" x14ac:dyDescent="0.2">
      <c r="A90" s="5" t="s">
        <v>165</v>
      </c>
      <c r="B90" s="5" t="s">
        <v>180</v>
      </c>
      <c r="C90" s="34" t="s">
        <v>206</v>
      </c>
      <c r="D90" s="30">
        <v>5291882</v>
      </c>
      <c r="E90" s="14">
        <v>289706</v>
      </c>
      <c r="F90" s="14">
        <v>282442</v>
      </c>
      <c r="G90" s="14">
        <v>402339</v>
      </c>
      <c r="H90" s="14">
        <v>434360</v>
      </c>
      <c r="I90" s="14">
        <v>512048</v>
      </c>
      <c r="J90" s="14">
        <v>537323</v>
      </c>
      <c r="K90" s="14">
        <v>562666</v>
      </c>
      <c r="L90" s="14">
        <v>589699</v>
      </c>
      <c r="M90" s="14">
        <v>572975</v>
      </c>
      <c r="N90" s="14">
        <v>581355</v>
      </c>
      <c r="O90" s="14">
        <v>381986</v>
      </c>
      <c r="P90" s="14">
        <v>305770</v>
      </c>
      <c r="Q90" s="30">
        <f t="shared" si="14"/>
        <v>5452669</v>
      </c>
      <c r="R90" s="12">
        <f t="shared" si="15"/>
        <v>3.0383708480272276E-2</v>
      </c>
    </row>
    <row r="91" spans="1:18" x14ac:dyDescent="0.2">
      <c r="A91" s="5" t="s">
        <v>165</v>
      </c>
      <c r="B91" s="5" t="s">
        <v>181</v>
      </c>
      <c r="C91" s="34" t="s">
        <v>207</v>
      </c>
      <c r="D91" s="30">
        <v>983451</v>
      </c>
      <c r="E91" s="14">
        <v>39068</v>
      </c>
      <c r="F91" s="14">
        <v>38054</v>
      </c>
      <c r="G91" s="14">
        <v>51678</v>
      </c>
      <c r="H91" s="14">
        <v>93160</v>
      </c>
      <c r="I91" s="14">
        <v>111491</v>
      </c>
      <c r="J91" s="14">
        <v>116819</v>
      </c>
      <c r="K91" s="14">
        <v>122374</v>
      </c>
      <c r="L91" s="14">
        <v>132360</v>
      </c>
      <c r="M91" s="14">
        <v>128572</v>
      </c>
      <c r="N91" s="14">
        <v>115656</v>
      </c>
      <c r="O91" s="14">
        <v>59703</v>
      </c>
      <c r="P91" s="14">
        <v>42500</v>
      </c>
      <c r="Q91" s="30">
        <f t="shared" si="14"/>
        <v>1051435</v>
      </c>
      <c r="R91" s="12">
        <f t="shared" si="15"/>
        <v>6.9127999259749551E-2</v>
      </c>
    </row>
    <row r="92" spans="1:18" x14ac:dyDescent="0.2">
      <c r="A92" s="5" t="s">
        <v>165</v>
      </c>
      <c r="B92" s="5" t="s">
        <v>182</v>
      </c>
      <c r="C92" s="34" t="s">
        <v>208</v>
      </c>
      <c r="D92" s="30">
        <v>2328341</v>
      </c>
      <c r="E92" s="14">
        <v>114130</v>
      </c>
      <c r="F92" s="14">
        <v>119927</v>
      </c>
      <c r="G92" s="14">
        <v>145461</v>
      </c>
      <c r="H92" s="14">
        <v>162180</v>
      </c>
      <c r="I92" s="14">
        <v>232407</v>
      </c>
      <c r="J92" s="14">
        <v>239612</v>
      </c>
      <c r="K92" s="14">
        <v>245613</v>
      </c>
      <c r="L92" s="14">
        <v>270180</v>
      </c>
      <c r="M92" s="14">
        <v>268151</v>
      </c>
      <c r="N92" s="14">
        <v>265301</v>
      </c>
      <c r="O92" s="14">
        <v>144956</v>
      </c>
      <c r="P92" s="14">
        <v>109337</v>
      </c>
      <c r="Q92" s="30">
        <f t="shared" si="14"/>
        <v>2317255</v>
      </c>
      <c r="R92" s="12">
        <f t="shared" si="15"/>
        <v>-4.7613300629074651E-3</v>
      </c>
    </row>
    <row r="93" spans="1:18" x14ac:dyDescent="0.2">
      <c r="A93" s="5" t="s">
        <v>165</v>
      </c>
      <c r="B93" s="5" t="s">
        <v>183</v>
      </c>
      <c r="C93" s="34" t="s">
        <v>209</v>
      </c>
      <c r="D93" s="30">
        <v>182303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60">
        <f t="shared" si="14"/>
        <v>0</v>
      </c>
      <c r="R93" s="12"/>
    </row>
    <row r="94" spans="1:18" x14ac:dyDescent="0.2">
      <c r="A94" s="5" t="s">
        <v>165</v>
      </c>
      <c r="B94" s="5" t="s">
        <v>184</v>
      </c>
      <c r="C94" s="34" t="s">
        <v>210</v>
      </c>
      <c r="D94" s="30">
        <v>39716877</v>
      </c>
      <c r="E94" s="14">
        <v>2699925</v>
      </c>
      <c r="F94" s="14">
        <v>2711775</v>
      </c>
      <c r="G94" s="14">
        <v>3248360</v>
      </c>
      <c r="H94" s="14">
        <v>3328186</v>
      </c>
      <c r="I94" s="14">
        <v>3676627</v>
      </c>
      <c r="J94" s="14">
        <v>3751614</v>
      </c>
      <c r="K94" s="14">
        <v>3938697</v>
      </c>
      <c r="L94" s="14">
        <v>3957207</v>
      </c>
      <c r="M94" s="14">
        <v>3955791</v>
      </c>
      <c r="N94" s="14">
        <v>3871793</v>
      </c>
      <c r="O94" s="14">
        <v>3012207</v>
      </c>
      <c r="P94" s="14">
        <v>2830202</v>
      </c>
      <c r="Q94" s="30">
        <f t="shared" si="14"/>
        <v>40982384</v>
      </c>
      <c r="R94" s="12">
        <f t="shared" si="15"/>
        <v>3.1863205155833407E-2</v>
      </c>
    </row>
    <row r="95" spans="1:18" x14ac:dyDescent="0.2">
      <c r="A95" s="5" t="s">
        <v>165</v>
      </c>
      <c r="B95" s="5" t="s">
        <v>185</v>
      </c>
      <c r="C95" s="34" t="s">
        <v>211</v>
      </c>
      <c r="D95" s="30">
        <v>894390</v>
      </c>
      <c r="E95" s="14">
        <v>33671</v>
      </c>
      <c r="F95" s="14">
        <v>36480</v>
      </c>
      <c r="G95" s="14">
        <v>48374</v>
      </c>
      <c r="H95" s="14">
        <v>61554</v>
      </c>
      <c r="I95" s="14">
        <v>79338</v>
      </c>
      <c r="J95" s="14">
        <v>84020</v>
      </c>
      <c r="K95" s="14">
        <v>96721</v>
      </c>
      <c r="L95" s="14">
        <v>99387</v>
      </c>
      <c r="M95" s="14">
        <v>96042</v>
      </c>
      <c r="N95" s="14">
        <v>100899</v>
      </c>
      <c r="O95" s="14">
        <v>45608</v>
      </c>
      <c r="P95" s="14">
        <v>34955</v>
      </c>
      <c r="Q95" s="30">
        <f t="shared" si="14"/>
        <v>817049</v>
      </c>
      <c r="R95" s="12">
        <f t="shared" si="15"/>
        <v>-8.6473462359820674E-2</v>
      </c>
    </row>
    <row r="96" spans="1:18" x14ac:dyDescent="0.2">
      <c r="A96" s="5" t="s">
        <v>165</v>
      </c>
      <c r="B96" s="5" t="s">
        <v>911</v>
      </c>
      <c r="C96" s="34" t="s">
        <v>212</v>
      </c>
      <c r="D96" s="30">
        <v>3257348</v>
      </c>
      <c r="E96" s="14">
        <v>188612</v>
      </c>
      <c r="F96" s="14">
        <v>199516</v>
      </c>
      <c r="G96" s="14">
        <v>242000</v>
      </c>
      <c r="H96" s="14">
        <v>256519</v>
      </c>
      <c r="I96" s="14">
        <v>308915</v>
      </c>
      <c r="J96" s="14">
        <v>334292</v>
      </c>
      <c r="K96" s="14">
        <v>334236</v>
      </c>
      <c r="L96" s="14">
        <v>390006</v>
      </c>
      <c r="M96" s="14">
        <v>380836</v>
      </c>
      <c r="N96" s="14">
        <v>326611</v>
      </c>
      <c r="O96" s="14">
        <v>227934</v>
      </c>
      <c r="P96" s="14">
        <v>192204</v>
      </c>
      <c r="Q96" s="30">
        <f t="shared" si="14"/>
        <v>3381681</v>
      </c>
      <c r="R96" s="12">
        <f t="shared" si="15"/>
        <v>3.8170008239831965E-2</v>
      </c>
    </row>
    <row r="97" spans="1:18" x14ac:dyDescent="0.2">
      <c r="A97" s="5" t="s">
        <v>165</v>
      </c>
      <c r="B97" s="5" t="s">
        <v>187</v>
      </c>
      <c r="C97" s="34" t="s">
        <v>213</v>
      </c>
      <c r="D97" s="30">
        <v>763872</v>
      </c>
      <c r="E97" s="14">
        <v>28695</v>
      </c>
      <c r="F97" s="14">
        <v>29192</v>
      </c>
      <c r="G97" s="14">
        <v>45217</v>
      </c>
      <c r="H97" s="14">
        <v>52458</v>
      </c>
      <c r="I97" s="14">
        <v>79049</v>
      </c>
      <c r="J97" s="14">
        <v>90682</v>
      </c>
      <c r="K97" s="14">
        <v>91631</v>
      </c>
      <c r="L97" s="14">
        <v>98856</v>
      </c>
      <c r="M97" s="14">
        <v>96865</v>
      </c>
      <c r="N97" s="14">
        <v>96273</v>
      </c>
      <c r="O97" s="14">
        <v>42365</v>
      </c>
      <c r="P97" s="14">
        <v>20466</v>
      </c>
      <c r="Q97" s="30">
        <f t="shared" si="14"/>
        <v>771749</v>
      </c>
      <c r="R97" s="12">
        <f t="shared" si="15"/>
        <v>1.0311937078463451E-2</v>
      </c>
    </row>
    <row r="98" spans="1:18" x14ac:dyDescent="0.2">
      <c r="A98" s="5" t="s">
        <v>165</v>
      </c>
      <c r="B98" s="5" t="s">
        <v>963</v>
      </c>
      <c r="C98" s="34" t="s">
        <v>960</v>
      </c>
      <c r="D98" s="30">
        <v>169946</v>
      </c>
      <c r="E98" s="14">
        <v>8146</v>
      </c>
      <c r="F98" s="14">
        <v>9241</v>
      </c>
      <c r="G98" s="14">
        <v>12921</v>
      </c>
      <c r="H98" s="14">
        <v>14823</v>
      </c>
      <c r="I98" s="14">
        <v>22067</v>
      </c>
      <c r="J98" s="14">
        <v>21099</v>
      </c>
      <c r="K98" s="14">
        <v>24063</v>
      </c>
      <c r="L98" s="14">
        <v>23787</v>
      </c>
      <c r="M98" s="14">
        <v>18013</v>
      </c>
      <c r="N98" s="14">
        <v>17667</v>
      </c>
      <c r="O98" s="14">
        <v>11653</v>
      </c>
      <c r="P98" s="14">
        <v>7388</v>
      </c>
      <c r="Q98" s="30">
        <f t="shared" si="14"/>
        <v>190868</v>
      </c>
      <c r="R98" s="12">
        <f t="shared" si="15"/>
        <v>0.12310969366740032</v>
      </c>
    </row>
    <row r="99" spans="1:18" x14ac:dyDescent="0.2">
      <c r="A99" s="5" t="s">
        <v>165</v>
      </c>
      <c r="B99" s="5" t="s">
        <v>188</v>
      </c>
      <c r="C99" s="34" t="s">
        <v>214</v>
      </c>
      <c r="D99" s="30">
        <v>397678</v>
      </c>
      <c r="E99" s="14">
        <v>17909</v>
      </c>
      <c r="F99" s="14">
        <v>18500</v>
      </c>
      <c r="G99" s="14">
        <v>26481</v>
      </c>
      <c r="H99" s="14">
        <v>29939</v>
      </c>
      <c r="I99" s="14">
        <v>43727</v>
      </c>
      <c r="J99" s="14">
        <v>58024</v>
      </c>
      <c r="K99" s="14">
        <v>55985</v>
      </c>
      <c r="L99" s="14">
        <v>61748</v>
      </c>
      <c r="M99" s="14">
        <v>60832</v>
      </c>
      <c r="N99" s="14">
        <v>54588</v>
      </c>
      <c r="O99" s="14">
        <v>22946</v>
      </c>
      <c r="P99" s="14">
        <v>16413</v>
      </c>
      <c r="Q99" s="30">
        <f t="shared" si="14"/>
        <v>467092</v>
      </c>
      <c r="R99" s="12">
        <f t="shared" si="15"/>
        <v>0.17454825260637996</v>
      </c>
    </row>
    <row r="100" spans="1:18" x14ac:dyDescent="0.2">
      <c r="A100" s="5" t="s">
        <v>165</v>
      </c>
      <c r="B100" s="5" t="s">
        <v>189</v>
      </c>
      <c r="C100" s="34" t="s">
        <v>215</v>
      </c>
      <c r="D100" s="30">
        <v>9718438</v>
      </c>
      <c r="E100" s="14">
        <v>549884</v>
      </c>
      <c r="F100" s="14">
        <v>553665</v>
      </c>
      <c r="G100" s="14">
        <v>720535</v>
      </c>
      <c r="H100" s="14">
        <v>823193</v>
      </c>
      <c r="I100" s="14">
        <v>1000426</v>
      </c>
      <c r="J100" s="14">
        <v>1037340</v>
      </c>
      <c r="K100" s="14">
        <v>1074751</v>
      </c>
      <c r="L100" s="14">
        <v>1194652</v>
      </c>
      <c r="M100" s="14">
        <v>1129212</v>
      </c>
      <c r="N100" s="14">
        <v>1016617</v>
      </c>
      <c r="O100" s="14">
        <v>748933</v>
      </c>
      <c r="P100" s="14">
        <v>663017</v>
      </c>
      <c r="Q100" s="30">
        <f t="shared" si="14"/>
        <v>10512225</v>
      </c>
      <c r="R100" s="12">
        <f t="shared" si="15"/>
        <v>8.1678454912198939E-2</v>
      </c>
    </row>
    <row r="101" spans="1:18" x14ac:dyDescent="0.2">
      <c r="A101" s="5" t="s">
        <v>165</v>
      </c>
      <c r="B101" s="5" t="s">
        <v>190</v>
      </c>
      <c r="C101" s="34" t="s">
        <v>216</v>
      </c>
      <c r="D101" s="30">
        <v>1807543</v>
      </c>
      <c r="E101" s="14">
        <v>102113</v>
      </c>
      <c r="F101" s="14">
        <v>98140</v>
      </c>
      <c r="G101" s="14">
        <v>116250</v>
      </c>
      <c r="H101" s="14">
        <v>185182</v>
      </c>
      <c r="I101" s="14">
        <v>202699</v>
      </c>
      <c r="J101" s="14">
        <v>192895</v>
      </c>
      <c r="K101" s="14">
        <v>206650</v>
      </c>
      <c r="L101" s="14">
        <v>208538</v>
      </c>
      <c r="M101" s="14">
        <v>196292</v>
      </c>
      <c r="N101" s="14">
        <v>206186</v>
      </c>
      <c r="O101" s="14">
        <v>97353</v>
      </c>
      <c r="P101" s="14">
        <v>97406</v>
      </c>
      <c r="Q101" s="30">
        <f t="shared" si="14"/>
        <v>1909704</v>
      </c>
      <c r="R101" s="12">
        <f t="shared" si="15"/>
        <v>5.6519263995379321E-2</v>
      </c>
    </row>
    <row r="102" spans="1:18" x14ac:dyDescent="0.2">
      <c r="A102" s="5" t="s">
        <v>881</v>
      </c>
      <c r="B102" s="5" t="s">
        <v>881</v>
      </c>
      <c r="C102" s="34" t="s">
        <v>882</v>
      </c>
      <c r="D102" s="30">
        <v>415103</v>
      </c>
      <c r="E102" s="14">
        <v>24355</v>
      </c>
      <c r="F102" s="14">
        <v>25105</v>
      </c>
      <c r="G102" s="14">
        <v>31224</v>
      </c>
      <c r="H102" s="14">
        <v>33461</v>
      </c>
      <c r="I102" s="14">
        <v>39935</v>
      </c>
      <c r="J102" s="14">
        <v>42132</v>
      </c>
      <c r="K102" s="14">
        <v>46608</v>
      </c>
      <c r="L102" s="14">
        <v>47359</v>
      </c>
      <c r="M102" s="14">
        <v>45270</v>
      </c>
      <c r="N102" s="14">
        <v>43760</v>
      </c>
      <c r="O102" s="14">
        <v>33875</v>
      </c>
      <c r="P102" s="14">
        <v>31252</v>
      </c>
      <c r="Q102" s="30">
        <f t="shared" si="14"/>
        <v>444336</v>
      </c>
      <c r="R102" s="12">
        <f>Q102/D102-1</f>
        <v>7.0423485255466822E-2</v>
      </c>
    </row>
    <row r="103" spans="1:18" x14ac:dyDescent="0.2">
      <c r="A103" s="5" t="s">
        <v>217</v>
      </c>
      <c r="B103" s="5" t="s">
        <v>93</v>
      </c>
      <c r="C103" s="35"/>
      <c r="D103" s="30">
        <v>44592274</v>
      </c>
      <c r="E103" s="14">
        <v>1618218</v>
      </c>
      <c r="F103" s="14">
        <v>1486263</v>
      </c>
      <c r="G103" s="17">
        <v>1802464</v>
      </c>
      <c r="H103" s="14">
        <v>2799690</v>
      </c>
      <c r="I103" s="14">
        <v>4721373</v>
      </c>
      <c r="J103" s="14">
        <v>6319345</v>
      </c>
      <c r="K103" s="14">
        <v>7802876</v>
      </c>
      <c r="L103" s="14">
        <v>8248268</v>
      </c>
      <c r="M103" s="14">
        <v>6491380</v>
      </c>
      <c r="N103" s="14">
        <v>3977384</v>
      </c>
      <c r="O103" s="14">
        <v>1979401</v>
      </c>
      <c r="P103" s="14">
        <v>1927248</v>
      </c>
      <c r="Q103" s="30">
        <f t="shared" si="14"/>
        <v>49173910</v>
      </c>
      <c r="R103" s="12">
        <f t="shared" ref="R103:R124" si="16">Q103/D103-1</f>
        <v>0.1027450629676343</v>
      </c>
    </row>
    <row r="104" spans="1:18" x14ac:dyDescent="0.2">
      <c r="A104" s="5" t="s">
        <v>217</v>
      </c>
      <c r="B104" s="5" t="s">
        <v>233</v>
      </c>
      <c r="C104" s="34" t="s">
        <v>240</v>
      </c>
      <c r="D104" s="30">
        <v>158392</v>
      </c>
      <c r="E104" s="14">
        <v>12242</v>
      </c>
      <c r="F104" s="14">
        <v>10618</v>
      </c>
      <c r="G104" s="17">
        <v>11927</v>
      </c>
      <c r="H104" s="14">
        <v>14180</v>
      </c>
      <c r="I104" s="14">
        <v>14933</v>
      </c>
      <c r="J104" s="14">
        <v>16672</v>
      </c>
      <c r="K104" s="14">
        <v>17155</v>
      </c>
      <c r="L104" s="14">
        <v>17858</v>
      </c>
      <c r="M104" s="14">
        <v>16018</v>
      </c>
      <c r="N104" s="14">
        <v>13209</v>
      </c>
      <c r="O104" s="14">
        <v>11713</v>
      </c>
      <c r="P104" s="14">
        <v>12083</v>
      </c>
      <c r="Q104" s="30">
        <f t="shared" si="14"/>
        <v>168608</v>
      </c>
      <c r="R104" s="12">
        <f t="shared" si="16"/>
        <v>6.4498206980150519E-2</v>
      </c>
    </row>
    <row r="105" spans="1:18" x14ac:dyDescent="0.2">
      <c r="A105" s="5" t="s">
        <v>217</v>
      </c>
      <c r="B105" s="5" t="s">
        <v>877</v>
      </c>
      <c r="C105" s="34" t="s">
        <v>878</v>
      </c>
      <c r="D105" s="30">
        <v>146386</v>
      </c>
      <c r="E105" s="14">
        <v>0</v>
      </c>
      <c r="F105" s="14">
        <v>0</v>
      </c>
      <c r="G105" s="17">
        <v>328</v>
      </c>
      <c r="H105" s="14">
        <v>6355</v>
      </c>
      <c r="I105" s="14">
        <v>37248</v>
      </c>
      <c r="J105" s="14">
        <v>19827</v>
      </c>
      <c r="K105" s="14">
        <v>26793</v>
      </c>
      <c r="L105" s="14">
        <v>29396</v>
      </c>
      <c r="M105" s="14">
        <v>22050</v>
      </c>
      <c r="N105" s="14">
        <v>5515</v>
      </c>
      <c r="O105" s="14">
        <v>0</v>
      </c>
      <c r="P105" s="14">
        <v>0</v>
      </c>
      <c r="Q105" s="30">
        <f t="shared" si="14"/>
        <v>147512</v>
      </c>
      <c r="R105" s="12">
        <f t="shared" si="16"/>
        <v>7.6919924036451537E-3</v>
      </c>
    </row>
    <row r="106" spans="1:18" x14ac:dyDescent="0.2">
      <c r="A106" s="5" t="s">
        <v>217</v>
      </c>
      <c r="B106" s="6" t="s">
        <v>218</v>
      </c>
      <c r="C106" s="34" t="s">
        <v>239</v>
      </c>
      <c r="D106" s="30">
        <v>15127465</v>
      </c>
      <c r="E106" s="14">
        <v>976388</v>
      </c>
      <c r="F106" s="14">
        <v>901786</v>
      </c>
      <c r="G106" s="17">
        <v>1096610</v>
      </c>
      <c r="H106" s="14">
        <v>1451522</v>
      </c>
      <c r="I106" s="14">
        <v>1648184</v>
      </c>
      <c r="J106" s="14">
        <v>1875848</v>
      </c>
      <c r="K106" s="14">
        <v>2133981</v>
      </c>
      <c r="L106" s="14">
        <v>2143046</v>
      </c>
      <c r="M106" s="14">
        <v>1851499</v>
      </c>
      <c r="N106" s="14">
        <v>1572630</v>
      </c>
      <c r="O106" s="14">
        <v>1202491</v>
      </c>
      <c r="P106" s="14">
        <v>1179280</v>
      </c>
      <c r="Q106" s="30">
        <f t="shared" si="14"/>
        <v>18033265</v>
      </c>
      <c r="R106" s="12">
        <f t="shared" si="16"/>
        <v>0.1920877027314225</v>
      </c>
    </row>
    <row r="107" spans="1:18" x14ac:dyDescent="0.2">
      <c r="A107" s="5" t="s">
        <v>217</v>
      </c>
      <c r="B107" s="5" t="s">
        <v>223</v>
      </c>
      <c r="C107" s="34" t="s">
        <v>241</v>
      </c>
      <c r="D107" s="30">
        <v>2507264</v>
      </c>
      <c r="E107" s="14">
        <v>61539</v>
      </c>
      <c r="F107" s="14">
        <v>58705</v>
      </c>
      <c r="G107" s="17">
        <v>69357</v>
      </c>
      <c r="H107" s="14">
        <v>154099</v>
      </c>
      <c r="I107" s="14">
        <v>298433</v>
      </c>
      <c r="J107" s="14">
        <v>375386</v>
      </c>
      <c r="K107" s="14">
        <v>476839</v>
      </c>
      <c r="L107" s="14">
        <v>486016</v>
      </c>
      <c r="M107" s="14">
        <v>379159</v>
      </c>
      <c r="N107" s="14">
        <v>248234</v>
      </c>
      <c r="O107" s="14">
        <v>74449</v>
      </c>
      <c r="P107" s="14">
        <v>68507</v>
      </c>
      <c r="Q107" s="30">
        <f t="shared" si="14"/>
        <v>2750723</v>
      </c>
      <c r="R107" s="12">
        <f t="shared" si="16"/>
        <v>9.7101461992035842E-2</v>
      </c>
    </row>
    <row r="108" spans="1:18" x14ac:dyDescent="0.2">
      <c r="A108" s="5" t="s">
        <v>217</v>
      </c>
      <c r="B108" s="5" t="s">
        <v>234</v>
      </c>
      <c r="C108" s="34" t="s">
        <v>242</v>
      </c>
      <c r="D108" s="30">
        <v>184979</v>
      </c>
      <c r="E108" s="14">
        <v>12090</v>
      </c>
      <c r="F108" s="14">
        <v>10810</v>
      </c>
      <c r="G108" s="17">
        <v>12233</v>
      </c>
      <c r="H108" s="14">
        <v>14733</v>
      </c>
      <c r="I108" s="14">
        <v>14417</v>
      </c>
      <c r="J108" s="14">
        <v>18245</v>
      </c>
      <c r="K108" s="14">
        <v>24130</v>
      </c>
      <c r="L108" s="14">
        <v>27752</v>
      </c>
      <c r="M108" s="14">
        <v>20725</v>
      </c>
      <c r="N108" s="14">
        <v>13883</v>
      </c>
      <c r="O108" s="14">
        <v>13065</v>
      </c>
      <c r="P108" s="14">
        <v>12971</v>
      </c>
      <c r="Q108" s="30">
        <f t="shared" si="14"/>
        <v>195054</v>
      </c>
      <c r="R108" s="12">
        <f t="shared" si="16"/>
        <v>5.4465642045853802E-2</v>
      </c>
    </row>
    <row r="109" spans="1:18" x14ac:dyDescent="0.2">
      <c r="A109" s="5" t="s">
        <v>217</v>
      </c>
      <c r="B109" s="5" t="s">
        <v>222</v>
      </c>
      <c r="C109" s="34" t="s">
        <v>243</v>
      </c>
      <c r="D109" s="30">
        <v>2379630</v>
      </c>
      <c r="E109" s="14">
        <v>15040</v>
      </c>
      <c r="F109" s="14">
        <v>13411</v>
      </c>
      <c r="G109" s="17">
        <v>17639</v>
      </c>
      <c r="H109" s="14">
        <v>64078</v>
      </c>
      <c r="I109" s="14">
        <v>239464</v>
      </c>
      <c r="J109" s="14">
        <v>401219</v>
      </c>
      <c r="K109" s="14">
        <v>515893</v>
      </c>
      <c r="L109" s="14">
        <v>559236</v>
      </c>
      <c r="M109" s="14">
        <v>410208</v>
      </c>
      <c r="N109" s="14">
        <v>164591</v>
      </c>
      <c r="O109" s="14">
        <v>20799</v>
      </c>
      <c r="P109" s="14">
        <v>15863</v>
      </c>
      <c r="Q109" s="30">
        <f t="shared" si="14"/>
        <v>2437441</v>
      </c>
      <c r="R109" s="12">
        <f t="shared" si="16"/>
        <v>2.429411295033268E-2</v>
      </c>
    </row>
    <row r="110" spans="1:18" x14ac:dyDescent="0.2">
      <c r="A110" s="5" t="s">
        <v>217</v>
      </c>
      <c r="B110" s="5" t="s">
        <v>219</v>
      </c>
      <c r="C110" s="34" t="s">
        <v>244</v>
      </c>
      <c r="D110" s="30">
        <v>6131033</v>
      </c>
      <c r="E110" s="14">
        <v>69091</v>
      </c>
      <c r="F110" s="14">
        <v>61346</v>
      </c>
      <c r="G110" s="17">
        <v>76880</v>
      </c>
      <c r="H110" s="14">
        <v>251595</v>
      </c>
      <c r="I110" s="14">
        <v>648172</v>
      </c>
      <c r="J110" s="14">
        <v>899787</v>
      </c>
      <c r="K110" s="14">
        <v>1150880</v>
      </c>
      <c r="L110" s="14">
        <v>1260716</v>
      </c>
      <c r="M110" s="14">
        <v>993606</v>
      </c>
      <c r="N110" s="14">
        <v>565528</v>
      </c>
      <c r="O110" s="14">
        <v>88062</v>
      </c>
      <c r="P110" s="14">
        <v>72814</v>
      </c>
      <c r="Q110" s="30">
        <f t="shared" si="14"/>
        <v>6138477</v>
      </c>
      <c r="R110" s="12">
        <f t="shared" si="16"/>
        <v>1.2141510247947185E-3</v>
      </c>
    </row>
    <row r="111" spans="1:18" x14ac:dyDescent="0.2">
      <c r="A111" s="5" t="s">
        <v>217</v>
      </c>
      <c r="B111" s="5" t="s">
        <v>879</v>
      </c>
      <c r="C111" s="34" t="s">
        <v>880</v>
      </c>
      <c r="D111" s="30">
        <v>237436</v>
      </c>
      <c r="E111" s="14">
        <v>793</v>
      </c>
      <c r="F111" s="14">
        <v>634</v>
      </c>
      <c r="G111" s="17">
        <v>3098</v>
      </c>
      <c r="H111" s="14">
        <v>7549</v>
      </c>
      <c r="I111" s="14">
        <v>19654</v>
      </c>
      <c r="J111" s="14">
        <v>31585</v>
      </c>
      <c r="K111" s="14">
        <v>36023</v>
      </c>
      <c r="L111" s="14">
        <v>40990</v>
      </c>
      <c r="M111" s="14">
        <v>30019</v>
      </c>
      <c r="N111" s="14">
        <v>14053</v>
      </c>
      <c r="O111" s="14">
        <v>3303</v>
      </c>
      <c r="P111" s="14">
        <v>1016</v>
      </c>
      <c r="Q111" s="30">
        <f t="shared" si="14"/>
        <v>188717</v>
      </c>
      <c r="R111" s="12">
        <f t="shared" si="16"/>
        <v>-0.20518792432487065</v>
      </c>
    </row>
    <row r="112" spans="1:18" x14ac:dyDescent="0.2">
      <c r="A112" s="5" t="s">
        <v>217</v>
      </c>
      <c r="B112" s="5" t="s">
        <v>236</v>
      </c>
      <c r="C112" s="34" t="s">
        <v>246</v>
      </c>
      <c r="D112" s="30">
        <v>206909</v>
      </c>
      <c r="E112" s="14">
        <v>3606</v>
      </c>
      <c r="F112" s="14">
        <v>2594</v>
      </c>
      <c r="G112" s="17">
        <v>3322</v>
      </c>
      <c r="H112" s="14">
        <v>5821</v>
      </c>
      <c r="I112" s="14">
        <v>14155</v>
      </c>
      <c r="J112" s="14">
        <v>34057</v>
      </c>
      <c r="K112" s="14">
        <v>51216</v>
      </c>
      <c r="L112" s="14">
        <v>55320</v>
      </c>
      <c r="M112" s="14">
        <v>39241</v>
      </c>
      <c r="N112" s="14">
        <v>8654</v>
      </c>
      <c r="O112" s="14">
        <v>2902</v>
      </c>
      <c r="P112" s="14">
        <v>3476</v>
      </c>
      <c r="Q112" s="30">
        <f t="shared" si="14"/>
        <v>224364</v>
      </c>
      <c r="R112" s="12">
        <f t="shared" si="16"/>
        <v>8.4360757627749416E-2</v>
      </c>
    </row>
    <row r="113" spans="1:18" x14ac:dyDescent="0.2">
      <c r="A113" s="5" t="s">
        <v>217</v>
      </c>
      <c r="B113" s="5" t="s">
        <v>231</v>
      </c>
      <c r="C113" s="34" t="s">
        <v>247</v>
      </c>
      <c r="D113" s="30">
        <v>224668</v>
      </c>
      <c r="E113" s="14">
        <v>6221</v>
      </c>
      <c r="F113" s="14">
        <v>5558</v>
      </c>
      <c r="G113" s="17">
        <v>5987</v>
      </c>
      <c r="H113" s="14">
        <v>8481</v>
      </c>
      <c r="I113" s="14">
        <v>21198</v>
      </c>
      <c r="J113" s="14">
        <v>37090</v>
      </c>
      <c r="K113" s="14">
        <v>46742</v>
      </c>
      <c r="L113" s="14">
        <v>51252</v>
      </c>
      <c r="M113" s="14">
        <v>38327</v>
      </c>
      <c r="N113" s="14">
        <v>13040</v>
      </c>
      <c r="O113" s="14">
        <v>6589</v>
      </c>
      <c r="P113" s="14">
        <v>6034</v>
      </c>
      <c r="Q113" s="30">
        <f t="shared" si="14"/>
        <v>246519</v>
      </c>
      <c r="R113" s="12">
        <f t="shared" si="16"/>
        <v>9.7259066711770314E-2</v>
      </c>
    </row>
    <row r="114" spans="1:18" x14ac:dyDescent="0.2">
      <c r="A114" s="5" t="s">
        <v>217</v>
      </c>
      <c r="B114" s="5" t="s">
        <v>230</v>
      </c>
      <c r="C114" s="34" t="s">
        <v>248</v>
      </c>
      <c r="D114" s="30">
        <v>478886</v>
      </c>
      <c r="E114" s="14">
        <v>2210</v>
      </c>
      <c r="F114" s="14">
        <v>1699</v>
      </c>
      <c r="G114" s="17">
        <v>2438</v>
      </c>
      <c r="H114" s="14">
        <v>6389</v>
      </c>
      <c r="I114" s="14">
        <v>46351</v>
      </c>
      <c r="J114" s="14">
        <v>88353</v>
      </c>
      <c r="K114" s="14">
        <v>112835</v>
      </c>
      <c r="L114" s="14">
        <v>123931</v>
      </c>
      <c r="M114" s="14">
        <v>89091</v>
      </c>
      <c r="N114" s="14">
        <v>14655</v>
      </c>
      <c r="O114" s="14">
        <v>2392</v>
      </c>
      <c r="P114" s="14">
        <v>1800</v>
      </c>
      <c r="Q114" s="30">
        <f t="shared" si="14"/>
        <v>492144</v>
      </c>
      <c r="R114" s="12">
        <f t="shared" si="16"/>
        <v>2.7685085803301757E-2</v>
      </c>
    </row>
    <row r="115" spans="1:18" x14ac:dyDescent="0.2">
      <c r="A115" s="5" t="s">
        <v>217</v>
      </c>
      <c r="B115" s="5" t="s">
        <v>224</v>
      </c>
      <c r="C115" s="34" t="s">
        <v>249</v>
      </c>
      <c r="D115" s="30">
        <v>2212018</v>
      </c>
      <c r="E115" s="14">
        <v>11957</v>
      </c>
      <c r="F115" s="14">
        <v>10425</v>
      </c>
      <c r="G115" s="17">
        <v>13580</v>
      </c>
      <c r="H115" s="14">
        <v>40963</v>
      </c>
      <c r="I115" s="14">
        <v>238922</v>
      </c>
      <c r="J115" s="14">
        <v>346686</v>
      </c>
      <c r="K115" s="14">
        <v>453981</v>
      </c>
      <c r="L115" s="14">
        <v>490709</v>
      </c>
      <c r="M115" s="14">
        <v>350055</v>
      </c>
      <c r="N115" s="14">
        <v>160296</v>
      </c>
      <c r="O115" s="14">
        <v>13258</v>
      </c>
      <c r="P115" s="14">
        <v>11754</v>
      </c>
      <c r="Q115" s="30">
        <f t="shared" si="14"/>
        <v>2142586</v>
      </c>
      <c r="R115" s="12">
        <f t="shared" si="16"/>
        <v>-3.1388533004704344E-2</v>
      </c>
    </row>
    <row r="116" spans="1:18" x14ac:dyDescent="0.2">
      <c r="A116" s="5" t="s">
        <v>217</v>
      </c>
      <c r="B116" s="5" t="s">
        <v>228</v>
      </c>
      <c r="C116" s="34" t="s">
        <v>251</v>
      </c>
      <c r="D116" s="30">
        <v>776197</v>
      </c>
      <c r="E116" s="14">
        <v>4294</v>
      </c>
      <c r="F116" s="14">
        <v>4630</v>
      </c>
      <c r="G116" s="17">
        <v>6764</v>
      </c>
      <c r="H116" s="14">
        <v>18972</v>
      </c>
      <c r="I116" s="14">
        <v>72621</v>
      </c>
      <c r="J116" s="14">
        <v>131814</v>
      </c>
      <c r="K116" s="14">
        <v>213672</v>
      </c>
      <c r="L116" s="14">
        <v>241206</v>
      </c>
      <c r="M116" s="14">
        <v>134694</v>
      </c>
      <c r="N116" s="14">
        <v>34544</v>
      </c>
      <c r="O116" s="14">
        <v>5640</v>
      </c>
      <c r="P116" s="14">
        <v>4768</v>
      </c>
      <c r="Q116" s="30">
        <f t="shared" si="14"/>
        <v>873619</v>
      </c>
      <c r="R116" s="12">
        <f t="shared" si="16"/>
        <v>0.12551195121856962</v>
      </c>
    </row>
    <row r="117" spans="1:18" x14ac:dyDescent="0.2">
      <c r="A117" s="5" t="s">
        <v>217</v>
      </c>
      <c r="B117" s="5" t="s">
        <v>227</v>
      </c>
      <c r="C117" s="34" t="s">
        <v>252</v>
      </c>
      <c r="D117" s="30">
        <v>459837</v>
      </c>
      <c r="E117" s="14">
        <v>21175</v>
      </c>
      <c r="F117" s="14">
        <v>17004</v>
      </c>
      <c r="G117" s="17">
        <v>21276</v>
      </c>
      <c r="H117" s="14">
        <v>28836</v>
      </c>
      <c r="I117" s="14">
        <v>47144</v>
      </c>
      <c r="J117" s="14">
        <v>59418</v>
      </c>
      <c r="K117" s="14">
        <v>68887</v>
      </c>
      <c r="L117" s="14">
        <v>74015</v>
      </c>
      <c r="M117" s="14">
        <v>57907</v>
      </c>
      <c r="N117" s="14">
        <v>32571</v>
      </c>
      <c r="O117" s="14">
        <v>26731</v>
      </c>
      <c r="P117" s="14">
        <v>26456</v>
      </c>
      <c r="Q117" s="30">
        <f t="shared" si="14"/>
        <v>481420</v>
      </c>
      <c r="R117" s="12">
        <f t="shared" si="16"/>
        <v>4.6936196956747667E-2</v>
      </c>
    </row>
    <row r="118" spans="1:18" x14ac:dyDescent="0.2">
      <c r="A118" s="5" t="s">
        <v>217</v>
      </c>
      <c r="B118" s="5" t="s">
        <v>232</v>
      </c>
      <c r="C118" s="34" t="s">
        <v>253</v>
      </c>
      <c r="D118" s="30">
        <v>360644</v>
      </c>
      <c r="E118" s="14">
        <v>177</v>
      </c>
      <c r="F118" s="14">
        <v>212</v>
      </c>
      <c r="G118" s="17">
        <v>141</v>
      </c>
      <c r="H118" s="14">
        <v>2024</v>
      </c>
      <c r="I118" s="14">
        <v>35882</v>
      </c>
      <c r="J118" s="14">
        <v>71939</v>
      </c>
      <c r="K118" s="14">
        <v>89682</v>
      </c>
      <c r="L118" s="14">
        <v>96365</v>
      </c>
      <c r="M118" s="14">
        <v>71286</v>
      </c>
      <c r="N118" s="14">
        <v>19296</v>
      </c>
      <c r="O118" s="14">
        <v>605</v>
      </c>
      <c r="P118" s="14">
        <v>192</v>
      </c>
      <c r="Q118" s="30">
        <f t="shared" si="14"/>
        <v>387801</v>
      </c>
      <c r="R118" s="12">
        <f t="shared" si="16"/>
        <v>7.530140526391671E-2</v>
      </c>
    </row>
    <row r="119" spans="1:18" x14ac:dyDescent="0.2">
      <c r="A119" s="5" t="s">
        <v>217</v>
      </c>
      <c r="B119" s="5" t="s">
        <v>221</v>
      </c>
      <c r="C119" s="34" t="s">
        <v>254</v>
      </c>
      <c r="D119" s="30">
        <v>4551213</v>
      </c>
      <c r="E119" s="14">
        <v>48675</v>
      </c>
      <c r="F119" s="14">
        <v>42173</v>
      </c>
      <c r="G119" s="17">
        <v>51556</v>
      </c>
      <c r="H119" s="14">
        <v>164826</v>
      </c>
      <c r="I119" s="14">
        <v>471797</v>
      </c>
      <c r="J119" s="14">
        <v>680514</v>
      </c>
      <c r="K119" s="14">
        <v>889362</v>
      </c>
      <c r="L119" s="14">
        <v>964913</v>
      </c>
      <c r="M119" s="14">
        <v>740605</v>
      </c>
      <c r="N119" s="14">
        <v>400423</v>
      </c>
      <c r="O119" s="14">
        <v>66077</v>
      </c>
      <c r="P119" s="14">
        <v>57275</v>
      </c>
      <c r="Q119" s="30">
        <f t="shared" si="14"/>
        <v>4578196</v>
      </c>
      <c r="R119" s="12">
        <f t="shared" si="16"/>
        <v>5.9287491049089258E-3</v>
      </c>
    </row>
    <row r="120" spans="1:18" x14ac:dyDescent="0.2">
      <c r="A120" s="5" t="s">
        <v>217</v>
      </c>
      <c r="B120" s="5" t="s">
        <v>229</v>
      </c>
      <c r="C120" s="34" t="s">
        <v>255</v>
      </c>
      <c r="D120" s="30">
        <v>396240</v>
      </c>
      <c r="E120" s="14">
        <v>8801</v>
      </c>
      <c r="F120" s="14">
        <v>7762</v>
      </c>
      <c r="G120" s="17">
        <v>8675</v>
      </c>
      <c r="H120" s="14">
        <v>14405</v>
      </c>
      <c r="I120" s="14">
        <v>36619</v>
      </c>
      <c r="J120" s="14">
        <v>63551</v>
      </c>
      <c r="K120" s="14">
        <v>74810</v>
      </c>
      <c r="L120" s="14">
        <v>85155</v>
      </c>
      <c r="M120" s="14">
        <v>63874</v>
      </c>
      <c r="N120" s="14">
        <v>20956</v>
      </c>
      <c r="O120" s="14">
        <v>9690</v>
      </c>
      <c r="P120" s="14">
        <v>8758</v>
      </c>
      <c r="Q120" s="30">
        <f t="shared" si="14"/>
        <v>403056</v>
      </c>
      <c r="R120" s="12">
        <f t="shared" si="16"/>
        <v>1.7201695941853501E-2</v>
      </c>
    </row>
    <row r="121" spans="1:18" x14ac:dyDescent="0.2">
      <c r="A121" s="5" t="s">
        <v>217</v>
      </c>
      <c r="B121" s="5" t="s">
        <v>226</v>
      </c>
      <c r="C121" s="34" t="s">
        <v>256</v>
      </c>
      <c r="D121" s="30">
        <v>1179078</v>
      </c>
      <c r="E121" s="14">
        <v>11425</v>
      </c>
      <c r="F121" s="14">
        <v>13667</v>
      </c>
      <c r="G121" s="17">
        <v>23395</v>
      </c>
      <c r="H121" s="14">
        <v>72027</v>
      </c>
      <c r="I121" s="14">
        <v>155007</v>
      </c>
      <c r="J121" s="14">
        <v>226023</v>
      </c>
      <c r="K121" s="14">
        <v>281757</v>
      </c>
      <c r="L121" s="14">
        <v>300986</v>
      </c>
      <c r="M121" s="14">
        <v>229811</v>
      </c>
      <c r="N121" s="14">
        <v>114219</v>
      </c>
      <c r="O121" s="14">
        <v>37085</v>
      </c>
      <c r="P121" s="14">
        <v>29284</v>
      </c>
      <c r="Q121" s="30">
        <f t="shared" si="14"/>
        <v>1494686</v>
      </c>
      <c r="R121" s="12">
        <f t="shared" si="16"/>
        <v>0.26767355509983215</v>
      </c>
    </row>
    <row r="122" spans="1:18" x14ac:dyDescent="0.2">
      <c r="A122" s="5" t="s">
        <v>217</v>
      </c>
      <c r="B122" s="5" t="s">
        <v>235</v>
      </c>
      <c r="C122" s="34" t="s">
        <v>257</v>
      </c>
      <c r="D122" s="30">
        <v>315256</v>
      </c>
      <c r="E122" s="14">
        <v>472</v>
      </c>
      <c r="F122" s="14">
        <v>440</v>
      </c>
      <c r="G122" s="17">
        <v>551</v>
      </c>
      <c r="H122" s="14">
        <v>1647</v>
      </c>
      <c r="I122" s="14">
        <v>29339</v>
      </c>
      <c r="J122" s="14">
        <v>65125</v>
      </c>
      <c r="K122" s="14">
        <v>93105</v>
      </c>
      <c r="L122" s="14">
        <v>103674</v>
      </c>
      <c r="M122" s="14">
        <v>66064</v>
      </c>
      <c r="N122" s="14">
        <v>4173</v>
      </c>
      <c r="O122" s="14">
        <v>493</v>
      </c>
      <c r="P122" s="14">
        <v>400</v>
      </c>
      <c r="Q122" s="30">
        <f t="shared" si="14"/>
        <v>365483</v>
      </c>
      <c r="R122" s="12">
        <f t="shared" si="16"/>
        <v>0.15932131347222578</v>
      </c>
    </row>
    <row r="123" spans="1:18" x14ac:dyDescent="0.2">
      <c r="A123" s="5" t="s">
        <v>217</v>
      </c>
      <c r="B123" s="5" t="s">
        <v>220</v>
      </c>
      <c r="C123" s="34" t="s">
        <v>258</v>
      </c>
      <c r="D123" s="30">
        <v>5168491</v>
      </c>
      <c r="E123" s="14">
        <v>330160</v>
      </c>
      <c r="F123" s="14">
        <v>299796</v>
      </c>
      <c r="G123" s="17">
        <v>348404</v>
      </c>
      <c r="H123" s="14">
        <v>418984</v>
      </c>
      <c r="I123" s="14">
        <v>463972</v>
      </c>
      <c r="J123" s="14">
        <v>575396</v>
      </c>
      <c r="K123" s="14">
        <v>655840</v>
      </c>
      <c r="L123" s="14">
        <v>689763</v>
      </c>
      <c r="M123" s="14">
        <v>582701</v>
      </c>
      <c r="N123" s="14">
        <v>472400</v>
      </c>
      <c r="O123" s="14">
        <v>366051</v>
      </c>
      <c r="P123" s="14">
        <v>388993</v>
      </c>
      <c r="Q123" s="30">
        <f t="shared" si="14"/>
        <v>5592460</v>
      </c>
      <c r="R123" s="12">
        <f t="shared" si="16"/>
        <v>8.2029551758917574E-2</v>
      </c>
    </row>
    <row r="124" spans="1:18" x14ac:dyDescent="0.2">
      <c r="A124" s="5" t="s">
        <v>217</v>
      </c>
      <c r="B124" s="5" t="s">
        <v>225</v>
      </c>
      <c r="C124" s="34" t="s">
        <v>259</v>
      </c>
      <c r="D124" s="30">
        <v>1187779</v>
      </c>
      <c r="E124" s="14">
        <v>1549</v>
      </c>
      <c r="F124" s="14">
        <v>1267</v>
      </c>
      <c r="G124" s="17">
        <v>1684</v>
      </c>
      <c r="H124" s="14">
        <v>8245</v>
      </c>
      <c r="I124" s="14">
        <v>115135</v>
      </c>
      <c r="J124" s="14">
        <v>232171</v>
      </c>
      <c r="K124" s="14">
        <v>305199</v>
      </c>
      <c r="L124" s="14">
        <v>315412</v>
      </c>
      <c r="M124" s="14">
        <v>236593</v>
      </c>
      <c r="N124" s="14">
        <v>47235</v>
      </c>
      <c r="O124" s="14">
        <v>1947</v>
      </c>
      <c r="P124" s="14">
        <v>1422</v>
      </c>
      <c r="Q124" s="30">
        <f t="shared" si="14"/>
        <v>1267859</v>
      </c>
      <c r="R124" s="12">
        <f t="shared" si="16"/>
        <v>6.7419949334009077E-2</v>
      </c>
    </row>
    <row r="125" spans="1:18" x14ac:dyDescent="0.2">
      <c r="A125" s="5" t="s">
        <v>260</v>
      </c>
      <c r="B125" s="6" t="s">
        <v>261</v>
      </c>
      <c r="C125" s="34" t="s">
        <v>269</v>
      </c>
      <c r="D125" s="30">
        <v>9155961</v>
      </c>
      <c r="E125" s="17">
        <v>626195</v>
      </c>
      <c r="F125" s="17">
        <v>599803</v>
      </c>
      <c r="G125" s="17">
        <v>743031</v>
      </c>
      <c r="H125" s="17">
        <v>840486</v>
      </c>
      <c r="I125" s="17">
        <v>895299</v>
      </c>
      <c r="J125" s="17">
        <v>966297</v>
      </c>
      <c r="K125" s="17">
        <v>1081528</v>
      </c>
      <c r="L125" s="17">
        <v>1085608</v>
      </c>
      <c r="M125" s="17">
        <v>1017506</v>
      </c>
      <c r="N125" s="14">
        <v>938746</v>
      </c>
      <c r="O125" s="14">
        <v>758417</v>
      </c>
      <c r="P125" s="14">
        <v>746047</v>
      </c>
      <c r="Q125" s="30">
        <f t="shared" si="14"/>
        <v>10298963</v>
      </c>
      <c r="R125" s="12">
        <f t="shared" ref="R125:R132" si="17">Q125/D125-1</f>
        <v>0.12483692318042849</v>
      </c>
    </row>
    <row r="126" spans="1:18" x14ac:dyDescent="0.2">
      <c r="A126" s="5" t="s">
        <v>260</v>
      </c>
      <c r="B126" s="6" t="s">
        <v>961</v>
      </c>
      <c r="C126" s="34" t="s">
        <v>962</v>
      </c>
      <c r="D126" s="30"/>
      <c r="E126" s="17">
        <v>9979</v>
      </c>
      <c r="F126" s="17">
        <v>8176</v>
      </c>
      <c r="G126" s="17">
        <v>9786</v>
      </c>
      <c r="H126" s="17">
        <v>12188</v>
      </c>
      <c r="I126" s="17">
        <v>13208</v>
      </c>
      <c r="J126" s="17">
        <v>15342</v>
      </c>
      <c r="K126" s="17">
        <v>23252</v>
      </c>
      <c r="L126" s="17">
        <v>21853</v>
      </c>
      <c r="M126" s="17">
        <v>15909</v>
      </c>
      <c r="N126" s="14">
        <v>12969</v>
      </c>
      <c r="O126" s="14">
        <v>12173</v>
      </c>
      <c r="P126" s="14">
        <v>17283</v>
      </c>
      <c r="Q126" s="30">
        <f t="shared" si="14"/>
        <v>172118</v>
      </c>
      <c r="R126" s="12"/>
    </row>
    <row r="127" spans="1:18" x14ac:dyDescent="0.2">
      <c r="A127" s="5" t="s">
        <v>262</v>
      </c>
      <c r="B127" s="6" t="s">
        <v>263</v>
      </c>
      <c r="C127" s="34" t="s">
        <v>270</v>
      </c>
      <c r="D127" s="30">
        <v>3865722</v>
      </c>
      <c r="E127" s="14">
        <v>230985</v>
      </c>
      <c r="F127" s="14">
        <v>230348</v>
      </c>
      <c r="G127" s="14">
        <v>282675</v>
      </c>
      <c r="H127" s="14">
        <v>298267</v>
      </c>
      <c r="I127" s="14">
        <v>399576</v>
      </c>
      <c r="J127" s="14">
        <v>568833</v>
      </c>
      <c r="K127" s="14">
        <v>662729</v>
      </c>
      <c r="L127" s="14">
        <v>660750</v>
      </c>
      <c r="M127" s="14">
        <v>487508</v>
      </c>
      <c r="N127" s="14">
        <v>412425</v>
      </c>
      <c r="O127" s="14">
        <v>314526</v>
      </c>
      <c r="P127" s="14">
        <v>306879</v>
      </c>
      <c r="Q127" s="30">
        <f t="shared" si="14"/>
        <v>4855501</v>
      </c>
      <c r="R127" s="12">
        <f t="shared" si="17"/>
        <v>0.25603988077776929</v>
      </c>
    </row>
    <row r="128" spans="1:18" x14ac:dyDescent="0.2">
      <c r="A128" s="5" t="s">
        <v>264</v>
      </c>
      <c r="B128" s="6" t="s">
        <v>901</v>
      </c>
      <c r="C128" s="35"/>
      <c r="D128" s="30">
        <f t="shared" ref="D128:P128" si="18">SUM(D129:D132)</f>
        <v>26199296</v>
      </c>
      <c r="E128" s="14">
        <f t="shared" si="18"/>
        <v>1693206</v>
      </c>
      <c r="F128" s="14">
        <f t="shared" si="18"/>
        <v>1710483</v>
      </c>
      <c r="G128" s="14">
        <f t="shared" si="18"/>
        <v>2110499</v>
      </c>
      <c r="H128" s="14">
        <f t="shared" si="18"/>
        <v>2379400</v>
      </c>
      <c r="I128" s="14">
        <f t="shared" si="18"/>
        <v>2659377</v>
      </c>
      <c r="J128" s="14">
        <f t="shared" si="18"/>
        <v>2985435</v>
      </c>
      <c r="K128" s="14">
        <f t="shared" si="18"/>
        <v>3241480</v>
      </c>
      <c r="L128" s="14">
        <f t="shared" si="18"/>
        <v>3148981</v>
      </c>
      <c r="M128" s="14">
        <f t="shared" si="18"/>
        <v>2739410</v>
      </c>
      <c r="N128" s="14">
        <f t="shared" si="18"/>
        <v>2690061</v>
      </c>
      <c r="O128" s="14">
        <f t="shared" si="18"/>
        <v>2117331</v>
      </c>
      <c r="P128" s="14">
        <f t="shared" si="18"/>
        <v>2048834</v>
      </c>
      <c r="Q128" s="30">
        <f t="shared" si="14"/>
        <v>29524497</v>
      </c>
      <c r="R128" s="12">
        <f t="shared" si="17"/>
        <v>0.12691947905775791</v>
      </c>
    </row>
    <row r="129" spans="1:20" x14ac:dyDescent="0.2">
      <c r="A129" s="5" t="s">
        <v>264</v>
      </c>
      <c r="B129" s="5" t="s">
        <v>265</v>
      </c>
      <c r="C129" s="34" t="s">
        <v>271</v>
      </c>
      <c r="D129" s="30">
        <v>2144476</v>
      </c>
      <c r="E129" s="14">
        <v>117506</v>
      </c>
      <c r="F129" s="14">
        <v>121150</v>
      </c>
      <c r="G129" s="14">
        <v>141999</v>
      </c>
      <c r="H129" s="14">
        <v>167509</v>
      </c>
      <c r="I129" s="14">
        <v>190045</v>
      </c>
      <c r="J129" s="14">
        <v>224898</v>
      </c>
      <c r="K129" s="14">
        <v>243553</v>
      </c>
      <c r="L129" s="14">
        <v>223655</v>
      </c>
      <c r="M129" s="14">
        <v>188517</v>
      </c>
      <c r="N129" s="14">
        <v>189389</v>
      </c>
      <c r="O129" s="14">
        <v>133044</v>
      </c>
      <c r="P129" s="14">
        <v>129945</v>
      </c>
      <c r="Q129" s="30">
        <f t="shared" si="14"/>
        <v>2071210</v>
      </c>
      <c r="R129" s="12">
        <f t="shared" si="17"/>
        <v>-3.4164989489273823E-2</v>
      </c>
      <c r="S129" s="37"/>
    </row>
    <row r="130" spans="1:20" x14ac:dyDescent="0.2">
      <c r="A130" s="5" t="s">
        <v>264</v>
      </c>
      <c r="B130" s="6" t="s">
        <v>266</v>
      </c>
      <c r="C130" s="34" t="s">
        <v>272</v>
      </c>
      <c r="D130" s="30">
        <v>21712173</v>
      </c>
      <c r="E130" s="39">
        <v>1456413</v>
      </c>
      <c r="F130" s="39">
        <v>1471218</v>
      </c>
      <c r="G130" s="39">
        <v>1819067</v>
      </c>
      <c r="H130" s="14">
        <v>2017253</v>
      </c>
      <c r="I130" s="14">
        <v>2239988</v>
      </c>
      <c r="J130" s="14">
        <v>2495217</v>
      </c>
      <c r="K130" s="14">
        <v>2694576</v>
      </c>
      <c r="L130" s="14">
        <v>2645303</v>
      </c>
      <c r="M130" s="14">
        <v>2318403</v>
      </c>
      <c r="N130" s="14">
        <v>2282694</v>
      </c>
      <c r="O130" s="14">
        <v>1835759</v>
      </c>
      <c r="P130" s="14">
        <v>1773444</v>
      </c>
      <c r="Q130" s="30">
        <f t="shared" si="14"/>
        <v>25049335</v>
      </c>
      <c r="R130" s="12">
        <f t="shared" si="17"/>
        <v>0.15370004651307823</v>
      </c>
      <c r="S130" s="37"/>
    </row>
    <row r="131" spans="1:20" x14ac:dyDescent="0.2">
      <c r="A131" s="5" t="s">
        <v>264</v>
      </c>
      <c r="B131" s="6" t="s">
        <v>267</v>
      </c>
      <c r="C131" s="34" t="s">
        <v>273</v>
      </c>
      <c r="D131" s="30">
        <v>703332</v>
      </c>
      <c r="E131" s="45">
        <v>32388</v>
      </c>
      <c r="F131" s="45">
        <v>37614</v>
      </c>
      <c r="G131" s="45">
        <v>44164</v>
      </c>
      <c r="H131" s="25">
        <v>62610</v>
      </c>
      <c r="I131" s="25">
        <v>67003</v>
      </c>
      <c r="J131" s="45">
        <v>70778</v>
      </c>
      <c r="K131" s="25">
        <v>85524</v>
      </c>
      <c r="L131" s="25">
        <v>79956</v>
      </c>
      <c r="M131" s="25">
        <v>64011</v>
      </c>
      <c r="N131" s="25">
        <v>63043</v>
      </c>
      <c r="O131" s="25">
        <v>42339</v>
      </c>
      <c r="P131" s="25">
        <v>39650</v>
      </c>
      <c r="Q131" s="30">
        <f t="shared" si="14"/>
        <v>689080</v>
      </c>
      <c r="R131" s="12">
        <f t="shared" si="17"/>
        <v>-2.0263545523309001E-2</v>
      </c>
      <c r="S131" s="37"/>
    </row>
    <row r="132" spans="1:20" x14ac:dyDescent="0.2">
      <c r="A132" s="5" t="s">
        <v>264</v>
      </c>
      <c r="B132" s="6" t="s">
        <v>268</v>
      </c>
      <c r="C132" s="34" t="s">
        <v>274</v>
      </c>
      <c r="D132" s="30">
        <v>1639315</v>
      </c>
      <c r="E132" s="49">
        <v>86899</v>
      </c>
      <c r="F132" s="49">
        <v>80501</v>
      </c>
      <c r="G132" s="49">
        <v>105269</v>
      </c>
      <c r="H132" s="49">
        <v>132028</v>
      </c>
      <c r="I132" s="49">
        <v>162341</v>
      </c>
      <c r="J132" s="49">
        <v>194542</v>
      </c>
      <c r="K132" s="49">
        <v>217827</v>
      </c>
      <c r="L132" s="49">
        <v>200067</v>
      </c>
      <c r="M132" s="49">
        <v>168479</v>
      </c>
      <c r="N132" s="27">
        <v>154935</v>
      </c>
      <c r="O132" s="27">
        <v>106189</v>
      </c>
      <c r="P132" s="27">
        <v>105795</v>
      </c>
      <c r="Q132" s="30">
        <f t="shared" si="14"/>
        <v>1714872</v>
      </c>
      <c r="R132" s="12">
        <f t="shared" si="17"/>
        <v>4.6090592717080048E-2</v>
      </c>
      <c r="S132" s="37"/>
      <c r="T132" s="66"/>
    </row>
    <row r="133" spans="1:20" x14ac:dyDescent="0.2">
      <c r="A133" s="5" t="s">
        <v>275</v>
      </c>
      <c r="B133" s="7" t="s">
        <v>93</v>
      </c>
      <c r="C133" s="35"/>
      <c r="D133" s="30">
        <v>150254202</v>
      </c>
      <c r="E133" s="14">
        <v>9478876</v>
      </c>
      <c r="F133" s="14">
        <v>9098456</v>
      </c>
      <c r="G133" s="14">
        <v>11108519</v>
      </c>
      <c r="H133" s="14">
        <v>13059624</v>
      </c>
      <c r="I133" s="14">
        <v>14039859</v>
      </c>
      <c r="J133" s="14">
        <v>15140750</v>
      </c>
      <c r="K133" s="14">
        <v>16832393</v>
      </c>
      <c r="L133" s="14">
        <v>17131159</v>
      </c>
      <c r="M133" s="14">
        <v>15748194</v>
      </c>
      <c r="N133" s="14">
        <v>14070290</v>
      </c>
      <c r="O133" s="14">
        <v>10592336</v>
      </c>
      <c r="P133" s="14">
        <v>10488977</v>
      </c>
      <c r="Q133" s="30">
        <f t="shared" si="14"/>
        <v>156789433</v>
      </c>
      <c r="R133" s="12">
        <f t="shared" ref="R133:R164" si="19">Q133/D133-1</f>
        <v>4.3494497411792787E-2</v>
      </c>
    </row>
    <row r="134" spans="1:20" x14ac:dyDescent="0.2">
      <c r="A134" s="5" t="s">
        <v>275</v>
      </c>
      <c r="B134" s="7" t="s">
        <v>276</v>
      </c>
      <c r="C134" s="34" t="s">
        <v>307</v>
      </c>
      <c r="D134" s="30">
        <v>1637812</v>
      </c>
      <c r="E134" s="14">
        <v>79883</v>
      </c>
      <c r="F134" s="14">
        <v>73100</v>
      </c>
      <c r="G134" s="14">
        <v>92515</v>
      </c>
      <c r="H134" s="14">
        <v>142001</v>
      </c>
      <c r="I134" s="14">
        <v>161603</v>
      </c>
      <c r="J134" s="14">
        <v>188405</v>
      </c>
      <c r="K134" s="14">
        <v>220145</v>
      </c>
      <c r="L134" s="14">
        <v>231783</v>
      </c>
      <c r="M134" s="14">
        <v>191436</v>
      </c>
      <c r="N134" s="14">
        <v>133733</v>
      </c>
      <c r="O134" s="14">
        <v>72297</v>
      </c>
      <c r="P134" s="14">
        <v>90245</v>
      </c>
      <c r="Q134" s="30">
        <f t="shared" si="14"/>
        <v>1677146</v>
      </c>
      <c r="R134" s="12">
        <f t="shared" si="19"/>
        <v>2.4016187450085935E-2</v>
      </c>
    </row>
    <row r="135" spans="1:20" x14ac:dyDescent="0.2">
      <c r="A135" s="5" t="s">
        <v>275</v>
      </c>
      <c r="B135" s="7" t="s">
        <v>277</v>
      </c>
      <c r="C135" s="34" t="s">
        <v>308</v>
      </c>
      <c r="D135" s="30">
        <v>473854</v>
      </c>
      <c r="E135" s="14">
        <v>30831</v>
      </c>
      <c r="F135" s="14">
        <v>24369</v>
      </c>
      <c r="G135" s="14">
        <v>29489</v>
      </c>
      <c r="H135" s="14">
        <v>49276</v>
      </c>
      <c r="I135" s="14">
        <v>47651</v>
      </c>
      <c r="J135" s="14">
        <v>53918</v>
      </c>
      <c r="K135" s="14">
        <v>62201</v>
      </c>
      <c r="L135" s="14">
        <v>64703</v>
      </c>
      <c r="M135" s="14">
        <v>56864</v>
      </c>
      <c r="N135" s="14">
        <v>47998</v>
      </c>
      <c r="O135" s="14">
        <v>25926</v>
      </c>
      <c r="P135" s="14">
        <v>22608</v>
      </c>
      <c r="Q135" s="30">
        <f t="shared" si="14"/>
        <v>515834</v>
      </c>
      <c r="R135" s="12">
        <f t="shared" si="19"/>
        <v>8.8592688887294324E-2</v>
      </c>
    </row>
    <row r="136" spans="1:20" x14ac:dyDescent="0.2">
      <c r="A136" s="5" t="s">
        <v>275</v>
      </c>
      <c r="B136" s="7" t="s">
        <v>278</v>
      </c>
      <c r="C136" s="34" t="s">
        <v>309</v>
      </c>
      <c r="D136" s="30">
        <v>3674028</v>
      </c>
      <c r="E136" s="14">
        <v>246878</v>
      </c>
      <c r="F136" s="14">
        <v>241991</v>
      </c>
      <c r="G136" s="14">
        <v>289950</v>
      </c>
      <c r="H136" s="14">
        <v>338405</v>
      </c>
      <c r="I136" s="14">
        <v>359693</v>
      </c>
      <c r="J136" s="14">
        <v>367215</v>
      </c>
      <c r="K136" s="14">
        <v>399960</v>
      </c>
      <c r="L136" s="14">
        <v>399600</v>
      </c>
      <c r="M136" s="14">
        <v>383388</v>
      </c>
      <c r="N136" s="14">
        <v>364486</v>
      </c>
      <c r="O136" s="14">
        <v>291790</v>
      </c>
      <c r="P136" s="14">
        <v>285561</v>
      </c>
      <c r="Q136" s="30">
        <f t="shared" si="14"/>
        <v>3968917</v>
      </c>
      <c r="R136" s="12">
        <f t="shared" si="19"/>
        <v>8.0263133541714993E-2</v>
      </c>
    </row>
    <row r="137" spans="1:20" x14ac:dyDescent="0.2">
      <c r="A137" s="5" t="s">
        <v>275</v>
      </c>
      <c r="B137" s="7" t="s">
        <v>279</v>
      </c>
      <c r="C137" s="34" t="s">
        <v>310</v>
      </c>
      <c r="D137" s="30">
        <v>6572484</v>
      </c>
      <c r="E137" s="14">
        <v>447601</v>
      </c>
      <c r="F137" s="14">
        <v>398074</v>
      </c>
      <c r="G137" s="14">
        <v>504340</v>
      </c>
      <c r="H137" s="14">
        <v>571019</v>
      </c>
      <c r="I137" s="14">
        <v>608793</v>
      </c>
      <c r="J137" s="14">
        <v>637310</v>
      </c>
      <c r="K137" s="14">
        <v>693089</v>
      </c>
      <c r="L137" s="14">
        <v>704840</v>
      </c>
      <c r="M137" s="14">
        <v>673242</v>
      </c>
      <c r="N137" s="14">
        <v>601612</v>
      </c>
      <c r="O137" s="14">
        <v>518289</v>
      </c>
      <c r="P137" s="14">
        <v>523804</v>
      </c>
      <c r="Q137" s="30">
        <f t="shared" si="14"/>
        <v>6882013</v>
      </c>
      <c r="R137" s="12">
        <f t="shared" si="19"/>
        <v>4.7094675316060153E-2</v>
      </c>
    </row>
    <row r="138" spans="1:20" x14ac:dyDescent="0.2">
      <c r="A138" s="5" t="s">
        <v>275</v>
      </c>
      <c r="B138" s="7" t="s">
        <v>280</v>
      </c>
      <c r="C138" s="34" t="s">
        <v>311</v>
      </c>
      <c r="D138" s="30">
        <v>2160827</v>
      </c>
      <c r="E138" s="14">
        <v>132205</v>
      </c>
      <c r="F138" s="14">
        <v>131917</v>
      </c>
      <c r="G138" s="14">
        <v>153362</v>
      </c>
      <c r="H138" s="14">
        <v>192744</v>
      </c>
      <c r="I138" s="14">
        <v>206929</v>
      </c>
      <c r="J138" s="14">
        <v>227336</v>
      </c>
      <c r="K138" s="14">
        <v>253524</v>
      </c>
      <c r="L138" s="14">
        <v>237389</v>
      </c>
      <c r="M138" s="14">
        <v>226455</v>
      </c>
      <c r="N138" s="14">
        <v>197573</v>
      </c>
      <c r="O138" s="14">
        <v>145077</v>
      </c>
      <c r="P138" s="14">
        <v>150686</v>
      </c>
      <c r="Q138" s="30">
        <f t="shared" si="14"/>
        <v>2255197</v>
      </c>
      <c r="R138" s="12">
        <f t="shared" si="19"/>
        <v>4.3673093681261932E-2</v>
      </c>
    </row>
    <row r="139" spans="1:20" x14ac:dyDescent="0.2">
      <c r="A139" s="5" t="s">
        <v>275</v>
      </c>
      <c r="B139" s="7" t="s">
        <v>281</v>
      </c>
      <c r="C139" s="34" t="s">
        <v>312</v>
      </c>
      <c r="D139" s="30">
        <v>3633750</v>
      </c>
      <c r="E139" s="14">
        <v>189509</v>
      </c>
      <c r="F139" s="14">
        <v>172813</v>
      </c>
      <c r="G139" s="14">
        <v>208050</v>
      </c>
      <c r="H139" s="14">
        <v>284166</v>
      </c>
      <c r="I139" s="14">
        <v>327254</v>
      </c>
      <c r="J139" s="14">
        <v>400582</v>
      </c>
      <c r="K139" s="14">
        <v>465332</v>
      </c>
      <c r="L139" s="14">
        <v>498384</v>
      </c>
      <c r="M139" s="14">
        <v>414200</v>
      </c>
      <c r="N139" s="14">
        <v>313666</v>
      </c>
      <c r="O139" s="14">
        <v>211975</v>
      </c>
      <c r="P139" s="14">
        <v>228243</v>
      </c>
      <c r="Q139" s="30">
        <f t="shared" si="14"/>
        <v>3714174</v>
      </c>
      <c r="R139" s="12">
        <f t="shared" si="19"/>
        <v>2.2132507739938134E-2</v>
      </c>
    </row>
    <row r="140" spans="1:20" x14ac:dyDescent="0.2">
      <c r="A140" s="5" t="s">
        <v>275</v>
      </c>
      <c r="B140" s="7" t="s">
        <v>282</v>
      </c>
      <c r="C140" s="34" t="s">
        <v>313</v>
      </c>
      <c r="D140" s="30">
        <v>7300246</v>
      </c>
      <c r="E140" s="14">
        <v>400974</v>
      </c>
      <c r="F140" s="14">
        <v>384082</v>
      </c>
      <c r="G140" s="14">
        <v>484158</v>
      </c>
      <c r="H140" s="14">
        <v>618520</v>
      </c>
      <c r="I140" s="14">
        <v>688599</v>
      </c>
      <c r="J140" s="14">
        <v>694419</v>
      </c>
      <c r="K140" s="14">
        <v>763434</v>
      </c>
      <c r="L140" s="14">
        <v>779091</v>
      </c>
      <c r="M140" s="14">
        <v>723759</v>
      </c>
      <c r="N140" s="14">
        <v>658853</v>
      </c>
      <c r="O140" s="14">
        <v>452319</v>
      </c>
      <c r="P140" s="14">
        <v>453236</v>
      </c>
      <c r="Q140" s="30">
        <f t="shared" si="14"/>
        <v>7101444</v>
      </c>
      <c r="R140" s="12">
        <f t="shared" si="19"/>
        <v>-2.7232232995983985E-2</v>
      </c>
    </row>
    <row r="141" spans="1:20" x14ac:dyDescent="0.2">
      <c r="A141" s="5" t="s">
        <v>275</v>
      </c>
      <c r="B141" s="7" t="s">
        <v>764</v>
      </c>
      <c r="C141" s="34" t="s">
        <v>765</v>
      </c>
      <c r="D141" s="30">
        <v>235478</v>
      </c>
      <c r="E141" s="14">
        <v>15965</v>
      </c>
      <c r="F141" s="14">
        <v>11428</v>
      </c>
      <c r="G141" s="14">
        <v>8027</v>
      </c>
      <c r="H141" s="14">
        <v>9401</v>
      </c>
      <c r="I141" s="14">
        <v>8723</v>
      </c>
      <c r="J141" s="14">
        <v>4581</v>
      </c>
      <c r="K141" s="14">
        <v>5070</v>
      </c>
      <c r="L141" s="14">
        <v>12675</v>
      </c>
      <c r="M141" s="14">
        <v>18748</v>
      </c>
      <c r="N141" s="14">
        <v>14362</v>
      </c>
      <c r="O141" s="14">
        <v>8033</v>
      </c>
      <c r="P141" s="14">
        <v>9680</v>
      </c>
      <c r="Q141" s="30">
        <f t="shared" si="14"/>
        <v>126693</v>
      </c>
      <c r="R141" s="12">
        <f t="shared" si="19"/>
        <v>-0.4619752163684081</v>
      </c>
    </row>
    <row r="142" spans="1:20" x14ac:dyDescent="0.2">
      <c r="A142" s="5" t="s">
        <v>275</v>
      </c>
      <c r="B142" s="7" t="s">
        <v>283</v>
      </c>
      <c r="C142" s="34" t="s">
        <v>793</v>
      </c>
      <c r="D142" s="30">
        <v>2240049</v>
      </c>
      <c r="E142" s="14">
        <v>140396</v>
      </c>
      <c r="F142" s="14">
        <v>124199</v>
      </c>
      <c r="G142" s="14">
        <v>156848</v>
      </c>
      <c r="H142" s="14">
        <v>223066</v>
      </c>
      <c r="I142" s="14">
        <v>247796</v>
      </c>
      <c r="J142" s="14">
        <v>249511</v>
      </c>
      <c r="K142" s="14">
        <v>258727</v>
      </c>
      <c r="L142" s="14">
        <v>255697</v>
      </c>
      <c r="M142" s="14">
        <v>247143</v>
      </c>
      <c r="N142" s="14">
        <v>226108</v>
      </c>
      <c r="O142" s="14">
        <v>156343</v>
      </c>
      <c r="P142" s="14">
        <v>122391</v>
      </c>
      <c r="Q142" s="30">
        <f t="shared" ref="Q142:Q204" si="20">SUM(E142:P142)</f>
        <v>2408225</v>
      </c>
      <c r="R142" s="12">
        <f t="shared" si="19"/>
        <v>7.5076929120746927E-2</v>
      </c>
    </row>
    <row r="143" spans="1:20" x14ac:dyDescent="0.2">
      <c r="A143" s="5" t="s">
        <v>275</v>
      </c>
      <c r="B143" s="7" t="s">
        <v>285</v>
      </c>
      <c r="C143" s="34" t="s">
        <v>316</v>
      </c>
      <c r="D143" s="30">
        <v>1261751</v>
      </c>
      <c r="E143" s="14">
        <v>80906</v>
      </c>
      <c r="F143" s="14">
        <v>75191</v>
      </c>
      <c r="G143" s="14">
        <v>93652</v>
      </c>
      <c r="H143" s="14">
        <v>125374</v>
      </c>
      <c r="I143" s="14">
        <v>129652</v>
      </c>
      <c r="J143" s="14">
        <v>134393</v>
      </c>
      <c r="K143" s="14">
        <v>145249</v>
      </c>
      <c r="L143" s="14">
        <v>138742</v>
      </c>
      <c r="M143" s="14">
        <v>140365</v>
      </c>
      <c r="N143" s="14">
        <v>122773</v>
      </c>
      <c r="O143" s="14">
        <v>81694</v>
      </c>
      <c r="P143" s="14">
        <v>87981</v>
      </c>
      <c r="Q143" s="30">
        <f t="shared" si="20"/>
        <v>1355972</v>
      </c>
      <c r="R143" s="12">
        <f t="shared" si="19"/>
        <v>7.4674797166794482E-2</v>
      </c>
    </row>
    <row r="144" spans="1:20" x14ac:dyDescent="0.2">
      <c r="A144" s="5" t="s">
        <v>275</v>
      </c>
      <c r="B144" s="7" t="s">
        <v>286</v>
      </c>
      <c r="C144" s="34" t="s">
        <v>317</v>
      </c>
      <c r="D144" s="30">
        <v>2411093</v>
      </c>
      <c r="E144" s="14">
        <v>137561</v>
      </c>
      <c r="F144" s="14">
        <v>126523</v>
      </c>
      <c r="G144" s="14">
        <v>157797</v>
      </c>
      <c r="H144" s="14">
        <v>178308</v>
      </c>
      <c r="I144" s="14">
        <v>202650</v>
      </c>
      <c r="J144" s="14">
        <v>231170</v>
      </c>
      <c r="K144" s="14">
        <v>271422</v>
      </c>
      <c r="L144" s="14">
        <v>277374</v>
      </c>
      <c r="M144" s="14">
        <v>242095</v>
      </c>
      <c r="N144" s="14">
        <v>202980</v>
      </c>
      <c r="O144" s="14">
        <v>155746</v>
      </c>
      <c r="P144" s="14">
        <v>158624</v>
      </c>
      <c r="Q144" s="30">
        <f t="shared" si="20"/>
        <v>2342250</v>
      </c>
      <c r="R144" s="12">
        <f t="shared" si="19"/>
        <v>-2.8552610786892085E-2</v>
      </c>
    </row>
    <row r="145" spans="1:18" x14ac:dyDescent="0.2">
      <c r="A145" s="5" t="s">
        <v>275</v>
      </c>
      <c r="B145" s="7" t="s">
        <v>287</v>
      </c>
      <c r="C145" s="34" t="s">
        <v>318</v>
      </c>
      <c r="D145" s="30">
        <v>8772530</v>
      </c>
      <c r="E145" s="14">
        <v>718911</v>
      </c>
      <c r="F145" s="14">
        <v>677182</v>
      </c>
      <c r="G145" s="14">
        <v>766864</v>
      </c>
      <c r="H145" s="14">
        <v>885712</v>
      </c>
      <c r="I145" s="14">
        <v>915893</v>
      </c>
      <c r="J145" s="14">
        <v>948425</v>
      </c>
      <c r="K145" s="14">
        <v>1013243</v>
      </c>
      <c r="L145" s="14">
        <v>1055358</v>
      </c>
      <c r="M145" s="14">
        <v>945941</v>
      </c>
      <c r="N145" s="14">
        <v>923613</v>
      </c>
      <c r="O145" s="14">
        <v>782006</v>
      </c>
      <c r="P145" s="14">
        <v>779581</v>
      </c>
      <c r="Q145" s="30">
        <f t="shared" si="20"/>
        <v>10412729</v>
      </c>
      <c r="R145" s="12">
        <f t="shared" si="19"/>
        <v>0.18696989351988536</v>
      </c>
    </row>
    <row r="146" spans="1:18" x14ac:dyDescent="0.2">
      <c r="A146" s="5" t="s">
        <v>275</v>
      </c>
      <c r="B146" s="7" t="s">
        <v>288</v>
      </c>
      <c r="C146" s="34" t="s">
        <v>319</v>
      </c>
      <c r="D146" s="30">
        <v>8986894</v>
      </c>
      <c r="E146" s="14">
        <v>634755</v>
      </c>
      <c r="F146" s="14">
        <v>643087</v>
      </c>
      <c r="G146" s="14">
        <v>750110</v>
      </c>
      <c r="H146" s="14">
        <v>806366</v>
      </c>
      <c r="I146" s="14">
        <v>829259</v>
      </c>
      <c r="J146" s="14">
        <v>891774</v>
      </c>
      <c r="K146" s="14">
        <v>971568</v>
      </c>
      <c r="L146" s="14">
        <v>849003</v>
      </c>
      <c r="M146" s="14">
        <v>940413</v>
      </c>
      <c r="N146" s="14">
        <v>895152</v>
      </c>
      <c r="O146" s="14">
        <v>728875</v>
      </c>
      <c r="P146" s="14">
        <v>700701</v>
      </c>
      <c r="Q146" s="30">
        <f t="shared" si="20"/>
        <v>9641063</v>
      </c>
      <c r="R146" s="12">
        <f t="shared" si="19"/>
        <v>7.2791444964188878E-2</v>
      </c>
    </row>
    <row r="147" spans="1:18" x14ac:dyDescent="0.2">
      <c r="A147" s="5" t="s">
        <v>275</v>
      </c>
      <c r="B147" s="7" t="s">
        <v>289</v>
      </c>
      <c r="C147" s="34" t="s">
        <v>320</v>
      </c>
      <c r="D147" s="30">
        <v>18838661</v>
      </c>
      <c r="E147" s="14">
        <v>1231991</v>
      </c>
      <c r="F147" s="14">
        <v>1154601</v>
      </c>
      <c r="G147" s="14">
        <v>1427858</v>
      </c>
      <c r="H147" s="14">
        <v>1537231</v>
      </c>
      <c r="I147" s="14">
        <v>1603305</v>
      </c>
      <c r="J147" s="14">
        <v>1740468</v>
      </c>
      <c r="K147" s="14">
        <v>1880132</v>
      </c>
      <c r="L147" s="14">
        <v>1953980</v>
      </c>
      <c r="M147" s="14">
        <v>1808059</v>
      </c>
      <c r="N147" s="14">
        <v>1650302</v>
      </c>
      <c r="O147" s="14">
        <v>1293141</v>
      </c>
      <c r="P147" s="14">
        <v>1291372</v>
      </c>
      <c r="Q147" s="30">
        <f t="shared" si="20"/>
        <v>18572440</v>
      </c>
      <c r="R147" s="12">
        <f t="shared" si="19"/>
        <v>-1.413163069286083E-2</v>
      </c>
    </row>
    <row r="148" spans="1:18" x14ac:dyDescent="0.2">
      <c r="A148" s="5" t="s">
        <v>275</v>
      </c>
      <c r="B148" s="7" t="s">
        <v>290</v>
      </c>
      <c r="C148" s="34" t="s">
        <v>321</v>
      </c>
      <c r="D148" s="30">
        <v>5948970</v>
      </c>
      <c r="E148" s="14">
        <v>323404</v>
      </c>
      <c r="F148" s="14">
        <v>316146</v>
      </c>
      <c r="G148" s="14">
        <v>401027</v>
      </c>
      <c r="H148" s="14">
        <v>535780</v>
      </c>
      <c r="I148" s="14">
        <v>612603</v>
      </c>
      <c r="J148" s="14">
        <v>628489</v>
      </c>
      <c r="K148" s="14">
        <v>682498</v>
      </c>
      <c r="L148" s="14">
        <v>705337</v>
      </c>
      <c r="M148" s="14">
        <v>650846</v>
      </c>
      <c r="N148" s="14">
        <v>576222</v>
      </c>
      <c r="O148" s="14">
        <v>353403</v>
      </c>
      <c r="P148" s="14">
        <v>365730</v>
      </c>
      <c r="Q148" s="30">
        <f t="shared" si="20"/>
        <v>6151485</v>
      </c>
      <c r="R148" s="12">
        <f t="shared" si="19"/>
        <v>3.404202744340612E-2</v>
      </c>
    </row>
    <row r="149" spans="1:18" x14ac:dyDescent="0.2">
      <c r="A149" s="5" t="s">
        <v>275</v>
      </c>
      <c r="B149" s="7" t="s">
        <v>291</v>
      </c>
      <c r="C149" s="34" t="s">
        <v>322</v>
      </c>
      <c r="D149" s="30">
        <v>2106725</v>
      </c>
      <c r="E149" s="14">
        <v>38873</v>
      </c>
      <c r="F149" s="14">
        <v>35719</v>
      </c>
      <c r="G149" s="14">
        <v>39711</v>
      </c>
      <c r="H149" s="14">
        <v>101637</v>
      </c>
      <c r="I149" s="14">
        <v>174315</v>
      </c>
      <c r="J149" s="14">
        <v>299766</v>
      </c>
      <c r="K149" s="14">
        <v>457662</v>
      </c>
      <c r="L149" s="14">
        <v>514287</v>
      </c>
      <c r="M149" s="14">
        <v>311285</v>
      </c>
      <c r="N149" s="14">
        <v>141185</v>
      </c>
      <c r="O149" s="14">
        <v>53587</v>
      </c>
      <c r="P149" s="14">
        <v>50868</v>
      </c>
      <c r="Q149" s="30">
        <f t="shared" si="20"/>
        <v>2218895</v>
      </c>
      <c r="R149" s="12">
        <f t="shared" si="19"/>
        <v>5.3243778851060242E-2</v>
      </c>
    </row>
    <row r="150" spans="1:18" x14ac:dyDescent="0.2">
      <c r="A150" s="5" t="s">
        <v>275</v>
      </c>
      <c r="B150" s="7" t="s">
        <v>292</v>
      </c>
      <c r="C150" s="34" t="s">
        <v>323</v>
      </c>
      <c r="D150" s="30">
        <v>4566730</v>
      </c>
      <c r="E150" s="14">
        <v>265769</v>
      </c>
      <c r="F150" s="14">
        <v>235234</v>
      </c>
      <c r="G150" s="14">
        <v>300689</v>
      </c>
      <c r="H150" s="14">
        <v>407752</v>
      </c>
      <c r="I150" s="14">
        <v>453361</v>
      </c>
      <c r="J150" s="14">
        <v>472185</v>
      </c>
      <c r="K150" s="14">
        <v>557127</v>
      </c>
      <c r="L150" s="14">
        <v>576870</v>
      </c>
      <c r="M150" s="14">
        <v>517644</v>
      </c>
      <c r="N150" s="14">
        <v>437142</v>
      </c>
      <c r="O150" s="14">
        <v>326782</v>
      </c>
      <c r="P150" s="14">
        <v>355495</v>
      </c>
      <c r="Q150" s="30">
        <f t="shared" si="20"/>
        <v>4906050</v>
      </c>
      <c r="R150" s="12">
        <f t="shared" si="19"/>
        <v>7.4302619160756089E-2</v>
      </c>
    </row>
    <row r="151" spans="1:18" x14ac:dyDescent="0.2">
      <c r="A151" s="5" t="s">
        <v>275</v>
      </c>
      <c r="B151" s="7" t="s">
        <v>293</v>
      </c>
      <c r="C151" s="34" t="s">
        <v>324</v>
      </c>
      <c r="D151" s="30">
        <v>203708</v>
      </c>
      <c r="E151" s="14">
        <v>11163</v>
      </c>
      <c r="F151" s="14">
        <v>9520</v>
      </c>
      <c r="G151" s="14">
        <v>11796</v>
      </c>
      <c r="H151" s="14">
        <v>18174</v>
      </c>
      <c r="I151" s="14">
        <v>19847</v>
      </c>
      <c r="J151" s="14">
        <v>21137</v>
      </c>
      <c r="K151" s="14">
        <v>22269</v>
      </c>
      <c r="L151" s="14">
        <v>18855</v>
      </c>
      <c r="M151" s="14">
        <v>19854</v>
      </c>
      <c r="N151" s="14">
        <v>17681</v>
      </c>
      <c r="O151" s="14">
        <v>7716</v>
      </c>
      <c r="P151" s="14">
        <v>7167</v>
      </c>
      <c r="Q151" s="30">
        <f t="shared" si="20"/>
        <v>185179</v>
      </c>
      <c r="R151" s="12">
        <f t="shared" si="19"/>
        <v>-9.0958627054411267E-2</v>
      </c>
    </row>
    <row r="152" spans="1:18" x14ac:dyDescent="0.2">
      <c r="A152" s="5" t="s">
        <v>275</v>
      </c>
      <c r="B152" s="7" t="s">
        <v>294</v>
      </c>
      <c r="C152" s="34" t="s">
        <v>325</v>
      </c>
      <c r="D152" s="30">
        <v>204447</v>
      </c>
      <c r="E152" s="14">
        <v>7829</v>
      </c>
      <c r="F152" s="14">
        <v>7177</v>
      </c>
      <c r="G152" s="14">
        <v>9320</v>
      </c>
      <c r="H152" s="14">
        <v>25868</v>
      </c>
      <c r="I152" s="14">
        <v>28204</v>
      </c>
      <c r="J152" s="14">
        <v>29398</v>
      </c>
      <c r="K152" s="14">
        <v>37102</v>
      </c>
      <c r="L152" s="14">
        <v>43335</v>
      </c>
      <c r="M152" s="14">
        <v>33554</v>
      </c>
      <c r="N152" s="14">
        <v>25417</v>
      </c>
      <c r="O152" s="14">
        <v>14714</v>
      </c>
      <c r="P152" s="14">
        <v>8150</v>
      </c>
      <c r="Q152" s="30">
        <f t="shared" si="20"/>
        <v>270068</v>
      </c>
      <c r="R152" s="12">
        <f t="shared" si="19"/>
        <v>0.32096827050531429</v>
      </c>
    </row>
    <row r="153" spans="1:18" x14ac:dyDescent="0.2">
      <c r="A153" s="5" t="s">
        <v>275</v>
      </c>
      <c r="B153" s="7" t="s">
        <v>295</v>
      </c>
      <c r="C153" s="34" t="s">
        <v>326</v>
      </c>
      <c r="D153" s="30">
        <v>553539</v>
      </c>
      <c r="E153" s="14">
        <v>35399</v>
      </c>
      <c r="F153" s="14">
        <v>35061</v>
      </c>
      <c r="G153" s="14">
        <v>40274</v>
      </c>
      <c r="H153" s="14">
        <v>52067</v>
      </c>
      <c r="I153" s="14">
        <v>55361</v>
      </c>
      <c r="J153" s="14">
        <v>57787</v>
      </c>
      <c r="K153" s="14">
        <v>64135</v>
      </c>
      <c r="L153" s="14">
        <v>61447</v>
      </c>
      <c r="M153" s="14">
        <v>59893</v>
      </c>
      <c r="N153" s="14">
        <v>59834</v>
      </c>
      <c r="O153" s="14">
        <v>43585</v>
      </c>
      <c r="P153" s="14">
        <v>45715</v>
      </c>
      <c r="Q153" s="30">
        <f t="shared" si="20"/>
        <v>610558</v>
      </c>
      <c r="R153" s="12">
        <f t="shared" si="19"/>
        <v>0.10300809879701345</v>
      </c>
    </row>
    <row r="154" spans="1:18" x14ac:dyDescent="0.2">
      <c r="A154" s="5" t="s">
        <v>275</v>
      </c>
      <c r="B154" s="7" t="s">
        <v>296</v>
      </c>
      <c r="C154" s="34" t="s">
        <v>327</v>
      </c>
      <c r="D154" s="30">
        <v>4676013</v>
      </c>
      <c r="E154" s="14">
        <v>253231</v>
      </c>
      <c r="F154" s="14">
        <v>251276</v>
      </c>
      <c r="G154" s="14">
        <v>306422</v>
      </c>
      <c r="H154" s="14">
        <v>413349</v>
      </c>
      <c r="I154" s="14">
        <v>458523</v>
      </c>
      <c r="J154" s="14">
        <v>483157</v>
      </c>
      <c r="K154" s="14">
        <v>559397</v>
      </c>
      <c r="L154" s="14">
        <v>596208</v>
      </c>
      <c r="M154" s="14">
        <v>496193</v>
      </c>
      <c r="N154" s="14">
        <v>434213</v>
      </c>
      <c r="O154" s="14">
        <v>278397</v>
      </c>
      <c r="P154" s="14">
        <v>266750</v>
      </c>
      <c r="Q154" s="30">
        <f t="shared" si="20"/>
        <v>4797116</v>
      </c>
      <c r="R154" s="12">
        <f t="shared" si="19"/>
        <v>2.5898773164231947E-2</v>
      </c>
    </row>
    <row r="155" spans="1:18" x14ac:dyDescent="0.2">
      <c r="A155" s="5" t="s">
        <v>275</v>
      </c>
      <c r="B155" s="7" t="s">
        <v>297</v>
      </c>
      <c r="C155" s="34" t="s">
        <v>328</v>
      </c>
      <c r="D155" s="30">
        <v>517586</v>
      </c>
      <c r="E155" s="14">
        <v>31332</v>
      </c>
      <c r="F155" s="14">
        <v>30061</v>
      </c>
      <c r="G155" s="14">
        <v>36917</v>
      </c>
      <c r="H155" s="14">
        <v>39220</v>
      </c>
      <c r="I155" s="14">
        <v>39919</v>
      </c>
      <c r="J155" s="14">
        <v>45737</v>
      </c>
      <c r="K155" s="14">
        <v>49791</v>
      </c>
      <c r="L155" s="14">
        <v>55695</v>
      </c>
      <c r="M155" s="14">
        <v>46927</v>
      </c>
      <c r="N155" s="14">
        <v>41615</v>
      </c>
      <c r="O155" s="14">
        <v>36447</v>
      </c>
      <c r="P155" s="14">
        <v>37143</v>
      </c>
      <c r="Q155" s="30">
        <f t="shared" si="20"/>
        <v>490804</v>
      </c>
      <c r="R155" s="12">
        <f t="shared" si="19"/>
        <v>-5.1744057992294978E-2</v>
      </c>
    </row>
    <row r="156" spans="1:18" x14ac:dyDescent="0.2">
      <c r="A156" s="5" t="s">
        <v>275</v>
      </c>
      <c r="B156" s="7" t="s">
        <v>299</v>
      </c>
      <c r="C156" s="34" t="s">
        <v>330</v>
      </c>
      <c r="D156" s="30">
        <v>4989388</v>
      </c>
      <c r="E156" s="14">
        <v>409638</v>
      </c>
      <c r="F156" s="14">
        <v>397645</v>
      </c>
      <c r="G156" s="14">
        <v>444452</v>
      </c>
      <c r="H156" s="14">
        <v>443209</v>
      </c>
      <c r="I156" s="14">
        <v>532811</v>
      </c>
      <c r="J156" s="14">
        <v>633286</v>
      </c>
      <c r="K156" s="14">
        <v>629211</v>
      </c>
      <c r="L156" s="14">
        <v>488451</v>
      </c>
      <c r="M156" s="14">
        <v>466178</v>
      </c>
      <c r="N156" s="14">
        <v>481334</v>
      </c>
      <c r="O156" s="14">
        <v>448421</v>
      </c>
      <c r="P156" s="14">
        <v>428241</v>
      </c>
      <c r="Q156" s="30">
        <f t="shared" si="20"/>
        <v>5802877</v>
      </c>
      <c r="R156" s="12">
        <f t="shared" si="19"/>
        <v>0.16304384425504681</v>
      </c>
    </row>
    <row r="157" spans="1:18" x14ac:dyDescent="0.2">
      <c r="A157" s="5" t="s">
        <v>275</v>
      </c>
      <c r="B157" s="7" t="s">
        <v>300</v>
      </c>
      <c r="C157" s="34" t="s">
        <v>331</v>
      </c>
      <c r="D157" s="30">
        <v>38506467</v>
      </c>
      <c r="E157" s="14">
        <v>2435645</v>
      </c>
      <c r="F157" s="14">
        <v>2372235</v>
      </c>
      <c r="G157" s="14">
        <v>3048419</v>
      </c>
      <c r="H157" s="14">
        <v>3443981</v>
      </c>
      <c r="I157" s="14">
        <v>3524752</v>
      </c>
      <c r="J157" s="14">
        <v>3662188</v>
      </c>
      <c r="K157" s="14">
        <v>4164513</v>
      </c>
      <c r="L157" s="14">
        <v>4393525</v>
      </c>
      <c r="M157" s="14">
        <v>4076579</v>
      </c>
      <c r="N157" s="14">
        <v>3725153</v>
      </c>
      <c r="O157" s="14">
        <v>2828360</v>
      </c>
      <c r="P157" s="14">
        <v>2746806</v>
      </c>
      <c r="Q157" s="30">
        <f t="shared" si="20"/>
        <v>40422156</v>
      </c>
      <c r="R157" s="12">
        <f t="shared" si="19"/>
        <v>4.9749799170097919E-2</v>
      </c>
    </row>
    <row r="158" spans="1:18" x14ac:dyDescent="0.2">
      <c r="A158" s="5" t="s">
        <v>275</v>
      </c>
      <c r="B158" s="7" t="s">
        <v>301</v>
      </c>
      <c r="C158" s="34" t="s">
        <v>332</v>
      </c>
      <c r="D158" s="30">
        <v>1597100</v>
      </c>
      <c r="E158" s="14">
        <v>81028</v>
      </c>
      <c r="F158" s="14">
        <v>76067</v>
      </c>
      <c r="G158" s="14">
        <v>90246</v>
      </c>
      <c r="H158" s="14">
        <v>153155</v>
      </c>
      <c r="I158" s="14">
        <v>161045</v>
      </c>
      <c r="J158" s="14">
        <v>165901</v>
      </c>
      <c r="K158" s="14">
        <v>171250</v>
      </c>
      <c r="L158" s="14">
        <v>186607</v>
      </c>
      <c r="M158" s="14">
        <v>172443</v>
      </c>
      <c r="N158" s="14">
        <v>157442</v>
      </c>
      <c r="O158" s="14">
        <v>87301</v>
      </c>
      <c r="P158" s="14">
        <v>83515</v>
      </c>
      <c r="Q158" s="30">
        <f t="shared" si="20"/>
        <v>1586000</v>
      </c>
      <c r="R158" s="12">
        <f t="shared" si="19"/>
        <v>-6.9500970509047688E-3</v>
      </c>
    </row>
    <row r="159" spans="1:18" x14ac:dyDescent="0.2">
      <c r="A159" s="5" t="s">
        <v>275</v>
      </c>
      <c r="B159" s="7" t="s">
        <v>302</v>
      </c>
      <c r="C159" s="34" t="s">
        <v>333</v>
      </c>
      <c r="D159" s="30">
        <v>2243593</v>
      </c>
      <c r="E159" s="14">
        <v>161429</v>
      </c>
      <c r="F159" s="14">
        <v>160420</v>
      </c>
      <c r="G159" s="14">
        <v>179354</v>
      </c>
      <c r="H159" s="14">
        <v>211711</v>
      </c>
      <c r="I159" s="14">
        <v>216207</v>
      </c>
      <c r="J159" s="14">
        <v>214890</v>
      </c>
      <c r="K159" s="14">
        <v>230024</v>
      </c>
      <c r="L159" s="14">
        <v>229452</v>
      </c>
      <c r="M159" s="14">
        <v>214261</v>
      </c>
      <c r="N159" s="14">
        <v>216954</v>
      </c>
      <c r="O159" s="14">
        <v>176543</v>
      </c>
      <c r="P159" s="14">
        <v>167631</v>
      </c>
      <c r="Q159" s="30">
        <f t="shared" si="20"/>
        <v>2378876</v>
      </c>
      <c r="R159" s="12">
        <f t="shared" si="19"/>
        <v>6.0297478196803089E-2</v>
      </c>
    </row>
    <row r="160" spans="1:18" x14ac:dyDescent="0.2">
      <c r="A160" s="5" t="s">
        <v>275</v>
      </c>
      <c r="B160" s="7" t="s">
        <v>303</v>
      </c>
      <c r="C160" s="34" t="s">
        <v>334</v>
      </c>
      <c r="D160" s="30">
        <v>738017</v>
      </c>
      <c r="E160" s="14">
        <v>42876</v>
      </c>
      <c r="F160" s="14">
        <v>44164</v>
      </c>
      <c r="G160" s="14">
        <v>53087</v>
      </c>
      <c r="H160" s="14">
        <v>63267</v>
      </c>
      <c r="I160" s="14">
        <v>67316</v>
      </c>
      <c r="J160" s="14">
        <v>69817</v>
      </c>
      <c r="K160" s="14">
        <v>75553</v>
      </c>
      <c r="L160" s="14">
        <v>70673</v>
      </c>
      <c r="M160" s="14">
        <v>75462</v>
      </c>
      <c r="N160" s="14">
        <v>68237</v>
      </c>
      <c r="O160" s="14">
        <v>56282</v>
      </c>
      <c r="P160" s="14">
        <v>52415</v>
      </c>
      <c r="Q160" s="30">
        <f t="shared" si="20"/>
        <v>739149</v>
      </c>
      <c r="R160" s="12">
        <f t="shared" si="19"/>
        <v>1.5338400063955593E-3</v>
      </c>
    </row>
    <row r="161" spans="1:20" x14ac:dyDescent="0.2">
      <c r="A161" s="5" t="s">
        <v>275</v>
      </c>
      <c r="B161" s="7" t="s">
        <v>304</v>
      </c>
      <c r="C161" s="34" t="s">
        <v>335</v>
      </c>
      <c r="D161" s="30">
        <v>3424195</v>
      </c>
      <c r="E161" s="14">
        <v>273043</v>
      </c>
      <c r="F161" s="14">
        <v>282364</v>
      </c>
      <c r="G161" s="14">
        <v>308975</v>
      </c>
      <c r="H161" s="14">
        <v>307533</v>
      </c>
      <c r="I161" s="14">
        <v>304431</v>
      </c>
      <c r="J161" s="14">
        <v>334773</v>
      </c>
      <c r="K161" s="14">
        <v>349868</v>
      </c>
      <c r="L161" s="14">
        <v>324141</v>
      </c>
      <c r="M161" s="14">
        <v>327274</v>
      </c>
      <c r="N161" s="14">
        <v>299716</v>
      </c>
      <c r="O161" s="14">
        <v>267394</v>
      </c>
      <c r="P161" s="14">
        <v>279800</v>
      </c>
      <c r="Q161" s="30">
        <f t="shared" si="20"/>
        <v>3659312</v>
      </c>
      <c r="R161" s="12">
        <f t="shared" si="19"/>
        <v>6.8663437683893491E-2</v>
      </c>
    </row>
    <row r="162" spans="1:20" x14ac:dyDescent="0.2">
      <c r="A162" s="5" t="s">
        <v>275</v>
      </c>
      <c r="B162" s="7" t="s">
        <v>305</v>
      </c>
      <c r="C162" s="34" t="s">
        <v>336</v>
      </c>
      <c r="D162" s="30">
        <v>8461649</v>
      </c>
      <c r="E162" s="14">
        <v>456865</v>
      </c>
      <c r="F162" s="14">
        <v>473994</v>
      </c>
      <c r="G162" s="14">
        <v>567130</v>
      </c>
      <c r="H162" s="14">
        <v>703830</v>
      </c>
      <c r="I162" s="14">
        <v>832166</v>
      </c>
      <c r="J162" s="14">
        <v>899608</v>
      </c>
      <c r="K162" s="14">
        <v>987226</v>
      </c>
      <c r="L162" s="14">
        <v>997910</v>
      </c>
      <c r="M162" s="14">
        <v>928480</v>
      </c>
      <c r="N162" s="14">
        <v>821781</v>
      </c>
      <c r="O162" s="14">
        <v>552778</v>
      </c>
      <c r="P162" s="14">
        <v>514108</v>
      </c>
      <c r="Q162" s="30">
        <f t="shared" si="20"/>
        <v>8735876</v>
      </c>
      <c r="R162" s="12">
        <f t="shared" si="19"/>
        <v>3.2408222085317018E-2</v>
      </c>
    </row>
    <row r="163" spans="1:20" x14ac:dyDescent="0.2">
      <c r="A163" s="5" t="s">
        <v>275</v>
      </c>
      <c r="B163" s="7" t="s">
        <v>306</v>
      </c>
      <c r="C163" s="34" t="s">
        <v>337</v>
      </c>
      <c r="D163" s="30">
        <v>2769128</v>
      </c>
      <c r="E163" s="14">
        <v>158593</v>
      </c>
      <c r="F163" s="14">
        <v>128211</v>
      </c>
      <c r="G163" s="14">
        <v>141597</v>
      </c>
      <c r="H163" s="14">
        <v>171444</v>
      </c>
      <c r="I163" s="14">
        <v>217133</v>
      </c>
      <c r="J163" s="14">
        <v>314603</v>
      </c>
      <c r="K163" s="14">
        <v>352375</v>
      </c>
      <c r="L163" s="14">
        <v>371036</v>
      </c>
      <c r="M163" s="14">
        <v>304863</v>
      </c>
      <c r="N163" s="14">
        <v>181096</v>
      </c>
      <c r="O163" s="14">
        <v>110869</v>
      </c>
      <c r="P163" s="14">
        <v>133126</v>
      </c>
      <c r="Q163" s="30">
        <f t="shared" si="20"/>
        <v>2584946</v>
      </c>
      <c r="R163" s="12">
        <f t="shared" si="19"/>
        <v>-6.6512635024455369E-2</v>
      </c>
    </row>
    <row r="164" spans="1:20" x14ac:dyDescent="0.2">
      <c r="A164" s="5" t="s">
        <v>338</v>
      </c>
      <c r="B164" s="6" t="s">
        <v>339</v>
      </c>
      <c r="C164" s="34" t="s">
        <v>355</v>
      </c>
      <c r="D164" s="30">
        <v>1427272</v>
      </c>
      <c r="E164" s="14">
        <v>108611</v>
      </c>
      <c r="F164" s="14">
        <v>88280</v>
      </c>
      <c r="G164" s="14">
        <v>103540</v>
      </c>
      <c r="H164" s="14">
        <v>128125</v>
      </c>
      <c r="I164" s="14">
        <v>130483</v>
      </c>
      <c r="J164" s="14">
        <v>131949</v>
      </c>
      <c r="K164" s="14">
        <v>194590</v>
      </c>
      <c r="L164" s="14">
        <v>215470</v>
      </c>
      <c r="M164" s="14">
        <v>138196</v>
      </c>
      <c r="N164" s="14">
        <v>127737</v>
      </c>
      <c r="O164" s="14">
        <v>103918</v>
      </c>
      <c r="P164" s="14">
        <v>108507</v>
      </c>
      <c r="Q164" s="30">
        <f t="shared" si="20"/>
        <v>1579406</v>
      </c>
      <c r="R164" s="12">
        <f t="shared" si="19"/>
        <v>0.10659075495070325</v>
      </c>
    </row>
    <row r="165" spans="1:20" x14ac:dyDescent="0.2">
      <c r="A165" s="5" t="s">
        <v>340</v>
      </c>
      <c r="B165" s="6" t="s">
        <v>341</v>
      </c>
      <c r="C165" s="34" t="s">
        <v>356</v>
      </c>
      <c r="D165" s="30">
        <v>4814138</v>
      </c>
      <c r="E165" s="14">
        <v>320991</v>
      </c>
      <c r="F165" s="14">
        <v>295057</v>
      </c>
      <c r="G165" s="14">
        <v>371104</v>
      </c>
      <c r="H165" s="14">
        <v>408275</v>
      </c>
      <c r="I165" s="14">
        <v>465782</v>
      </c>
      <c r="J165" s="14">
        <v>516308</v>
      </c>
      <c r="K165" s="14">
        <v>555687</v>
      </c>
      <c r="L165" s="14">
        <v>548112</v>
      </c>
      <c r="M165" s="14">
        <v>470355</v>
      </c>
      <c r="N165" s="14">
        <v>448376</v>
      </c>
      <c r="O165" s="14">
        <v>382236</v>
      </c>
      <c r="P165" s="14">
        <v>382141</v>
      </c>
      <c r="Q165" s="30">
        <f t="shared" si="20"/>
        <v>5164424</v>
      </c>
      <c r="R165" s="12">
        <f t="shared" ref="R165:R178" si="21">Q165/D165-1</f>
        <v>7.27619357816498E-2</v>
      </c>
    </row>
    <row r="166" spans="1:20" x14ac:dyDescent="0.2">
      <c r="A166" s="5" t="s">
        <v>342</v>
      </c>
      <c r="B166" s="6" t="s">
        <v>343</v>
      </c>
      <c r="C166" s="34" t="s">
        <v>357</v>
      </c>
      <c r="D166" s="30">
        <v>724315</v>
      </c>
      <c r="E166" s="14">
        <v>44115</v>
      </c>
      <c r="F166" s="14">
        <v>39415</v>
      </c>
      <c r="G166" s="14">
        <v>44966</v>
      </c>
      <c r="H166" s="14">
        <v>65591</v>
      </c>
      <c r="I166" s="14">
        <v>67055</v>
      </c>
      <c r="J166" s="14">
        <v>69298</v>
      </c>
      <c r="K166" s="14">
        <v>77254</v>
      </c>
      <c r="L166" s="14">
        <v>85253</v>
      </c>
      <c r="M166" s="14">
        <v>74477</v>
      </c>
      <c r="N166" s="14">
        <v>77311</v>
      </c>
      <c r="O166" s="14">
        <v>51582</v>
      </c>
      <c r="P166" s="14">
        <v>50967</v>
      </c>
      <c r="Q166" s="30">
        <f t="shared" si="20"/>
        <v>747284</v>
      </c>
      <c r="R166" s="12">
        <f t="shared" si="21"/>
        <v>3.1711341060174147E-2</v>
      </c>
    </row>
    <row r="167" spans="1:20" x14ac:dyDescent="0.2">
      <c r="A167" s="5" t="s">
        <v>342</v>
      </c>
      <c r="B167" s="6" t="s">
        <v>344</v>
      </c>
      <c r="C167" s="34" t="s">
        <v>358</v>
      </c>
      <c r="D167" s="30">
        <v>132929</v>
      </c>
      <c r="E167" s="14">
        <v>9333</v>
      </c>
      <c r="F167" s="14">
        <v>8930</v>
      </c>
      <c r="G167" s="14">
        <v>9607</v>
      </c>
      <c r="H167" s="14">
        <v>10396</v>
      </c>
      <c r="I167" s="14">
        <v>10723</v>
      </c>
      <c r="J167" s="14">
        <v>14068</v>
      </c>
      <c r="K167" s="14">
        <v>17110</v>
      </c>
      <c r="L167" s="14">
        <v>16952</v>
      </c>
      <c r="M167" s="14">
        <v>13422</v>
      </c>
      <c r="N167" s="14">
        <v>13053</v>
      </c>
      <c r="O167" s="14">
        <v>10710</v>
      </c>
      <c r="P167" s="14">
        <v>11137</v>
      </c>
      <c r="Q167" s="30">
        <f t="shared" si="20"/>
        <v>145441</v>
      </c>
      <c r="R167" s="12">
        <f t="shared" si="21"/>
        <v>9.4125435382798273E-2</v>
      </c>
    </row>
    <row r="168" spans="1:20" x14ac:dyDescent="0.2">
      <c r="A168" s="5" t="s">
        <v>342</v>
      </c>
      <c r="B168" s="6" t="s">
        <v>345</v>
      </c>
      <c r="C168" s="34" t="s">
        <v>359</v>
      </c>
      <c r="D168" s="30">
        <v>2952858</v>
      </c>
      <c r="E168" s="27">
        <v>203500</v>
      </c>
      <c r="F168" s="27">
        <v>192648</v>
      </c>
      <c r="G168" s="27">
        <v>229500</v>
      </c>
      <c r="H168" s="27">
        <v>263154</v>
      </c>
      <c r="I168" s="27">
        <v>320614</v>
      </c>
      <c r="J168" s="27">
        <v>325562</v>
      </c>
      <c r="K168" s="27">
        <v>325115</v>
      </c>
      <c r="L168" s="27">
        <v>331917</v>
      </c>
      <c r="M168" s="27">
        <v>327657</v>
      </c>
      <c r="N168" s="14">
        <v>325693</v>
      </c>
      <c r="O168" s="14">
        <v>250710</v>
      </c>
      <c r="P168" s="14">
        <v>238821</v>
      </c>
      <c r="Q168" s="30">
        <f t="shared" si="20"/>
        <v>3334891</v>
      </c>
      <c r="R168" s="12">
        <f t="shared" si="21"/>
        <v>0.12937736931474531</v>
      </c>
      <c r="S168" s="74"/>
    </row>
    <row r="169" spans="1:20" x14ac:dyDescent="0.2">
      <c r="A169" s="5" t="s">
        <v>346</v>
      </c>
      <c r="B169" s="6" t="s">
        <v>346</v>
      </c>
      <c r="C169" s="34" t="s">
        <v>360</v>
      </c>
      <c r="D169" s="30">
        <v>2457713</v>
      </c>
      <c r="E169" s="14">
        <v>142839</v>
      </c>
      <c r="F169" s="14">
        <v>150276</v>
      </c>
      <c r="G169" s="14">
        <v>179052</v>
      </c>
      <c r="H169" s="14">
        <v>236210</v>
      </c>
      <c r="I169" s="14">
        <v>250589</v>
      </c>
      <c r="J169" s="14">
        <v>246612</v>
      </c>
      <c r="K169" s="14">
        <v>271905</v>
      </c>
      <c r="L169" s="14">
        <v>295000</v>
      </c>
      <c r="M169" s="14">
        <v>266271</v>
      </c>
      <c r="N169" s="14">
        <v>245433</v>
      </c>
      <c r="O169" s="14">
        <v>200413</v>
      </c>
      <c r="P169" s="14">
        <v>192752</v>
      </c>
      <c r="Q169" s="30">
        <v>2676424</v>
      </c>
      <c r="R169" s="12">
        <f t="shared" si="21"/>
        <v>8.8989641996441327E-2</v>
      </c>
    </row>
    <row r="170" spans="1:20" x14ac:dyDescent="0.2">
      <c r="A170" s="5" t="s">
        <v>347</v>
      </c>
      <c r="B170" s="6" t="s">
        <v>348</v>
      </c>
      <c r="C170" s="34" t="s">
        <v>361</v>
      </c>
      <c r="D170" s="30">
        <v>1210509</v>
      </c>
      <c r="E170" s="14">
        <v>88293</v>
      </c>
      <c r="F170" s="14">
        <v>80095</v>
      </c>
      <c r="G170" s="14">
        <v>95747</v>
      </c>
      <c r="H170" s="14">
        <v>110002</v>
      </c>
      <c r="I170" s="14">
        <v>117658</v>
      </c>
      <c r="J170" s="14">
        <v>118714</v>
      </c>
      <c r="K170" s="14">
        <v>164666</v>
      </c>
      <c r="L170" s="14">
        <v>173821</v>
      </c>
      <c r="M170" s="14">
        <v>146290</v>
      </c>
      <c r="N170" s="14">
        <v>132895</v>
      </c>
      <c r="O170" s="14">
        <v>110287</v>
      </c>
      <c r="P170" s="14">
        <v>117917</v>
      </c>
      <c r="Q170" s="30">
        <f t="shared" si="20"/>
        <v>1456385</v>
      </c>
      <c r="R170" s="12">
        <f t="shared" si="21"/>
        <v>0.2031178619902867</v>
      </c>
    </row>
    <row r="171" spans="1:20" x14ac:dyDescent="0.2">
      <c r="A171" s="5" t="s">
        <v>349</v>
      </c>
      <c r="B171" s="6" t="s">
        <v>349</v>
      </c>
      <c r="C171" s="34" t="s">
        <v>362</v>
      </c>
      <c r="D171" s="30">
        <v>4294323</v>
      </c>
      <c r="E171" s="14">
        <v>208903</v>
      </c>
      <c r="F171" s="14">
        <v>208896</v>
      </c>
      <c r="G171" s="14">
        <v>275334</v>
      </c>
      <c r="H171" s="14">
        <v>392676</v>
      </c>
      <c r="I171" s="14">
        <v>441943</v>
      </c>
      <c r="J171" s="14">
        <v>459280</v>
      </c>
      <c r="K171" s="14">
        <v>547973</v>
      </c>
      <c r="L171" s="14">
        <v>585218</v>
      </c>
      <c r="M171" s="14">
        <v>502896</v>
      </c>
      <c r="N171" s="14">
        <v>464557</v>
      </c>
      <c r="O171" s="14">
        <v>283498</v>
      </c>
      <c r="P171" s="14">
        <v>246851</v>
      </c>
      <c r="Q171" s="30">
        <f t="shared" si="20"/>
        <v>4618025</v>
      </c>
      <c r="R171" s="12">
        <f t="shared" si="21"/>
        <v>7.537905276338086E-2</v>
      </c>
    </row>
    <row r="172" spans="1:20" x14ac:dyDescent="0.2">
      <c r="A172" s="5" t="s">
        <v>350</v>
      </c>
      <c r="B172" s="6" t="s">
        <v>351</v>
      </c>
      <c r="C172" s="34" t="s">
        <v>363</v>
      </c>
      <c r="D172" s="30">
        <v>1781169</v>
      </c>
      <c r="E172" s="14">
        <v>151984</v>
      </c>
      <c r="F172" s="14">
        <v>111089</v>
      </c>
      <c r="G172" s="14">
        <v>117093</v>
      </c>
      <c r="H172" s="14">
        <v>159981</v>
      </c>
      <c r="I172" s="14">
        <v>199626</v>
      </c>
      <c r="J172" s="14">
        <v>242398</v>
      </c>
      <c r="K172" s="14">
        <v>264542</v>
      </c>
      <c r="L172" s="14">
        <v>276775</v>
      </c>
      <c r="M172" s="14">
        <v>217995</v>
      </c>
      <c r="N172" s="14">
        <v>172592</v>
      </c>
      <c r="O172" s="14">
        <v>149845</v>
      </c>
      <c r="P172" s="14">
        <v>155242</v>
      </c>
      <c r="Q172" s="30">
        <f t="shared" si="20"/>
        <v>2219162</v>
      </c>
      <c r="R172" s="12">
        <f t="shared" si="21"/>
        <v>0.24590198908694227</v>
      </c>
      <c r="S172" s="37"/>
    </row>
    <row r="173" spans="1:20" x14ac:dyDescent="0.2">
      <c r="A173" s="5" t="s">
        <v>352</v>
      </c>
      <c r="B173" s="6" t="s">
        <v>353</v>
      </c>
      <c r="C173" s="34" t="s">
        <v>364</v>
      </c>
      <c r="D173" s="30">
        <v>701596</v>
      </c>
      <c r="E173" s="14">
        <v>39273</v>
      </c>
      <c r="F173" s="14">
        <v>34374</v>
      </c>
      <c r="G173" s="14">
        <v>42782</v>
      </c>
      <c r="H173" s="14">
        <v>51022</v>
      </c>
      <c r="I173" s="14">
        <v>58495</v>
      </c>
      <c r="J173" s="14">
        <v>74838</v>
      </c>
      <c r="K173" s="14">
        <v>101950</v>
      </c>
      <c r="L173" s="14">
        <v>112879</v>
      </c>
      <c r="M173" s="14">
        <v>83504</v>
      </c>
      <c r="N173" s="14">
        <v>59552</v>
      </c>
      <c r="O173" s="14">
        <v>45021</v>
      </c>
      <c r="P173" s="14">
        <v>45202</v>
      </c>
      <c r="Q173" s="30">
        <f t="shared" si="20"/>
        <v>748892</v>
      </c>
      <c r="R173" s="12">
        <f t="shared" si="21"/>
        <v>6.7412014891760963E-2</v>
      </c>
      <c r="S173" s="37"/>
    </row>
    <row r="174" spans="1:20" x14ac:dyDescent="0.2">
      <c r="A174" s="5" t="s">
        <v>352</v>
      </c>
      <c r="B174" s="6" t="s">
        <v>354</v>
      </c>
      <c r="C174" s="34" t="s">
        <v>365</v>
      </c>
      <c r="D174" s="30">
        <v>910534</v>
      </c>
      <c r="E174" s="14">
        <v>20438</v>
      </c>
      <c r="F174" s="14">
        <v>14149</v>
      </c>
      <c r="G174" s="14">
        <v>19016</v>
      </c>
      <c r="H174" s="14">
        <v>31634</v>
      </c>
      <c r="I174" s="14">
        <v>56760</v>
      </c>
      <c r="J174" s="14">
        <v>131870</v>
      </c>
      <c r="K174" s="14">
        <v>199919</v>
      </c>
      <c r="L174" s="14">
        <v>213853</v>
      </c>
      <c r="M174" s="14">
        <v>131517</v>
      </c>
      <c r="N174" s="14">
        <v>33944</v>
      </c>
      <c r="O174" s="14">
        <v>19192</v>
      </c>
      <c r="P174" s="14">
        <v>16714</v>
      </c>
      <c r="Q174" s="30">
        <f t="shared" si="20"/>
        <v>889006</v>
      </c>
      <c r="R174" s="12">
        <f t="shared" si="21"/>
        <v>-2.3643268675304863E-2</v>
      </c>
      <c r="S174" s="74"/>
      <c r="T174" s="32"/>
    </row>
    <row r="175" spans="1:20" x14ac:dyDescent="0.2">
      <c r="A175" s="5" t="s">
        <v>375</v>
      </c>
      <c r="B175" s="6" t="s">
        <v>901</v>
      </c>
      <c r="C175" s="35"/>
      <c r="D175" s="30">
        <f t="shared" ref="D175:P175" si="22">D176+D177+D180</f>
        <v>60600986</v>
      </c>
      <c r="E175" s="70">
        <f t="shared" si="22"/>
        <v>4058700</v>
      </c>
      <c r="F175" s="70">
        <f t="shared" si="22"/>
        <v>3963605</v>
      </c>
      <c r="G175" s="70">
        <f t="shared" si="22"/>
        <v>4638550</v>
      </c>
      <c r="H175" s="70">
        <f t="shared" si="22"/>
        <v>5292857</v>
      </c>
      <c r="I175" s="70">
        <f t="shared" si="22"/>
        <v>6021634</v>
      </c>
      <c r="J175" s="70">
        <f t="shared" si="22"/>
        <v>5932520</v>
      </c>
      <c r="K175" s="70">
        <f t="shared" si="22"/>
        <v>6524530</v>
      </c>
      <c r="L175" s="70">
        <f t="shared" si="22"/>
        <v>6564669</v>
      </c>
      <c r="M175" s="70">
        <f t="shared" si="22"/>
        <v>6077110</v>
      </c>
      <c r="N175" s="70">
        <f t="shared" si="22"/>
        <v>5905196</v>
      </c>
      <c r="O175" s="70">
        <f t="shared" si="22"/>
        <v>4685021</v>
      </c>
      <c r="P175" s="70">
        <f t="shared" si="22"/>
        <v>4645070</v>
      </c>
      <c r="Q175" s="30">
        <f t="shared" si="20"/>
        <v>64309462</v>
      </c>
      <c r="R175" s="12">
        <f t="shared" si="21"/>
        <v>6.1194977916696036E-2</v>
      </c>
      <c r="S175" s="13"/>
    </row>
    <row r="176" spans="1:20" x14ac:dyDescent="0.2">
      <c r="A176" s="5" t="s">
        <v>375</v>
      </c>
      <c r="B176" s="6" t="s">
        <v>376</v>
      </c>
      <c r="C176" s="34" t="s">
        <v>426</v>
      </c>
      <c r="D176" s="30">
        <v>54978023</v>
      </c>
      <c r="E176" s="14">
        <v>3725912</v>
      </c>
      <c r="F176" s="14">
        <v>3606908</v>
      </c>
      <c r="G176" s="14">
        <v>4198130</v>
      </c>
      <c r="H176" s="14">
        <v>4772442</v>
      </c>
      <c r="I176" s="14">
        <v>5382871</v>
      </c>
      <c r="J176" s="14">
        <v>5323947</v>
      </c>
      <c r="K176" s="14">
        <v>5917674</v>
      </c>
      <c r="L176" s="14">
        <v>5940600</v>
      </c>
      <c r="M176" s="14">
        <v>5469037</v>
      </c>
      <c r="N176" s="14">
        <v>5329211</v>
      </c>
      <c r="O176" s="14">
        <v>4327970</v>
      </c>
      <c r="P176" s="14">
        <v>4290696</v>
      </c>
      <c r="Q176" s="30">
        <v>58284848</v>
      </c>
      <c r="R176" s="12">
        <f t="shared" si="21"/>
        <v>6.0148125006241226E-2</v>
      </c>
    </row>
    <row r="177" spans="1:18" x14ac:dyDescent="0.2">
      <c r="A177" s="5" t="s">
        <v>375</v>
      </c>
      <c r="B177" s="6" t="s">
        <v>377</v>
      </c>
      <c r="C177" s="34" t="s">
        <v>427</v>
      </c>
      <c r="D177" s="30">
        <v>3935389</v>
      </c>
      <c r="E177" s="14">
        <v>246762</v>
      </c>
      <c r="F177" s="14">
        <v>253507</v>
      </c>
      <c r="G177" s="14">
        <v>311943</v>
      </c>
      <c r="H177" s="14">
        <v>382806</v>
      </c>
      <c r="I177" s="14">
        <v>440697</v>
      </c>
      <c r="J177" s="14">
        <v>420776</v>
      </c>
      <c r="K177" s="14">
        <v>443075</v>
      </c>
      <c r="L177" s="14">
        <v>453125</v>
      </c>
      <c r="M177" s="14">
        <v>422711</v>
      </c>
      <c r="N177" s="14">
        <v>417492</v>
      </c>
      <c r="O177" s="14">
        <v>269204</v>
      </c>
      <c r="P177" s="14">
        <v>269560</v>
      </c>
      <c r="Q177" s="30">
        <f t="shared" si="20"/>
        <v>4331658</v>
      </c>
      <c r="R177" s="12">
        <f t="shared" si="21"/>
        <v>0.10069373065788412</v>
      </c>
    </row>
    <row r="178" spans="1:18" x14ac:dyDescent="0.2">
      <c r="A178" s="5" t="s">
        <v>375</v>
      </c>
      <c r="B178" s="6" t="s">
        <v>378</v>
      </c>
      <c r="C178" s="34" t="s">
        <v>428</v>
      </c>
      <c r="D178" s="30">
        <v>199646</v>
      </c>
      <c r="E178" s="14">
        <v>10429</v>
      </c>
      <c r="F178" s="14">
        <v>9915</v>
      </c>
      <c r="G178" s="14">
        <v>10396</v>
      </c>
      <c r="H178" s="14">
        <v>12888</v>
      </c>
      <c r="I178" s="14">
        <v>28936</v>
      </c>
      <c r="J178" s="14">
        <v>25847</v>
      </c>
      <c r="K178" s="14">
        <v>30025</v>
      </c>
      <c r="L178" s="14">
        <v>26494</v>
      </c>
      <c r="M178" s="14">
        <v>25792</v>
      </c>
      <c r="N178" s="14">
        <v>22352</v>
      </c>
      <c r="O178" s="14">
        <v>8555</v>
      </c>
      <c r="P178" s="14">
        <v>9081</v>
      </c>
      <c r="Q178" s="30">
        <f t="shared" si="20"/>
        <v>220710</v>
      </c>
      <c r="R178" s="12">
        <f t="shared" si="21"/>
        <v>0.10550674694208739</v>
      </c>
    </row>
    <row r="179" spans="1:18" x14ac:dyDescent="0.2">
      <c r="A179" s="5" t="s">
        <v>375</v>
      </c>
      <c r="B179" s="6" t="s">
        <v>906</v>
      </c>
      <c r="C179" s="34" t="s">
        <v>429</v>
      </c>
      <c r="D179" s="30">
        <v>283000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60">
        <f t="shared" si="20"/>
        <v>0</v>
      </c>
      <c r="R179" s="12"/>
    </row>
    <row r="180" spans="1:18" x14ac:dyDescent="0.2">
      <c r="A180" s="8" t="s">
        <v>375</v>
      </c>
      <c r="B180" s="9" t="s">
        <v>380</v>
      </c>
      <c r="C180" s="34" t="s">
        <v>430</v>
      </c>
      <c r="D180" s="30">
        <v>1687574</v>
      </c>
      <c r="E180" s="14">
        <v>86026</v>
      </c>
      <c r="F180" s="14">
        <v>103190</v>
      </c>
      <c r="G180" s="14">
        <v>128477</v>
      </c>
      <c r="H180" s="14">
        <v>137609</v>
      </c>
      <c r="I180" s="14">
        <v>198066</v>
      </c>
      <c r="J180" s="14">
        <v>187797</v>
      </c>
      <c r="K180" s="14">
        <v>163781</v>
      </c>
      <c r="L180" s="14">
        <v>170944</v>
      </c>
      <c r="M180" s="14">
        <v>185362</v>
      </c>
      <c r="N180" s="14">
        <v>158493</v>
      </c>
      <c r="O180" s="14">
        <v>87847</v>
      </c>
      <c r="P180" s="14">
        <v>84814</v>
      </c>
      <c r="Q180" s="30">
        <f t="shared" si="20"/>
        <v>1692406</v>
      </c>
      <c r="R180" s="12">
        <f>Q180/D180-1</f>
        <v>2.8632818471960864E-3</v>
      </c>
    </row>
    <row r="181" spans="1:18" x14ac:dyDescent="0.2">
      <c r="A181" s="5" t="s">
        <v>381</v>
      </c>
      <c r="B181" s="6" t="s">
        <v>93</v>
      </c>
      <c r="C181" s="35"/>
      <c r="D181" s="30">
        <v>54547831</v>
      </c>
      <c r="E181" s="14">
        <v>3600823</v>
      </c>
      <c r="F181" s="14">
        <v>3780322</v>
      </c>
      <c r="G181" s="14">
        <v>4341721</v>
      </c>
      <c r="H181" s="14">
        <v>4339758</v>
      </c>
      <c r="I181" s="14">
        <v>4720119</v>
      </c>
      <c r="J181" s="14">
        <v>5274765</v>
      </c>
      <c r="K181" s="14">
        <v>5137215</v>
      </c>
      <c r="L181" s="14">
        <v>4927922</v>
      </c>
      <c r="M181" s="14">
        <v>4952662</v>
      </c>
      <c r="N181" s="14">
        <v>4903764</v>
      </c>
      <c r="O181" s="14">
        <v>4293990</v>
      </c>
      <c r="P181" s="14">
        <v>3703491</v>
      </c>
      <c r="Q181" s="30">
        <f t="shared" si="20"/>
        <v>53976552</v>
      </c>
      <c r="R181" s="12">
        <f>Q181/D181-1</f>
        <v>-1.0472992042525053E-2</v>
      </c>
    </row>
    <row r="182" spans="1:18" x14ac:dyDescent="0.2">
      <c r="A182" s="5" t="s">
        <v>381</v>
      </c>
      <c r="B182" s="6" t="s">
        <v>382</v>
      </c>
      <c r="C182" s="34" t="s">
        <v>400</v>
      </c>
      <c r="D182" s="30">
        <v>1119860</v>
      </c>
      <c r="E182" s="14">
        <v>74049</v>
      </c>
      <c r="F182" s="14">
        <v>79066</v>
      </c>
      <c r="G182" s="14">
        <v>90775</v>
      </c>
      <c r="H182" s="14">
        <v>88315</v>
      </c>
      <c r="I182" s="14">
        <v>94937</v>
      </c>
      <c r="J182" s="14">
        <v>103572</v>
      </c>
      <c r="K182" s="14">
        <v>99861</v>
      </c>
      <c r="L182" s="14">
        <v>96218</v>
      </c>
      <c r="M182" s="14">
        <v>96378</v>
      </c>
      <c r="N182" s="14">
        <v>99025</v>
      </c>
      <c r="O182" s="14">
        <v>85122</v>
      </c>
      <c r="P182" s="14">
        <v>72772</v>
      </c>
      <c r="Q182" s="30">
        <f t="shared" si="20"/>
        <v>1080090</v>
      </c>
      <c r="R182" s="12">
        <f t="shared" ref="R182:R210" si="23">Q182/D182-1</f>
        <v>-3.5513367742396329E-2</v>
      </c>
    </row>
    <row r="183" spans="1:18" x14ac:dyDescent="0.2">
      <c r="A183" s="5" t="s">
        <v>381</v>
      </c>
      <c r="B183" s="6" t="s">
        <v>383</v>
      </c>
      <c r="C183" s="34" t="s">
        <v>404</v>
      </c>
      <c r="D183" s="30">
        <v>376863</v>
      </c>
      <c r="E183" s="14">
        <v>22042</v>
      </c>
      <c r="F183" s="14">
        <v>23906</v>
      </c>
      <c r="G183" s="14">
        <v>34133</v>
      </c>
      <c r="H183" s="14">
        <v>29388</v>
      </c>
      <c r="I183" s="14">
        <v>35155</v>
      </c>
      <c r="J183" s="14">
        <v>42259</v>
      </c>
      <c r="K183" s="14">
        <v>44353</v>
      </c>
      <c r="L183" s="14">
        <v>37211</v>
      </c>
      <c r="M183" s="14">
        <v>35680</v>
      </c>
      <c r="N183" s="14">
        <v>34116</v>
      </c>
      <c r="O183" s="14">
        <v>29172</v>
      </c>
      <c r="P183" s="14">
        <v>25705</v>
      </c>
      <c r="Q183" s="30">
        <f t="shared" si="20"/>
        <v>393120</v>
      </c>
      <c r="R183" s="12">
        <f t="shared" si="23"/>
        <v>4.313769194641015E-2</v>
      </c>
    </row>
    <row r="184" spans="1:18" x14ac:dyDescent="0.2">
      <c r="A184" s="5" t="s">
        <v>381</v>
      </c>
      <c r="B184" s="6" t="s">
        <v>384</v>
      </c>
      <c r="C184" s="34" t="s">
        <v>401</v>
      </c>
      <c r="D184" s="30">
        <v>218451</v>
      </c>
      <c r="E184" s="14">
        <v>15614</v>
      </c>
      <c r="F184" s="14">
        <v>17964</v>
      </c>
      <c r="G184" s="14">
        <v>13575</v>
      </c>
      <c r="H184" s="14">
        <v>18913</v>
      </c>
      <c r="I184" s="14">
        <v>20104</v>
      </c>
      <c r="J184" s="14">
        <v>21625</v>
      </c>
      <c r="K184" s="14">
        <v>22761</v>
      </c>
      <c r="L184" s="14">
        <v>19960</v>
      </c>
      <c r="M184" s="14">
        <v>19879</v>
      </c>
      <c r="N184" s="14">
        <v>19034</v>
      </c>
      <c r="O184" s="14">
        <v>18288</v>
      </c>
      <c r="P184" s="14">
        <v>17308</v>
      </c>
      <c r="Q184" s="30">
        <f t="shared" si="20"/>
        <v>225025</v>
      </c>
      <c r="R184" s="12">
        <f t="shared" si="23"/>
        <v>3.009370522451249E-2</v>
      </c>
    </row>
    <row r="185" spans="1:18" x14ac:dyDescent="0.2">
      <c r="A185" s="5" t="s">
        <v>381</v>
      </c>
      <c r="B185" s="6" t="s">
        <v>385</v>
      </c>
      <c r="C185" s="34" t="s">
        <v>402</v>
      </c>
      <c r="D185" s="30">
        <v>6216841</v>
      </c>
      <c r="E185" s="14">
        <v>400871</v>
      </c>
      <c r="F185" s="14">
        <v>419467</v>
      </c>
      <c r="G185" s="14">
        <v>480383</v>
      </c>
      <c r="H185" s="14">
        <v>489949</v>
      </c>
      <c r="I185" s="14">
        <v>541363</v>
      </c>
      <c r="J185" s="14">
        <v>590789</v>
      </c>
      <c r="K185" s="14">
        <v>553027</v>
      </c>
      <c r="L185" s="14">
        <v>564540</v>
      </c>
      <c r="M185" s="14">
        <v>551620</v>
      </c>
      <c r="N185" s="14">
        <v>547354</v>
      </c>
      <c r="O185" s="14">
        <v>473740</v>
      </c>
      <c r="P185" s="14">
        <v>405071</v>
      </c>
      <c r="Q185" s="30">
        <f t="shared" si="20"/>
        <v>6018174</v>
      </c>
      <c r="R185" s="12">
        <f t="shared" si="23"/>
        <v>-3.1956262030828797E-2</v>
      </c>
    </row>
    <row r="186" spans="1:18" x14ac:dyDescent="0.2">
      <c r="A186" s="5" t="s">
        <v>381</v>
      </c>
      <c r="B186" s="6" t="s">
        <v>386</v>
      </c>
      <c r="C186" s="34" t="s">
        <v>403</v>
      </c>
      <c r="D186" s="30">
        <v>1703597</v>
      </c>
      <c r="E186" s="14">
        <v>113653</v>
      </c>
      <c r="F186" s="14">
        <v>119224</v>
      </c>
      <c r="G186" s="14">
        <v>151746</v>
      </c>
      <c r="H186" s="14">
        <v>136455</v>
      </c>
      <c r="I186" s="14">
        <v>149233</v>
      </c>
      <c r="J186" s="14">
        <v>170178</v>
      </c>
      <c r="K186" s="14">
        <v>156686</v>
      </c>
      <c r="L186" s="14">
        <v>156000</v>
      </c>
      <c r="M186" s="14">
        <v>154851</v>
      </c>
      <c r="N186" s="14">
        <v>156459</v>
      </c>
      <c r="O186" s="14">
        <v>145487</v>
      </c>
      <c r="P186" s="14">
        <v>121190</v>
      </c>
      <c r="Q186" s="30">
        <f t="shared" si="20"/>
        <v>1731162</v>
      </c>
      <c r="R186" s="12">
        <f t="shared" si="23"/>
        <v>1.61804699116046E-2</v>
      </c>
    </row>
    <row r="187" spans="1:18" x14ac:dyDescent="0.2">
      <c r="A187" s="8" t="s">
        <v>381</v>
      </c>
      <c r="B187" s="8" t="s">
        <v>779</v>
      </c>
      <c r="C187" s="34" t="s">
        <v>770</v>
      </c>
      <c r="D187" s="30">
        <v>142539</v>
      </c>
      <c r="E187" s="14">
        <v>8385</v>
      </c>
      <c r="F187" s="14">
        <v>9638</v>
      </c>
      <c r="G187" s="14">
        <v>12355</v>
      </c>
      <c r="H187" s="14">
        <v>10460</v>
      </c>
      <c r="I187" s="14">
        <v>11146</v>
      </c>
      <c r="J187" s="14">
        <v>12047</v>
      </c>
      <c r="K187" s="14">
        <v>12223</v>
      </c>
      <c r="L187" s="14">
        <v>10662</v>
      </c>
      <c r="M187" s="14">
        <v>11055</v>
      </c>
      <c r="N187" s="14">
        <v>11465</v>
      </c>
      <c r="O187" s="14">
        <v>10632</v>
      </c>
      <c r="P187" s="14">
        <v>9568</v>
      </c>
      <c r="Q187" s="30">
        <f t="shared" si="20"/>
        <v>129636</v>
      </c>
      <c r="R187" s="12">
        <f t="shared" si="23"/>
        <v>-9.0522593816429242E-2</v>
      </c>
    </row>
    <row r="188" spans="1:18" x14ac:dyDescent="0.2">
      <c r="A188" s="8" t="s">
        <v>381</v>
      </c>
      <c r="B188" s="8" t="s">
        <v>780</v>
      </c>
      <c r="C188" s="34" t="s">
        <v>771</v>
      </c>
      <c r="D188" s="30">
        <v>205830</v>
      </c>
      <c r="E188" s="14">
        <v>14485</v>
      </c>
      <c r="F188" s="14">
        <v>14598</v>
      </c>
      <c r="G188" s="14">
        <v>16704</v>
      </c>
      <c r="H188" s="14">
        <v>15042</v>
      </c>
      <c r="I188" s="14">
        <v>14380</v>
      </c>
      <c r="J188" s="14">
        <v>15415</v>
      </c>
      <c r="K188" s="14">
        <v>13476</v>
      </c>
      <c r="L188" s="14">
        <v>14839</v>
      </c>
      <c r="M188" s="14">
        <v>15105</v>
      </c>
      <c r="N188" s="14">
        <v>16100</v>
      </c>
      <c r="O188" s="14">
        <v>14013</v>
      </c>
      <c r="P188" s="14">
        <v>12797</v>
      </c>
      <c r="Q188" s="30">
        <f t="shared" si="20"/>
        <v>176954</v>
      </c>
      <c r="R188" s="12">
        <f t="shared" si="23"/>
        <v>-0.14029053102074529</v>
      </c>
    </row>
    <row r="189" spans="1:18" x14ac:dyDescent="0.2">
      <c r="A189" s="8" t="s">
        <v>381</v>
      </c>
      <c r="B189" s="8" t="s">
        <v>781</v>
      </c>
      <c r="C189" s="34" t="s">
        <v>772</v>
      </c>
      <c r="D189" s="30">
        <v>172191</v>
      </c>
      <c r="E189" s="14">
        <v>10097</v>
      </c>
      <c r="F189" s="14">
        <v>9626</v>
      </c>
      <c r="G189" s="14">
        <v>12180</v>
      </c>
      <c r="H189" s="14">
        <v>13354</v>
      </c>
      <c r="I189" s="14">
        <v>15450</v>
      </c>
      <c r="J189" s="14">
        <v>16554</v>
      </c>
      <c r="K189" s="14">
        <v>15550</v>
      </c>
      <c r="L189" s="14">
        <v>16444</v>
      </c>
      <c r="M189" s="14">
        <v>18021</v>
      </c>
      <c r="N189" s="14">
        <v>18531</v>
      </c>
      <c r="O189" s="14">
        <v>16817</v>
      </c>
      <c r="P189" s="14">
        <v>12227</v>
      </c>
      <c r="Q189" s="30">
        <f t="shared" si="20"/>
        <v>174851</v>
      </c>
      <c r="R189" s="12">
        <f t="shared" si="23"/>
        <v>1.544796185631081E-2</v>
      </c>
    </row>
    <row r="190" spans="1:18" x14ac:dyDescent="0.2">
      <c r="A190" s="5" t="s">
        <v>381</v>
      </c>
      <c r="B190" s="6" t="s">
        <v>387</v>
      </c>
      <c r="C190" s="34" t="s">
        <v>405</v>
      </c>
      <c r="D190" s="30">
        <v>705874</v>
      </c>
      <c r="E190" s="14">
        <v>42551</v>
      </c>
      <c r="F190" s="14">
        <v>45480</v>
      </c>
      <c r="G190" s="14">
        <v>52807</v>
      </c>
      <c r="H190" s="14">
        <v>53035</v>
      </c>
      <c r="I190" s="14">
        <v>65217</v>
      </c>
      <c r="J190" s="14">
        <v>79025</v>
      </c>
      <c r="K190" s="14">
        <v>84729</v>
      </c>
      <c r="L190" s="14">
        <v>70289</v>
      </c>
      <c r="M190" s="14">
        <v>59219</v>
      </c>
      <c r="N190" s="14">
        <v>57310</v>
      </c>
      <c r="O190" s="14">
        <v>51519</v>
      </c>
      <c r="P190" s="14">
        <v>47971</v>
      </c>
      <c r="Q190" s="30">
        <f t="shared" si="20"/>
        <v>709152</v>
      </c>
      <c r="R190" s="12">
        <f t="shared" si="23"/>
        <v>4.6438882860113662E-3</v>
      </c>
    </row>
    <row r="191" spans="1:18" x14ac:dyDescent="0.2">
      <c r="A191" s="5" t="s">
        <v>381</v>
      </c>
      <c r="B191" s="6" t="s">
        <v>388</v>
      </c>
      <c r="C191" s="34" t="s">
        <v>406</v>
      </c>
      <c r="D191" s="30">
        <v>694738</v>
      </c>
      <c r="E191" s="14">
        <v>44083</v>
      </c>
      <c r="F191" s="14">
        <v>47996</v>
      </c>
      <c r="G191" s="14">
        <v>54547</v>
      </c>
      <c r="H191" s="14">
        <v>55396</v>
      </c>
      <c r="I191" s="14">
        <v>59500</v>
      </c>
      <c r="J191" s="14">
        <v>61947</v>
      </c>
      <c r="K191" s="14">
        <v>58620</v>
      </c>
      <c r="L191" s="14">
        <v>59225</v>
      </c>
      <c r="M191" s="14">
        <v>60722</v>
      </c>
      <c r="N191" s="14">
        <v>60782</v>
      </c>
      <c r="O191" s="14">
        <v>53319</v>
      </c>
      <c r="P191" s="14">
        <v>43800</v>
      </c>
      <c r="Q191" s="30">
        <f t="shared" si="20"/>
        <v>659937</v>
      </c>
      <c r="R191" s="12">
        <f t="shared" si="23"/>
        <v>-5.009226499774011E-2</v>
      </c>
    </row>
    <row r="192" spans="1:18" x14ac:dyDescent="0.2">
      <c r="A192" s="5" t="s">
        <v>381</v>
      </c>
      <c r="B192" s="6" t="s">
        <v>389</v>
      </c>
      <c r="C192" s="34" t="s">
        <v>407</v>
      </c>
      <c r="D192" s="30">
        <v>310350</v>
      </c>
      <c r="E192" s="14">
        <v>19756</v>
      </c>
      <c r="F192" s="14">
        <v>20947</v>
      </c>
      <c r="G192" s="14">
        <v>23882</v>
      </c>
      <c r="H192" s="14">
        <v>23367</v>
      </c>
      <c r="I192" s="14">
        <v>27774</v>
      </c>
      <c r="J192" s="14">
        <v>30971</v>
      </c>
      <c r="K192" s="14">
        <v>31467</v>
      </c>
      <c r="L192" s="14">
        <v>29730</v>
      </c>
      <c r="M192" s="14">
        <v>27708</v>
      </c>
      <c r="N192" s="14">
        <v>26922</v>
      </c>
      <c r="O192" s="14">
        <v>25086</v>
      </c>
      <c r="P192" s="14">
        <v>23456</v>
      </c>
      <c r="Q192" s="30">
        <f t="shared" si="20"/>
        <v>311066</v>
      </c>
      <c r="R192" s="12">
        <f t="shared" si="23"/>
        <v>2.3070726599001556E-3</v>
      </c>
    </row>
    <row r="193" spans="1:18" x14ac:dyDescent="0.2">
      <c r="A193" s="5" t="s">
        <v>381</v>
      </c>
      <c r="B193" s="6" t="s">
        <v>390</v>
      </c>
      <c r="C193" s="34" t="s">
        <v>408</v>
      </c>
      <c r="D193" s="30">
        <v>1072025</v>
      </c>
      <c r="E193" s="14">
        <v>75248</v>
      </c>
      <c r="F193" s="14">
        <v>75187</v>
      </c>
      <c r="G193" s="14">
        <v>88069</v>
      </c>
      <c r="H193" s="14">
        <v>84788</v>
      </c>
      <c r="I193" s="14">
        <v>94711</v>
      </c>
      <c r="J193" s="14">
        <v>100740</v>
      </c>
      <c r="K193" s="14">
        <v>86810</v>
      </c>
      <c r="L193" s="14">
        <v>89462</v>
      </c>
      <c r="M193" s="14">
        <v>101565</v>
      </c>
      <c r="N193" s="14">
        <v>99431</v>
      </c>
      <c r="O193" s="14">
        <v>89498</v>
      </c>
      <c r="P193" s="14">
        <v>72715</v>
      </c>
      <c r="Q193" s="30">
        <f t="shared" si="20"/>
        <v>1058224</v>
      </c>
      <c r="R193" s="12">
        <f t="shared" si="23"/>
        <v>-1.2873766936405406E-2</v>
      </c>
    </row>
    <row r="194" spans="1:18" x14ac:dyDescent="0.2">
      <c r="A194" s="5" t="s">
        <v>381</v>
      </c>
      <c r="B194" s="6" t="s">
        <v>391</v>
      </c>
      <c r="C194" s="34" t="s">
        <v>409</v>
      </c>
      <c r="D194" s="30">
        <v>387471</v>
      </c>
      <c r="E194" s="14">
        <v>26762</v>
      </c>
      <c r="F194" s="14">
        <v>27043</v>
      </c>
      <c r="G194" s="14">
        <v>29755</v>
      </c>
      <c r="H194" s="14">
        <v>30813</v>
      </c>
      <c r="I194" s="14">
        <v>32902</v>
      </c>
      <c r="J194" s="14">
        <v>35707</v>
      </c>
      <c r="K194" s="14">
        <v>32348</v>
      </c>
      <c r="L194" s="14">
        <v>32674</v>
      </c>
      <c r="M194" s="14">
        <v>32662</v>
      </c>
      <c r="N194" s="14">
        <v>30940</v>
      </c>
      <c r="O194" s="14">
        <v>27849</v>
      </c>
      <c r="P194" s="14">
        <v>25362</v>
      </c>
      <c r="Q194" s="30">
        <f t="shared" si="20"/>
        <v>364817</v>
      </c>
      <c r="R194" s="12">
        <f t="shared" si="23"/>
        <v>-5.8466311027147833E-2</v>
      </c>
    </row>
    <row r="195" spans="1:18" x14ac:dyDescent="0.2">
      <c r="A195" s="8" t="s">
        <v>381</v>
      </c>
      <c r="B195" s="8" t="s">
        <v>782</v>
      </c>
      <c r="C195" s="34" t="s">
        <v>773</v>
      </c>
      <c r="D195" s="30">
        <v>106497</v>
      </c>
      <c r="E195" s="14">
        <v>7349</v>
      </c>
      <c r="F195" s="14">
        <v>7331</v>
      </c>
      <c r="G195" s="14">
        <v>9789</v>
      </c>
      <c r="H195" s="14">
        <v>8011</v>
      </c>
      <c r="I195" s="14">
        <v>8314</v>
      </c>
      <c r="J195" s="14">
        <v>9843</v>
      </c>
      <c r="K195" s="14">
        <v>10405</v>
      </c>
      <c r="L195" s="14">
        <v>9348</v>
      </c>
      <c r="M195" s="14">
        <v>9488</v>
      </c>
      <c r="N195" s="14">
        <v>9291</v>
      </c>
      <c r="O195" s="14">
        <v>8483</v>
      </c>
      <c r="P195" s="14">
        <v>7818</v>
      </c>
      <c r="Q195" s="30">
        <f t="shared" si="20"/>
        <v>105470</v>
      </c>
      <c r="R195" s="12">
        <f t="shared" si="23"/>
        <v>-9.6434641351399453E-3</v>
      </c>
    </row>
    <row r="196" spans="1:18" x14ac:dyDescent="0.2">
      <c r="A196" s="8" t="s">
        <v>381</v>
      </c>
      <c r="B196" s="8" t="s">
        <v>783</v>
      </c>
      <c r="C196" s="34" t="s">
        <v>774</v>
      </c>
      <c r="D196" s="30">
        <v>120137</v>
      </c>
      <c r="E196" s="14">
        <v>7987</v>
      </c>
      <c r="F196" s="14">
        <v>7643</v>
      </c>
      <c r="G196" s="14">
        <v>11201</v>
      </c>
      <c r="H196" s="14">
        <v>8871</v>
      </c>
      <c r="I196" s="14">
        <v>9821</v>
      </c>
      <c r="J196" s="14">
        <v>11298</v>
      </c>
      <c r="K196" s="14">
        <v>9133</v>
      </c>
      <c r="L196" s="14">
        <v>10438</v>
      </c>
      <c r="M196" s="14">
        <v>11425</v>
      </c>
      <c r="N196" s="14">
        <v>11894</v>
      </c>
      <c r="O196" s="14">
        <v>11068</v>
      </c>
      <c r="P196" s="14">
        <v>8871</v>
      </c>
      <c r="Q196" s="30">
        <f t="shared" si="20"/>
        <v>119650</v>
      </c>
      <c r="R196" s="12">
        <f t="shared" si="23"/>
        <v>-4.0537053530552702E-3</v>
      </c>
    </row>
    <row r="197" spans="1:18" x14ac:dyDescent="0.2">
      <c r="A197" s="5" t="s">
        <v>381</v>
      </c>
      <c r="B197" s="6" t="s">
        <v>392</v>
      </c>
      <c r="C197" s="34" t="s">
        <v>410</v>
      </c>
      <c r="D197" s="30">
        <v>483582</v>
      </c>
      <c r="E197" s="14">
        <v>33138</v>
      </c>
      <c r="F197" s="14">
        <v>34524</v>
      </c>
      <c r="G197" s="14">
        <v>37635</v>
      </c>
      <c r="H197" s="14">
        <v>40111</v>
      </c>
      <c r="I197" s="14">
        <v>47858</v>
      </c>
      <c r="J197" s="14">
        <v>50801</v>
      </c>
      <c r="K197" s="14">
        <v>49019</v>
      </c>
      <c r="L197" s="14">
        <v>45790</v>
      </c>
      <c r="M197" s="14">
        <v>46391</v>
      </c>
      <c r="N197" s="14">
        <v>50610</v>
      </c>
      <c r="O197" s="14">
        <v>43918</v>
      </c>
      <c r="P197" s="14">
        <v>37214</v>
      </c>
      <c r="Q197" s="30">
        <f t="shared" si="20"/>
        <v>517009</v>
      </c>
      <c r="R197" s="12">
        <f t="shared" si="23"/>
        <v>6.9123747368595279E-2</v>
      </c>
    </row>
    <row r="198" spans="1:18" x14ac:dyDescent="0.2">
      <c r="A198" s="5" t="s">
        <v>381</v>
      </c>
      <c r="B198" s="6" t="s">
        <v>393</v>
      </c>
      <c r="C198" s="34" t="s">
        <v>411</v>
      </c>
      <c r="D198" s="30">
        <v>1806981</v>
      </c>
      <c r="E198" s="14">
        <v>98666</v>
      </c>
      <c r="F198" s="14">
        <v>105058</v>
      </c>
      <c r="G198" s="14">
        <v>112381</v>
      </c>
      <c r="H198" s="14">
        <v>140108</v>
      </c>
      <c r="I198" s="14">
        <v>153652</v>
      </c>
      <c r="J198" s="14">
        <v>153532</v>
      </c>
      <c r="K198" s="14">
        <v>191873</v>
      </c>
      <c r="L198" s="14">
        <v>163217</v>
      </c>
      <c r="M198" s="14">
        <v>150942</v>
      </c>
      <c r="N198" s="14">
        <v>153348</v>
      </c>
      <c r="O198" s="14">
        <v>111460</v>
      </c>
      <c r="P198" s="14">
        <v>107919</v>
      </c>
      <c r="Q198" s="30">
        <f t="shared" si="20"/>
        <v>1642156</v>
      </c>
      <c r="R198" s="12">
        <f t="shared" si="23"/>
        <v>-9.1215679633598779E-2</v>
      </c>
    </row>
    <row r="199" spans="1:18" x14ac:dyDescent="0.2">
      <c r="A199" s="8" t="s">
        <v>381</v>
      </c>
      <c r="B199" s="8" t="s">
        <v>784</v>
      </c>
      <c r="C199" s="34" t="s">
        <v>775</v>
      </c>
      <c r="D199" s="30">
        <v>123637</v>
      </c>
      <c r="E199" s="14">
        <v>8738</v>
      </c>
      <c r="F199" s="14">
        <v>8981</v>
      </c>
      <c r="G199" s="14">
        <v>10561</v>
      </c>
      <c r="H199" s="14">
        <v>9569</v>
      </c>
      <c r="I199" s="14">
        <v>9548</v>
      </c>
      <c r="J199" s="14">
        <v>9898</v>
      </c>
      <c r="K199" s="14">
        <v>9036</v>
      </c>
      <c r="L199" s="14">
        <v>9020</v>
      </c>
      <c r="M199" s="14">
        <v>10105</v>
      </c>
      <c r="N199" s="14">
        <v>10823</v>
      </c>
      <c r="O199" s="14">
        <v>9800</v>
      </c>
      <c r="P199" s="14">
        <v>8930</v>
      </c>
      <c r="Q199" s="30">
        <f t="shared" si="20"/>
        <v>115009</v>
      </c>
      <c r="R199" s="12">
        <f t="shared" si="23"/>
        <v>-6.978493493048199E-2</v>
      </c>
    </row>
    <row r="200" spans="1:18" x14ac:dyDescent="0.2">
      <c r="A200" s="5" t="s">
        <v>381</v>
      </c>
      <c r="B200" s="6" t="s">
        <v>394</v>
      </c>
      <c r="C200" s="34" t="s">
        <v>412</v>
      </c>
      <c r="D200" s="30">
        <v>24269235</v>
      </c>
      <c r="E200" s="14">
        <v>1603823</v>
      </c>
      <c r="F200" s="14">
        <v>1688800</v>
      </c>
      <c r="G200" s="14">
        <v>1936643</v>
      </c>
      <c r="H200" s="14">
        <v>1983606</v>
      </c>
      <c r="I200" s="14">
        <v>2150859</v>
      </c>
      <c r="J200" s="14">
        <v>2433510</v>
      </c>
      <c r="K200" s="14">
        <v>2427421</v>
      </c>
      <c r="L200" s="14">
        <v>2274241</v>
      </c>
      <c r="M200" s="14">
        <v>2303219</v>
      </c>
      <c r="N200" s="14">
        <v>2244524</v>
      </c>
      <c r="O200" s="14">
        <v>1932206</v>
      </c>
      <c r="P200" s="14">
        <v>1693679</v>
      </c>
      <c r="Q200" s="30">
        <f t="shared" si="20"/>
        <v>24672531</v>
      </c>
      <c r="R200" s="12">
        <f t="shared" si="23"/>
        <v>1.6617581889169619E-2</v>
      </c>
    </row>
    <row r="201" spans="1:18" x14ac:dyDescent="0.2">
      <c r="A201" s="5" t="s">
        <v>381</v>
      </c>
      <c r="B201" s="6" t="s">
        <v>395</v>
      </c>
      <c r="C201" s="34" t="s">
        <v>413</v>
      </c>
      <c r="D201" s="30">
        <v>1774128</v>
      </c>
      <c r="E201" s="14">
        <v>109831</v>
      </c>
      <c r="F201" s="14">
        <v>119209</v>
      </c>
      <c r="G201" s="14">
        <v>130610</v>
      </c>
      <c r="H201" s="14">
        <v>125770</v>
      </c>
      <c r="I201" s="14">
        <v>130502</v>
      </c>
      <c r="J201" s="14">
        <v>142129</v>
      </c>
      <c r="K201" s="14">
        <v>154676</v>
      </c>
      <c r="L201" s="14">
        <v>141401</v>
      </c>
      <c r="M201" s="14">
        <v>139524</v>
      </c>
      <c r="N201" s="14">
        <v>132171</v>
      </c>
      <c r="O201" s="14">
        <v>114307</v>
      </c>
      <c r="P201" s="14">
        <v>102374</v>
      </c>
      <c r="Q201" s="30">
        <f t="shared" si="20"/>
        <v>1542504</v>
      </c>
      <c r="R201" s="12">
        <f t="shared" si="23"/>
        <v>-0.13055653256134847</v>
      </c>
    </row>
    <row r="202" spans="1:18" x14ac:dyDescent="0.2">
      <c r="A202" s="5" t="s">
        <v>381</v>
      </c>
      <c r="B202" s="6" t="s">
        <v>396</v>
      </c>
      <c r="C202" s="34" t="s">
        <v>414</v>
      </c>
      <c r="D202" s="30">
        <v>4721970</v>
      </c>
      <c r="E202" s="14">
        <v>319437</v>
      </c>
      <c r="F202" s="14">
        <v>325622</v>
      </c>
      <c r="G202" s="14">
        <v>367229</v>
      </c>
      <c r="H202" s="14">
        <v>363612</v>
      </c>
      <c r="I202" s="14">
        <v>392219</v>
      </c>
      <c r="J202" s="14">
        <v>436271</v>
      </c>
      <c r="K202" s="14">
        <v>415697</v>
      </c>
      <c r="L202" s="14">
        <v>402212</v>
      </c>
      <c r="M202" s="14">
        <v>411975</v>
      </c>
      <c r="N202" s="14">
        <v>407964</v>
      </c>
      <c r="O202" s="14">
        <v>357230</v>
      </c>
      <c r="P202" s="14">
        <v>300014</v>
      </c>
      <c r="Q202" s="30">
        <f t="shared" si="20"/>
        <v>4499482</v>
      </c>
      <c r="R202" s="12">
        <f t="shared" si="23"/>
        <v>-4.7117622517720337E-2</v>
      </c>
    </row>
    <row r="203" spans="1:18" x14ac:dyDescent="0.2">
      <c r="A203" s="8" t="s">
        <v>381</v>
      </c>
      <c r="B203" s="8" t="s">
        <v>787</v>
      </c>
      <c r="C203" s="34" t="s">
        <v>777</v>
      </c>
      <c r="D203" s="30">
        <v>107262</v>
      </c>
      <c r="E203" s="14">
        <v>8481</v>
      </c>
      <c r="F203" s="14">
        <v>8511</v>
      </c>
      <c r="G203" s="14">
        <v>10424</v>
      </c>
      <c r="H203" s="14">
        <v>9252</v>
      </c>
      <c r="I203" s="14">
        <v>9106</v>
      </c>
      <c r="J203" s="14">
        <v>9420</v>
      </c>
      <c r="K203" s="14">
        <v>6814</v>
      </c>
      <c r="L203" s="14">
        <v>7847</v>
      </c>
      <c r="M203" s="14">
        <v>9529</v>
      </c>
      <c r="N203" s="14">
        <v>10061</v>
      </c>
      <c r="O203" s="14">
        <v>9789</v>
      </c>
      <c r="P203" s="14">
        <v>8166</v>
      </c>
      <c r="Q203" s="30">
        <f t="shared" si="20"/>
        <v>107400</v>
      </c>
      <c r="R203" s="12">
        <f t="shared" si="23"/>
        <v>1.2865693348995677E-3</v>
      </c>
    </row>
    <row r="204" spans="1:18" x14ac:dyDescent="0.2">
      <c r="A204" s="5" t="s">
        <v>381</v>
      </c>
      <c r="B204" s="6" t="s">
        <v>397</v>
      </c>
      <c r="C204" s="34" t="s">
        <v>415</v>
      </c>
      <c r="D204" s="30">
        <v>161223</v>
      </c>
      <c r="E204" s="14">
        <v>8062</v>
      </c>
      <c r="F204" s="14">
        <v>10706</v>
      </c>
      <c r="G204" s="14">
        <v>16021</v>
      </c>
      <c r="H204" s="14">
        <v>18336</v>
      </c>
      <c r="I204" s="14">
        <v>13970</v>
      </c>
      <c r="J204" s="14">
        <v>19005</v>
      </c>
      <c r="K204" s="14">
        <v>22979</v>
      </c>
      <c r="L204" s="14">
        <v>21430</v>
      </c>
      <c r="M204" s="14">
        <v>12847</v>
      </c>
      <c r="N204" s="14">
        <v>9948</v>
      </c>
      <c r="O204" s="14">
        <v>6302</v>
      </c>
      <c r="P204" s="14">
        <v>5978</v>
      </c>
      <c r="Q204" s="30">
        <f t="shared" si="20"/>
        <v>165584</v>
      </c>
      <c r="R204" s="12">
        <f t="shared" si="23"/>
        <v>2.704949045731686E-2</v>
      </c>
    </row>
    <row r="205" spans="1:18" x14ac:dyDescent="0.2">
      <c r="A205" s="5" t="s">
        <v>381</v>
      </c>
      <c r="B205" s="6" t="s">
        <v>398</v>
      </c>
      <c r="C205" s="34" t="s">
        <v>416</v>
      </c>
      <c r="D205" s="30">
        <v>2006924</v>
      </c>
      <c r="E205" s="14">
        <v>151751</v>
      </c>
      <c r="F205" s="14">
        <v>160337</v>
      </c>
      <c r="G205" s="14">
        <v>177772</v>
      </c>
      <c r="H205" s="14">
        <v>151097</v>
      </c>
      <c r="I205" s="14">
        <v>163570</v>
      </c>
      <c r="J205" s="14">
        <v>189260</v>
      </c>
      <c r="K205" s="14">
        <v>173865</v>
      </c>
      <c r="L205" s="14">
        <v>166134</v>
      </c>
      <c r="M205" s="14">
        <v>169140</v>
      </c>
      <c r="N205" s="14">
        <v>174857</v>
      </c>
      <c r="O205" s="14">
        <v>175468</v>
      </c>
      <c r="P205" s="14">
        <v>155980</v>
      </c>
      <c r="Q205" s="30">
        <f t="shared" ref="Q205:Q270" si="24">SUM(E205:P205)</f>
        <v>2009231</v>
      </c>
      <c r="R205" s="12">
        <f t="shared" si="23"/>
        <v>1.1495203605118576E-3</v>
      </c>
    </row>
    <row r="206" spans="1:18" x14ac:dyDescent="0.2">
      <c r="A206" s="5" t="s">
        <v>381</v>
      </c>
      <c r="B206" s="6" t="s">
        <v>399</v>
      </c>
      <c r="C206" s="34" t="s">
        <v>417</v>
      </c>
      <c r="D206" s="30">
        <v>4416681</v>
      </c>
      <c r="E206" s="14">
        <v>297085</v>
      </c>
      <c r="F206" s="14">
        <v>316198</v>
      </c>
      <c r="G206" s="14">
        <v>361496</v>
      </c>
      <c r="H206" s="14">
        <v>344968</v>
      </c>
      <c r="I206" s="14">
        <v>376964</v>
      </c>
      <c r="J206" s="14">
        <v>419457</v>
      </c>
      <c r="K206" s="14">
        <v>359583</v>
      </c>
      <c r="L206" s="14">
        <v>389388</v>
      </c>
      <c r="M206" s="14">
        <v>398321</v>
      </c>
      <c r="N206" s="14">
        <v>412346</v>
      </c>
      <c r="O206" s="14">
        <v>379286</v>
      </c>
      <c r="P206" s="14">
        <v>297579</v>
      </c>
      <c r="Q206" s="30">
        <f t="shared" si="24"/>
        <v>4352671</v>
      </c>
      <c r="R206" s="12">
        <f t="shared" si="23"/>
        <v>-1.4492783155496181E-2</v>
      </c>
    </row>
    <row r="207" spans="1:18" x14ac:dyDescent="0.2">
      <c r="A207" s="8" t="s">
        <v>381</v>
      </c>
      <c r="B207" s="8" t="s">
        <v>786</v>
      </c>
      <c r="C207" s="34" t="s">
        <v>778</v>
      </c>
      <c r="D207" s="30">
        <v>101756</v>
      </c>
      <c r="E207" s="14">
        <v>7729</v>
      </c>
      <c r="F207" s="14">
        <v>7366</v>
      </c>
      <c r="G207" s="14">
        <v>9285</v>
      </c>
      <c r="H207" s="14">
        <v>8161</v>
      </c>
      <c r="I207" s="14">
        <v>8529</v>
      </c>
      <c r="J207" s="14">
        <v>9156</v>
      </c>
      <c r="K207" s="14">
        <v>7650</v>
      </c>
      <c r="L207" s="14">
        <v>8406</v>
      </c>
      <c r="M207" s="14">
        <v>9164</v>
      </c>
      <c r="N207" s="14">
        <v>9821</v>
      </c>
      <c r="O207" s="14">
        <v>9385</v>
      </c>
      <c r="P207" s="14">
        <v>7571</v>
      </c>
      <c r="Q207" s="30">
        <f t="shared" si="24"/>
        <v>102223</v>
      </c>
      <c r="R207" s="12">
        <f t="shared" si="23"/>
        <v>4.5894099610834793E-3</v>
      </c>
    </row>
    <row r="208" spans="1:18" x14ac:dyDescent="0.2">
      <c r="A208" s="8" t="s">
        <v>431</v>
      </c>
      <c r="B208" s="8" t="s">
        <v>904</v>
      </c>
      <c r="C208" s="35"/>
      <c r="D208" s="30">
        <f t="shared" ref="D208:P208" si="25">SUM(D209:D220)</f>
        <v>27244508</v>
      </c>
      <c r="E208" s="14">
        <f t="shared" si="25"/>
        <v>1824461</v>
      </c>
      <c r="F208" s="14">
        <f t="shared" si="25"/>
        <v>1808247</v>
      </c>
      <c r="G208" s="14">
        <f t="shared" si="25"/>
        <v>2090502</v>
      </c>
      <c r="H208" s="14">
        <f t="shared" si="25"/>
        <v>2349077</v>
      </c>
      <c r="I208" s="14">
        <f t="shared" si="25"/>
        <v>2717602</v>
      </c>
      <c r="J208" s="14">
        <f t="shared" si="25"/>
        <v>3137631</v>
      </c>
      <c r="K208" s="14">
        <f t="shared" si="25"/>
        <v>3425830</v>
      </c>
      <c r="L208" s="14">
        <f t="shared" si="25"/>
        <v>3355249</v>
      </c>
      <c r="M208" s="14">
        <f t="shared" si="25"/>
        <v>3086423</v>
      </c>
      <c r="N208" s="14">
        <f t="shared" si="25"/>
        <v>2568270</v>
      </c>
      <c r="O208" s="14">
        <f t="shared" si="25"/>
        <v>2127097</v>
      </c>
      <c r="P208" s="14">
        <f t="shared" si="25"/>
        <v>2073677</v>
      </c>
      <c r="Q208" s="30">
        <f t="shared" si="24"/>
        <v>30564066</v>
      </c>
      <c r="R208" s="12">
        <f t="shared" si="23"/>
        <v>0.12184319863658399</v>
      </c>
    </row>
    <row r="209" spans="1:19" x14ac:dyDescent="0.2">
      <c r="A209" s="8" t="s">
        <v>431</v>
      </c>
      <c r="B209" s="8" t="s">
        <v>432</v>
      </c>
      <c r="C209" s="34" t="s">
        <v>444</v>
      </c>
      <c r="D209" s="30">
        <v>289329</v>
      </c>
      <c r="E209" s="14">
        <v>21693</v>
      </c>
      <c r="F209" s="14">
        <v>23437</v>
      </c>
      <c r="G209" s="14">
        <v>12364</v>
      </c>
      <c r="H209" s="14">
        <v>26356</v>
      </c>
      <c r="I209" s="14">
        <v>28385</v>
      </c>
      <c r="J209" s="14">
        <v>40764</v>
      </c>
      <c r="K209" s="14">
        <v>39058</v>
      </c>
      <c r="L209" s="14">
        <v>38325</v>
      </c>
      <c r="M209" s="14">
        <v>33167</v>
      </c>
      <c r="N209" s="14">
        <v>30626</v>
      </c>
      <c r="O209" s="14">
        <v>23340</v>
      </c>
      <c r="P209" s="14">
        <v>23564</v>
      </c>
      <c r="Q209" s="30">
        <f t="shared" si="24"/>
        <v>341079</v>
      </c>
      <c r="R209" s="12">
        <f t="shared" si="23"/>
        <v>0.1788621258152483</v>
      </c>
    </row>
    <row r="210" spans="1:19" x14ac:dyDescent="0.2">
      <c r="A210" s="5" t="s">
        <v>431</v>
      </c>
      <c r="B210" s="6" t="s">
        <v>433</v>
      </c>
      <c r="C210" s="34" t="s">
        <v>788</v>
      </c>
      <c r="D210" s="30">
        <v>3288180</v>
      </c>
      <c r="E210" s="14">
        <v>224961</v>
      </c>
      <c r="F210" s="14">
        <v>224006</v>
      </c>
      <c r="G210" s="14">
        <v>258654</v>
      </c>
      <c r="H210" s="14">
        <v>290476</v>
      </c>
      <c r="I210" s="14">
        <v>323105</v>
      </c>
      <c r="J210" s="14">
        <v>348774</v>
      </c>
      <c r="K210" s="41">
        <v>428503</v>
      </c>
      <c r="L210" s="41">
        <v>413155</v>
      </c>
      <c r="M210" s="14">
        <v>366236</v>
      </c>
      <c r="N210" s="14">
        <v>313201</v>
      </c>
      <c r="O210" s="14">
        <v>261471</v>
      </c>
      <c r="P210" s="17">
        <v>253638</v>
      </c>
      <c r="Q210" s="30">
        <f t="shared" si="24"/>
        <v>3706180</v>
      </c>
      <c r="R210" s="12">
        <f t="shared" si="23"/>
        <v>0.12712199453801198</v>
      </c>
      <c r="S210" s="13"/>
    </row>
    <row r="211" spans="1:19" x14ac:dyDescent="0.2">
      <c r="A211" s="5" t="s">
        <v>431</v>
      </c>
      <c r="B211" s="6" t="s">
        <v>434</v>
      </c>
      <c r="C211" s="34" t="s">
        <v>445</v>
      </c>
      <c r="D211" s="30">
        <v>2695732</v>
      </c>
      <c r="E211" s="14">
        <v>145170</v>
      </c>
      <c r="F211" s="14">
        <v>147397</v>
      </c>
      <c r="G211" s="14">
        <v>173173</v>
      </c>
      <c r="H211" s="14">
        <v>193969</v>
      </c>
      <c r="I211" s="14">
        <v>242682</v>
      </c>
      <c r="J211" s="14">
        <v>367143</v>
      </c>
      <c r="K211" s="14">
        <v>427170</v>
      </c>
      <c r="L211" s="14">
        <v>423834</v>
      </c>
      <c r="M211" s="14">
        <v>360686</v>
      </c>
      <c r="N211" s="14">
        <v>241683</v>
      </c>
      <c r="O211" s="14">
        <v>170911</v>
      </c>
      <c r="P211" s="14">
        <v>175713</v>
      </c>
      <c r="Q211" s="30">
        <f t="shared" si="24"/>
        <v>3069531</v>
      </c>
      <c r="R211" s="12">
        <f t="shared" ref="R211:R219" si="26">Q211/D211-1</f>
        <v>0.13866326474590207</v>
      </c>
    </row>
    <row r="212" spans="1:19" x14ac:dyDescent="0.2">
      <c r="A212" s="5" t="s">
        <v>431</v>
      </c>
      <c r="B212" s="6" t="s">
        <v>435</v>
      </c>
      <c r="C212" s="34" t="s">
        <v>446</v>
      </c>
      <c r="D212" s="30">
        <v>3819825</v>
      </c>
      <c r="E212" s="14">
        <v>261980</v>
      </c>
      <c r="F212" s="14">
        <v>260715</v>
      </c>
      <c r="G212" s="14">
        <v>301698</v>
      </c>
      <c r="H212" s="14">
        <v>350113</v>
      </c>
      <c r="I212" s="14">
        <v>392527</v>
      </c>
      <c r="J212" s="14">
        <v>406782</v>
      </c>
      <c r="K212" s="14">
        <v>430657</v>
      </c>
      <c r="L212" s="14">
        <v>417278</v>
      </c>
      <c r="M212" s="14">
        <v>407365</v>
      </c>
      <c r="N212" s="14">
        <v>375026</v>
      </c>
      <c r="O212" s="14">
        <v>311204</v>
      </c>
      <c r="P212" s="14">
        <v>305826</v>
      </c>
      <c r="Q212" s="30">
        <f t="shared" si="24"/>
        <v>4221171</v>
      </c>
      <c r="R212" s="12">
        <f t="shared" si="26"/>
        <v>0.10506921128585733</v>
      </c>
    </row>
    <row r="213" spans="1:19" x14ac:dyDescent="0.2">
      <c r="A213" s="5" t="s">
        <v>431</v>
      </c>
      <c r="B213" s="6" t="s">
        <v>436</v>
      </c>
      <c r="C213" s="34" t="s">
        <v>447</v>
      </c>
      <c r="D213" s="30">
        <v>253772</v>
      </c>
      <c r="E213" s="14">
        <v>16166</v>
      </c>
      <c r="F213" s="14">
        <v>14305</v>
      </c>
      <c r="G213" s="14">
        <v>16038</v>
      </c>
      <c r="H213" s="14">
        <v>23325</v>
      </c>
      <c r="I213" s="14">
        <v>25119</v>
      </c>
      <c r="J213" s="14">
        <v>27835</v>
      </c>
      <c r="K213" s="14">
        <v>34800</v>
      </c>
      <c r="L213" s="14">
        <v>35426</v>
      </c>
      <c r="M213" s="14">
        <v>32954</v>
      </c>
      <c r="N213" s="14">
        <v>22212</v>
      </c>
      <c r="O213" s="14">
        <v>19479</v>
      </c>
      <c r="P213" s="14">
        <v>19969</v>
      </c>
      <c r="Q213" s="30">
        <f t="shared" si="24"/>
        <v>287628</v>
      </c>
      <c r="R213" s="12">
        <f t="shared" si="26"/>
        <v>0.13341109342244217</v>
      </c>
    </row>
    <row r="214" spans="1:19" x14ac:dyDescent="0.2">
      <c r="A214" s="5" t="s">
        <v>431</v>
      </c>
      <c r="B214" s="6" t="s">
        <v>799</v>
      </c>
      <c r="C214" s="34" t="s">
        <v>800</v>
      </c>
      <c r="D214" s="30">
        <v>187574</v>
      </c>
      <c r="E214" s="14">
        <v>13129</v>
      </c>
      <c r="F214" s="14">
        <v>11524</v>
      </c>
      <c r="G214" s="14">
        <v>12529</v>
      </c>
      <c r="H214" s="14">
        <v>16577</v>
      </c>
      <c r="I214" s="14">
        <v>18666</v>
      </c>
      <c r="J214" s="14">
        <v>24629</v>
      </c>
      <c r="K214" s="14">
        <v>27893</v>
      </c>
      <c r="L214" s="14">
        <v>27216</v>
      </c>
      <c r="M214" s="14">
        <v>29328</v>
      </c>
      <c r="N214" s="14">
        <v>29726</v>
      </c>
      <c r="O214" s="14">
        <v>25600</v>
      </c>
      <c r="P214" s="14">
        <v>28204</v>
      </c>
      <c r="Q214" s="30">
        <f t="shared" si="24"/>
        <v>265021</v>
      </c>
      <c r="R214" s="12">
        <f t="shared" si="26"/>
        <v>0.41288771364901322</v>
      </c>
    </row>
    <row r="215" spans="1:19" x14ac:dyDescent="0.2">
      <c r="A215" s="5" t="s">
        <v>431</v>
      </c>
      <c r="B215" s="6" t="s">
        <v>437</v>
      </c>
      <c r="C215" s="34" t="s">
        <v>448</v>
      </c>
      <c r="D215" s="30">
        <v>1445350</v>
      </c>
      <c r="E215" s="14">
        <v>81243</v>
      </c>
      <c r="F215" s="14">
        <v>83824</v>
      </c>
      <c r="G215" s="14">
        <v>95705</v>
      </c>
      <c r="H215" s="14">
        <v>105820</v>
      </c>
      <c r="I215" s="14">
        <v>137713</v>
      </c>
      <c r="J215" s="14">
        <v>194240</v>
      </c>
      <c r="K215" s="14">
        <v>208883</v>
      </c>
      <c r="L215" s="14">
        <v>205519</v>
      </c>
      <c r="M215" s="14">
        <v>128581</v>
      </c>
      <c r="N215" s="14">
        <v>73422</v>
      </c>
      <c r="O215" s="14">
        <v>92792</v>
      </c>
      <c r="P215" s="14">
        <v>93176</v>
      </c>
      <c r="Q215" s="30">
        <f t="shared" si="24"/>
        <v>1500918</v>
      </c>
      <c r="R215" s="12">
        <f t="shared" si="26"/>
        <v>3.8446051129484182E-2</v>
      </c>
    </row>
    <row r="216" spans="1:19" x14ac:dyDescent="0.2">
      <c r="A216" s="5" t="s">
        <v>431</v>
      </c>
      <c r="B216" s="6" t="s">
        <v>438</v>
      </c>
      <c r="C216" s="34" t="s">
        <v>449</v>
      </c>
      <c r="D216" s="30">
        <v>599531</v>
      </c>
      <c r="E216" s="14">
        <v>39363</v>
      </c>
      <c r="F216" s="14">
        <v>39403</v>
      </c>
      <c r="G216" s="14">
        <v>47798</v>
      </c>
      <c r="H216" s="14">
        <v>52785</v>
      </c>
      <c r="I216" s="14">
        <v>57440</v>
      </c>
      <c r="J216" s="14">
        <v>60171</v>
      </c>
      <c r="K216" s="14">
        <v>67889</v>
      </c>
      <c r="L216" s="14">
        <v>70217</v>
      </c>
      <c r="M216" s="14">
        <v>62243</v>
      </c>
      <c r="N216" s="14">
        <v>57032</v>
      </c>
      <c r="O216" s="14">
        <v>44118</v>
      </c>
      <c r="P216" s="14">
        <v>46646</v>
      </c>
      <c r="Q216" s="30">
        <f t="shared" si="24"/>
        <v>645105</v>
      </c>
      <c r="R216" s="12">
        <f t="shared" si="26"/>
        <v>7.601608590715081E-2</v>
      </c>
    </row>
    <row r="217" spans="1:19" x14ac:dyDescent="0.2">
      <c r="A217" s="5" t="s">
        <v>431</v>
      </c>
      <c r="B217" s="6" t="s">
        <v>442</v>
      </c>
      <c r="C217" s="34" t="s">
        <v>443</v>
      </c>
      <c r="D217" s="30">
        <v>287065</v>
      </c>
      <c r="E217" s="14">
        <f>12595+9941</f>
        <v>22536</v>
      </c>
      <c r="F217" s="14">
        <f>10803+11053</f>
        <v>21856</v>
      </c>
      <c r="G217" s="14">
        <f>12113+12709</f>
        <v>24822</v>
      </c>
      <c r="H217" s="17">
        <v>31996</v>
      </c>
      <c r="I217" s="17">
        <v>37637</v>
      </c>
      <c r="J217" s="17">
        <v>40384</v>
      </c>
      <c r="K217" s="17">
        <v>45142</v>
      </c>
      <c r="L217" s="14">
        <v>47145</v>
      </c>
      <c r="M217" s="14">
        <v>42153</v>
      </c>
      <c r="N217" s="17">
        <f>19837+20385</f>
        <v>40222</v>
      </c>
      <c r="O217" s="17">
        <f>15002+13321</f>
        <v>28323</v>
      </c>
      <c r="P217" s="17">
        <f>13897+16434</f>
        <v>30331</v>
      </c>
      <c r="Q217" s="30">
        <f t="shared" si="24"/>
        <v>412547</v>
      </c>
      <c r="R217" s="12">
        <f t="shared" si="26"/>
        <v>0.43712051277585218</v>
      </c>
    </row>
    <row r="218" spans="1:19" x14ac:dyDescent="0.2">
      <c r="A218" s="5" t="s">
        <v>431</v>
      </c>
      <c r="B218" s="6" t="s">
        <v>439</v>
      </c>
      <c r="C218" s="34" t="s">
        <v>450</v>
      </c>
      <c r="D218" s="30">
        <v>10590473</v>
      </c>
      <c r="E218" s="14">
        <v>689930</v>
      </c>
      <c r="F218" s="14">
        <v>673923</v>
      </c>
      <c r="G218" s="14">
        <v>804300</v>
      </c>
      <c r="H218" s="14">
        <v>847468</v>
      </c>
      <c r="I218" s="17">
        <v>1010088</v>
      </c>
      <c r="J218" s="17">
        <v>1147929</v>
      </c>
      <c r="K218" s="17">
        <v>1216500</v>
      </c>
      <c r="L218" s="17">
        <v>1200960</v>
      </c>
      <c r="M218" s="14">
        <v>1158000</v>
      </c>
      <c r="N218" s="14">
        <v>954200</v>
      </c>
      <c r="O218" s="14">
        <v>777000</v>
      </c>
      <c r="P218" s="14">
        <v>726402</v>
      </c>
      <c r="Q218" s="30">
        <v>11206700</v>
      </c>
      <c r="R218" s="12">
        <f t="shared" si="26"/>
        <v>5.8186919507750012E-2</v>
      </c>
      <c r="S218" s="13"/>
    </row>
    <row r="219" spans="1:19" x14ac:dyDescent="0.2">
      <c r="A219" s="5" t="s">
        <v>431</v>
      </c>
      <c r="B219" s="6" t="s">
        <v>440</v>
      </c>
      <c r="C219" s="34" t="s">
        <v>451</v>
      </c>
      <c r="D219" s="30">
        <v>1703324</v>
      </c>
      <c r="E219" s="17">
        <v>166348</v>
      </c>
      <c r="F219" s="17">
        <v>166200</v>
      </c>
      <c r="G219" s="17">
        <v>181650</v>
      </c>
      <c r="H219" s="17">
        <v>232125</v>
      </c>
      <c r="I219" s="17">
        <v>243798</v>
      </c>
      <c r="J219" s="17">
        <v>239094</v>
      </c>
      <c r="K219" s="17">
        <v>243236</v>
      </c>
      <c r="L219" s="17">
        <v>227683</v>
      </c>
      <c r="M219" s="14">
        <v>227756</v>
      </c>
      <c r="N219" s="14">
        <v>231509</v>
      </c>
      <c r="O219" s="14">
        <v>213810</v>
      </c>
      <c r="P219" s="14">
        <v>214962</v>
      </c>
      <c r="Q219" s="30">
        <f t="shared" si="24"/>
        <v>2588171</v>
      </c>
      <c r="R219" s="12">
        <f t="shared" si="26"/>
        <v>0.51948249422893111</v>
      </c>
    </row>
    <row r="220" spans="1:19" x14ac:dyDescent="0.2">
      <c r="A220" s="5" t="s">
        <v>431</v>
      </c>
      <c r="B220" s="6" t="s">
        <v>441</v>
      </c>
      <c r="C220" s="34" t="s">
        <v>452</v>
      </c>
      <c r="D220" s="30">
        <v>2084353</v>
      </c>
      <c r="E220" s="14">
        <v>141942</v>
      </c>
      <c r="F220" s="14">
        <v>141657</v>
      </c>
      <c r="G220" s="14">
        <v>161771</v>
      </c>
      <c r="H220" s="14">
        <v>178067</v>
      </c>
      <c r="I220" s="14">
        <v>200442</v>
      </c>
      <c r="J220" s="14">
        <v>239886</v>
      </c>
      <c r="K220" s="14">
        <v>256099</v>
      </c>
      <c r="L220" s="17">
        <v>248491</v>
      </c>
      <c r="M220" s="14">
        <v>237954</v>
      </c>
      <c r="N220" s="14">
        <v>199411</v>
      </c>
      <c r="O220" s="14">
        <v>159049</v>
      </c>
      <c r="P220" s="14">
        <v>155246</v>
      </c>
      <c r="Q220" s="30">
        <f t="shared" si="24"/>
        <v>2320015</v>
      </c>
      <c r="R220" s="12">
        <f t="shared" ref="R220:R227" si="27">Q220/D220-1</f>
        <v>0.11306242272782008</v>
      </c>
    </row>
    <row r="221" spans="1:19" x14ac:dyDescent="0.2">
      <c r="A221" s="5" t="s">
        <v>453</v>
      </c>
      <c r="B221" s="6" t="s">
        <v>903</v>
      </c>
      <c r="C221" s="35"/>
      <c r="D221" s="30">
        <f t="shared" ref="D221:P221" si="28">D222+D224+D226</f>
        <v>31239004</v>
      </c>
      <c r="E221" s="70">
        <f t="shared" si="28"/>
        <v>1929700</v>
      </c>
      <c r="F221" s="70">
        <f t="shared" si="28"/>
        <v>1851826</v>
      </c>
      <c r="G221" s="70">
        <f t="shared" si="28"/>
        <v>2320871</v>
      </c>
      <c r="H221" s="70">
        <f t="shared" si="28"/>
        <v>2932786</v>
      </c>
      <c r="I221" s="70">
        <f t="shared" si="28"/>
        <v>3178028</v>
      </c>
      <c r="J221" s="70">
        <f t="shared" si="28"/>
        <v>3393986</v>
      </c>
      <c r="K221" s="70">
        <f t="shared" si="28"/>
        <v>3798734</v>
      </c>
      <c r="L221" s="70">
        <f t="shared" si="28"/>
        <v>3958872</v>
      </c>
      <c r="M221" s="70">
        <f t="shared" si="28"/>
        <v>3557831</v>
      </c>
      <c r="N221" s="70">
        <f t="shared" si="28"/>
        <v>3270295</v>
      </c>
      <c r="O221" s="70">
        <f t="shared" si="28"/>
        <v>2222397</v>
      </c>
      <c r="P221" s="70">
        <f t="shared" si="28"/>
        <v>2198986</v>
      </c>
      <c r="Q221" s="30">
        <f t="shared" si="24"/>
        <v>34614312</v>
      </c>
      <c r="R221" s="75">
        <f t="shared" si="27"/>
        <v>0.10804787502187962</v>
      </c>
      <c r="S221" s="37"/>
    </row>
    <row r="222" spans="1:19" x14ac:dyDescent="0.2">
      <c r="A222" s="5" t="s">
        <v>453</v>
      </c>
      <c r="B222" s="6" t="s">
        <v>455</v>
      </c>
      <c r="C222" s="34" t="s">
        <v>460</v>
      </c>
      <c r="D222" s="30">
        <v>6166954</v>
      </c>
      <c r="E222" s="14">
        <v>152476</v>
      </c>
      <c r="F222" s="14">
        <v>183502</v>
      </c>
      <c r="G222" s="14">
        <v>278036</v>
      </c>
      <c r="H222" s="14">
        <v>545123</v>
      </c>
      <c r="I222" s="14">
        <v>726580</v>
      </c>
      <c r="J222" s="14">
        <v>789711</v>
      </c>
      <c r="K222" s="14">
        <v>905032</v>
      </c>
      <c r="L222" s="14">
        <v>934676</v>
      </c>
      <c r="M222" s="14">
        <v>805716</v>
      </c>
      <c r="N222" s="14">
        <v>703569</v>
      </c>
      <c r="O222" s="14">
        <v>236572</v>
      </c>
      <c r="P222" s="14">
        <v>175888</v>
      </c>
      <c r="Q222" s="30">
        <f t="shared" si="24"/>
        <v>6436881</v>
      </c>
      <c r="R222" s="12">
        <f t="shared" si="27"/>
        <v>4.3769906504896872E-2</v>
      </c>
    </row>
    <row r="223" spans="1:19" x14ac:dyDescent="0.2">
      <c r="A223" s="5" t="s">
        <v>453</v>
      </c>
      <c r="B223" s="6" t="s">
        <v>908</v>
      </c>
      <c r="C223" s="34" t="s">
        <v>463</v>
      </c>
      <c r="D223" s="30">
        <v>2459793</v>
      </c>
      <c r="E223" s="62">
        <v>166586</v>
      </c>
      <c r="F223" s="62">
        <v>163031</v>
      </c>
      <c r="G223" s="62">
        <v>214159</v>
      </c>
      <c r="H223" s="62">
        <v>230509</v>
      </c>
      <c r="I223" s="62">
        <v>221532</v>
      </c>
      <c r="J223" s="62">
        <v>230621</v>
      </c>
      <c r="K223" s="62">
        <v>263269</v>
      </c>
      <c r="L223" s="62">
        <v>291370</v>
      </c>
      <c r="M223" s="62">
        <v>240622</v>
      </c>
      <c r="N223" s="62">
        <v>220024</v>
      </c>
      <c r="O223" s="14">
        <v>182444</v>
      </c>
      <c r="P223" s="14">
        <v>181380</v>
      </c>
      <c r="Q223" s="30">
        <f t="shared" si="24"/>
        <v>2605547</v>
      </c>
      <c r="R223" s="12">
        <f t="shared" si="27"/>
        <v>5.9254579552019182E-2</v>
      </c>
    </row>
    <row r="224" spans="1:19" x14ac:dyDescent="0.2">
      <c r="A224" s="5" t="s">
        <v>453</v>
      </c>
      <c r="B224" s="6" t="s">
        <v>457</v>
      </c>
      <c r="C224" s="34" t="s">
        <v>462</v>
      </c>
      <c r="D224" s="30">
        <v>18142245</v>
      </c>
      <c r="E224" s="14">
        <v>1285286</v>
      </c>
      <c r="F224" s="14">
        <v>1205957</v>
      </c>
      <c r="G224" s="14">
        <v>1488220</v>
      </c>
      <c r="H224" s="14">
        <v>1692866</v>
      </c>
      <c r="I224" s="14">
        <v>1727581</v>
      </c>
      <c r="J224" s="14">
        <v>1854392</v>
      </c>
      <c r="K224" s="14">
        <v>2071030</v>
      </c>
      <c r="L224" s="14">
        <v>2122504</v>
      </c>
      <c r="M224" s="14">
        <v>1962099</v>
      </c>
      <c r="N224" s="14">
        <v>1830331</v>
      </c>
      <c r="O224" s="14">
        <v>1422729</v>
      </c>
      <c r="P224" s="14">
        <v>1427259</v>
      </c>
      <c r="Q224" s="30">
        <f t="shared" si="24"/>
        <v>20090254</v>
      </c>
      <c r="R224" s="12">
        <f t="shared" si="27"/>
        <v>0.10737419762548672</v>
      </c>
    </row>
    <row r="225" spans="1:19" x14ac:dyDescent="0.2">
      <c r="A225" s="5" t="s">
        <v>453</v>
      </c>
      <c r="B225" s="6" t="s">
        <v>907</v>
      </c>
      <c r="C225" s="34" t="s">
        <v>465</v>
      </c>
      <c r="D225" s="30">
        <v>978810</v>
      </c>
      <c r="E225" s="14">
        <v>55532</v>
      </c>
      <c r="F225" s="14">
        <v>51803</v>
      </c>
      <c r="G225" s="14">
        <v>65966</v>
      </c>
      <c r="H225" s="14">
        <v>103037</v>
      </c>
      <c r="I225" s="14">
        <v>113618</v>
      </c>
      <c r="J225" s="14">
        <v>130614</v>
      </c>
      <c r="K225" s="14">
        <v>157635</v>
      </c>
      <c r="L225" s="14">
        <v>168409</v>
      </c>
      <c r="M225" s="14">
        <v>134587</v>
      </c>
      <c r="N225" s="14">
        <v>105246</v>
      </c>
      <c r="O225" s="14">
        <v>90886</v>
      </c>
      <c r="P225" s="14">
        <v>90645</v>
      </c>
      <c r="Q225" s="30">
        <f t="shared" si="24"/>
        <v>1267978</v>
      </c>
      <c r="R225" s="12">
        <f t="shared" si="27"/>
        <v>0.29542812190312717</v>
      </c>
    </row>
    <row r="226" spans="1:19" x14ac:dyDescent="0.2">
      <c r="A226" s="5" t="s">
        <v>453</v>
      </c>
      <c r="B226" s="6" t="s">
        <v>458</v>
      </c>
      <c r="C226" s="34" t="s">
        <v>466</v>
      </c>
      <c r="D226" s="30">
        <v>6929805</v>
      </c>
      <c r="E226" s="14">
        <v>491938</v>
      </c>
      <c r="F226" s="14">
        <v>462367</v>
      </c>
      <c r="G226" s="14">
        <v>554615</v>
      </c>
      <c r="H226" s="14">
        <v>694797</v>
      </c>
      <c r="I226" s="14">
        <v>723867</v>
      </c>
      <c r="J226" s="14">
        <v>749883</v>
      </c>
      <c r="K226" s="14">
        <v>822672</v>
      </c>
      <c r="L226" s="14">
        <v>901692</v>
      </c>
      <c r="M226" s="14">
        <v>790016</v>
      </c>
      <c r="N226" s="14">
        <v>736395</v>
      </c>
      <c r="O226" s="14">
        <v>563096</v>
      </c>
      <c r="P226" s="14">
        <v>595839</v>
      </c>
      <c r="Q226" s="30">
        <f t="shared" si="24"/>
        <v>8087177</v>
      </c>
      <c r="R226" s="12">
        <f t="shared" si="27"/>
        <v>0.16701364612712766</v>
      </c>
    </row>
    <row r="227" spans="1:19" x14ac:dyDescent="0.2">
      <c r="A227" s="5" t="s">
        <v>468</v>
      </c>
      <c r="B227" s="6" t="s">
        <v>901</v>
      </c>
      <c r="C227" s="35"/>
      <c r="D227" s="30">
        <f t="shared" ref="D227:P227" si="29">SUM(D228:D234)-D233</f>
        <v>11070633</v>
      </c>
      <c r="E227" s="70">
        <f t="shared" si="29"/>
        <v>812294</v>
      </c>
      <c r="F227" s="70">
        <f t="shared" si="29"/>
        <v>765104</v>
      </c>
      <c r="G227" s="70">
        <f t="shared" si="29"/>
        <v>897609</v>
      </c>
      <c r="H227" s="70">
        <f t="shared" si="29"/>
        <v>1036083</v>
      </c>
      <c r="I227" s="70">
        <f t="shared" si="29"/>
        <v>1076395</v>
      </c>
      <c r="J227" s="70">
        <f t="shared" si="29"/>
        <v>1196290</v>
      </c>
      <c r="K227" s="70">
        <f t="shared" si="29"/>
        <v>1315769</v>
      </c>
      <c r="L227" s="70">
        <f t="shared" si="29"/>
        <v>1330684</v>
      </c>
      <c r="M227" s="70">
        <f t="shared" si="29"/>
        <v>1258577</v>
      </c>
      <c r="N227" s="70">
        <f t="shared" si="29"/>
        <v>1112517</v>
      </c>
      <c r="O227" s="70">
        <f t="shared" si="29"/>
        <v>980107</v>
      </c>
      <c r="P227" s="70">
        <f t="shared" si="29"/>
        <v>961963</v>
      </c>
      <c r="Q227" s="30">
        <f t="shared" si="24"/>
        <v>12743392</v>
      </c>
      <c r="R227" s="12">
        <f t="shared" si="27"/>
        <v>0.15109876734239136</v>
      </c>
    </row>
    <row r="228" spans="1:19" x14ac:dyDescent="0.2">
      <c r="A228" s="5" t="s">
        <v>468</v>
      </c>
      <c r="B228" s="6" t="s">
        <v>469</v>
      </c>
      <c r="C228" s="34" t="s">
        <v>487</v>
      </c>
      <c r="D228" s="30">
        <v>313376</v>
      </c>
      <c r="E228" s="47">
        <v>20601</v>
      </c>
      <c r="F228" s="47">
        <v>18370</v>
      </c>
      <c r="G228" s="47">
        <v>19767</v>
      </c>
      <c r="H228" s="48">
        <v>32418</v>
      </c>
      <c r="I228" s="48">
        <v>33171</v>
      </c>
      <c r="J228" s="48">
        <v>37601</v>
      </c>
      <c r="K228" s="48">
        <v>43543</v>
      </c>
      <c r="L228" s="48">
        <v>45597</v>
      </c>
      <c r="M228" s="48">
        <v>41177</v>
      </c>
      <c r="N228" s="48">
        <v>30719</v>
      </c>
      <c r="O228" s="17">
        <v>20458</v>
      </c>
      <c r="P228" s="17">
        <v>21070</v>
      </c>
      <c r="Q228" s="30">
        <f t="shared" si="24"/>
        <v>364492</v>
      </c>
      <c r="R228" s="12">
        <f t="shared" ref="R228:R236" si="30">Q228/D228-1</f>
        <v>0.16311395895027059</v>
      </c>
    </row>
    <row r="229" spans="1:19" x14ac:dyDescent="0.2">
      <c r="A229" s="5" t="s">
        <v>468</v>
      </c>
      <c r="B229" s="6" t="s">
        <v>471</v>
      </c>
      <c r="C229" s="34" t="s">
        <v>489</v>
      </c>
      <c r="D229" s="30">
        <v>8316705</v>
      </c>
      <c r="E229" s="14">
        <v>596554</v>
      </c>
      <c r="F229" s="14">
        <v>559446</v>
      </c>
      <c r="G229" s="14">
        <v>652332</v>
      </c>
      <c r="H229" s="17">
        <v>755999</v>
      </c>
      <c r="I229" s="17">
        <v>786887</v>
      </c>
      <c r="J229" s="17">
        <v>864092</v>
      </c>
      <c r="K229" s="17">
        <v>947028</v>
      </c>
      <c r="L229" s="17">
        <v>965180</v>
      </c>
      <c r="M229" s="17">
        <v>906379</v>
      </c>
      <c r="N229" s="17">
        <v>812676</v>
      </c>
      <c r="O229" s="17">
        <v>719923</v>
      </c>
      <c r="P229" s="17">
        <v>716388</v>
      </c>
      <c r="Q229" s="30">
        <f t="shared" si="24"/>
        <v>9282884</v>
      </c>
      <c r="R229" s="12">
        <f t="shared" si="30"/>
        <v>0.11617329218723049</v>
      </c>
    </row>
    <row r="230" spans="1:19" x14ac:dyDescent="0.2">
      <c r="A230" s="5" t="s">
        <v>468</v>
      </c>
      <c r="B230" s="6" t="s">
        <v>472</v>
      </c>
      <c r="C230" s="34" t="s">
        <v>490</v>
      </c>
      <c r="D230" s="30">
        <v>1182047</v>
      </c>
      <c r="E230" s="14">
        <v>91624</v>
      </c>
      <c r="F230" s="14">
        <v>87410</v>
      </c>
      <c r="G230" s="14">
        <v>106922</v>
      </c>
      <c r="H230" s="14">
        <v>120510</v>
      </c>
      <c r="I230" s="14">
        <v>124649</v>
      </c>
      <c r="J230" s="14">
        <v>144193</v>
      </c>
      <c r="K230" s="14">
        <v>162828</v>
      </c>
      <c r="L230" s="14">
        <v>159930</v>
      </c>
      <c r="M230" s="14">
        <v>153595</v>
      </c>
      <c r="N230" s="14">
        <v>126272</v>
      </c>
      <c r="O230" s="14">
        <v>105328</v>
      </c>
      <c r="P230" s="14">
        <v>104081</v>
      </c>
      <c r="Q230" s="30">
        <v>1487603</v>
      </c>
      <c r="R230" s="12">
        <f t="shared" si="30"/>
        <v>0.25849733555433918</v>
      </c>
    </row>
    <row r="231" spans="1:19" x14ac:dyDescent="0.2">
      <c r="A231" s="5" t="s">
        <v>468</v>
      </c>
      <c r="B231" s="6" t="s">
        <v>473</v>
      </c>
      <c r="C231" s="34" t="s">
        <v>491</v>
      </c>
      <c r="D231" s="30">
        <v>273047</v>
      </c>
      <c r="E231" s="14">
        <v>22483</v>
      </c>
      <c r="F231" s="14">
        <v>21152</v>
      </c>
      <c r="G231" s="14">
        <v>24039</v>
      </c>
      <c r="H231" s="14">
        <v>28693</v>
      </c>
      <c r="I231" s="14">
        <v>28371</v>
      </c>
      <c r="J231" s="14">
        <v>33390</v>
      </c>
      <c r="K231" s="14">
        <v>34055</v>
      </c>
      <c r="L231" s="14">
        <v>34710</v>
      </c>
      <c r="M231" s="14">
        <v>36956</v>
      </c>
      <c r="N231" s="14">
        <v>35329</v>
      </c>
      <c r="O231" s="14">
        <v>40087</v>
      </c>
      <c r="P231" s="14">
        <v>37600</v>
      </c>
      <c r="Q231" s="30">
        <f t="shared" si="24"/>
        <v>376865</v>
      </c>
      <c r="R231" s="12">
        <f t="shared" si="30"/>
        <v>0.38022025512091329</v>
      </c>
    </row>
    <row r="232" spans="1:19" x14ac:dyDescent="0.2">
      <c r="A232" s="5" t="s">
        <v>468</v>
      </c>
      <c r="B232" s="6" t="s">
        <v>474</v>
      </c>
      <c r="C232" s="34" t="s">
        <v>492</v>
      </c>
      <c r="D232" s="30">
        <v>250400</v>
      </c>
      <c r="E232" s="14">
        <v>19296</v>
      </c>
      <c r="F232" s="14">
        <v>18797</v>
      </c>
      <c r="G232" s="14">
        <v>22069</v>
      </c>
      <c r="H232" s="14">
        <v>23334</v>
      </c>
      <c r="I232" s="14">
        <v>25152</v>
      </c>
      <c r="J232" s="14">
        <v>29221</v>
      </c>
      <c r="K232" s="14">
        <v>32964</v>
      </c>
      <c r="L232" s="14">
        <v>32980</v>
      </c>
      <c r="M232" s="14">
        <v>31808</v>
      </c>
      <c r="N232" s="14">
        <v>29394</v>
      </c>
      <c r="O232" s="14">
        <v>22939</v>
      </c>
      <c r="P232" s="14">
        <v>19072</v>
      </c>
      <c r="Q232" s="30">
        <f t="shared" si="24"/>
        <v>307026</v>
      </c>
      <c r="R232" s="12">
        <f t="shared" si="30"/>
        <v>0.22614217252396163</v>
      </c>
    </row>
    <row r="233" spans="1:19" x14ac:dyDescent="0.2">
      <c r="A233" s="5" t="s">
        <v>468</v>
      </c>
      <c r="B233" s="6" t="s">
        <v>794</v>
      </c>
      <c r="C233" s="34" t="s">
        <v>795</v>
      </c>
      <c r="D233" s="30">
        <v>343521</v>
      </c>
      <c r="E233" s="14"/>
      <c r="F233" s="14"/>
      <c r="G233" s="14"/>
      <c r="H233" s="14"/>
      <c r="I233" s="14"/>
      <c r="J233" s="14"/>
      <c r="K233" s="14"/>
      <c r="L233" s="14"/>
      <c r="M233" s="14">
        <v>27140</v>
      </c>
      <c r="N233" s="14">
        <v>26160</v>
      </c>
      <c r="O233" s="14">
        <v>23712</v>
      </c>
      <c r="P233" s="14"/>
      <c r="Q233" s="30">
        <v>336694</v>
      </c>
      <c r="R233" s="12">
        <f t="shared" si="30"/>
        <v>-1.9873603069390233E-2</v>
      </c>
    </row>
    <row r="234" spans="1:19" x14ac:dyDescent="0.2">
      <c r="A234" s="5" t="s">
        <v>468</v>
      </c>
      <c r="B234" s="6" t="s">
        <v>475</v>
      </c>
      <c r="C234" s="34" t="s">
        <v>493</v>
      </c>
      <c r="D234" s="30">
        <v>735058</v>
      </c>
      <c r="E234" s="44">
        <v>61736</v>
      </c>
      <c r="F234" s="44">
        <v>59929</v>
      </c>
      <c r="G234" s="44">
        <v>72480</v>
      </c>
      <c r="H234" s="44">
        <v>75129</v>
      </c>
      <c r="I234" s="44">
        <v>78165</v>
      </c>
      <c r="J234" s="44">
        <v>87793</v>
      </c>
      <c r="K234" s="44">
        <v>95351</v>
      </c>
      <c r="L234" s="44">
        <v>92287</v>
      </c>
      <c r="M234" s="44">
        <v>88662</v>
      </c>
      <c r="N234" s="44">
        <v>78127</v>
      </c>
      <c r="O234" s="44">
        <v>71372</v>
      </c>
      <c r="P234" s="44">
        <v>63752</v>
      </c>
      <c r="Q234" s="30">
        <v>924463</v>
      </c>
      <c r="R234" s="12">
        <f t="shared" si="30"/>
        <v>0.25767354412849053</v>
      </c>
    </row>
    <row r="235" spans="1:19" x14ac:dyDescent="0.2">
      <c r="A235" s="5" t="s">
        <v>476</v>
      </c>
      <c r="B235" s="6" t="s">
        <v>905</v>
      </c>
      <c r="C235" s="35"/>
      <c r="D235" s="30">
        <f>D237+D239+D240+D242+D245+D241</f>
        <v>97504460</v>
      </c>
      <c r="E235" s="70">
        <f t="shared" ref="E235:J235" si="31">E237+E239+E240+E241+E242+E245</f>
        <v>6419578</v>
      </c>
      <c r="F235" s="70">
        <f t="shared" si="31"/>
        <v>5581189</v>
      </c>
      <c r="G235" s="70">
        <f t="shared" si="31"/>
        <v>6588362</v>
      </c>
      <c r="H235" s="70">
        <f t="shared" si="31"/>
        <v>7014567</v>
      </c>
      <c r="I235" s="70">
        <f t="shared" si="31"/>
        <v>8419462</v>
      </c>
      <c r="J235" s="70">
        <f t="shared" si="31"/>
        <v>9911063</v>
      </c>
      <c r="K235" s="70">
        <f t="shared" ref="K235:P235" si="32">K237+K239+K240+K241+K242+K245</f>
        <v>11347441</v>
      </c>
      <c r="L235" s="70">
        <f t="shared" si="32"/>
        <v>11607965</v>
      </c>
      <c r="M235" s="70">
        <f t="shared" si="32"/>
        <v>9746976</v>
      </c>
      <c r="N235" s="70">
        <f t="shared" si="32"/>
        <v>7982307</v>
      </c>
      <c r="O235" s="70">
        <f t="shared" si="32"/>
        <v>6203116</v>
      </c>
      <c r="P235" s="70">
        <f t="shared" si="32"/>
        <v>6142205</v>
      </c>
      <c r="Q235" s="30">
        <f t="shared" si="24"/>
        <v>96964231</v>
      </c>
      <c r="R235" s="12">
        <f t="shared" si="30"/>
        <v>-5.5405568114524906E-3</v>
      </c>
    </row>
    <row r="236" spans="1:19" x14ac:dyDescent="0.2">
      <c r="A236" s="5" t="s">
        <v>476</v>
      </c>
      <c r="B236" s="6" t="s">
        <v>477</v>
      </c>
      <c r="C236" s="34" t="s">
        <v>494</v>
      </c>
      <c r="D236" s="30">
        <v>4481569</v>
      </c>
      <c r="E236" s="14">
        <v>259467</v>
      </c>
      <c r="F236" s="14">
        <v>223031</v>
      </c>
      <c r="G236" s="14">
        <v>259562</v>
      </c>
      <c r="H236" s="14">
        <v>277766</v>
      </c>
      <c r="I236" s="14">
        <v>364811</v>
      </c>
      <c r="J236" s="14"/>
      <c r="K236" s="14"/>
      <c r="L236" s="14"/>
      <c r="M236" s="14"/>
      <c r="N236" s="14"/>
      <c r="O236" s="14"/>
      <c r="P236" s="14"/>
      <c r="Q236" s="30">
        <v>4248000</v>
      </c>
      <c r="R236" s="12">
        <f t="shared" si="30"/>
        <v>-5.2117684676951326E-2</v>
      </c>
      <c r="S236" s="13"/>
    </row>
    <row r="237" spans="1:19" x14ac:dyDescent="0.2">
      <c r="A237" s="5" t="s">
        <v>476</v>
      </c>
      <c r="B237" s="6" t="s">
        <v>883</v>
      </c>
      <c r="C237" s="34" t="s">
        <v>884</v>
      </c>
      <c r="D237" s="30">
        <v>1941556</v>
      </c>
      <c r="E237" s="44">
        <v>95874</v>
      </c>
      <c r="F237" s="44">
        <v>93291</v>
      </c>
      <c r="G237" s="44">
        <v>110001</v>
      </c>
      <c r="H237" s="44">
        <v>124830</v>
      </c>
      <c r="I237" s="44">
        <v>152425</v>
      </c>
      <c r="J237" s="44">
        <v>191841</v>
      </c>
      <c r="K237" s="44">
        <v>211473</v>
      </c>
      <c r="L237" s="14">
        <v>222274</v>
      </c>
      <c r="M237" s="14">
        <v>193005</v>
      </c>
      <c r="N237" s="14">
        <v>160502</v>
      </c>
      <c r="O237" s="14">
        <v>133353</v>
      </c>
      <c r="P237" s="14">
        <v>113840</v>
      </c>
      <c r="Q237" s="30">
        <f t="shared" si="24"/>
        <v>1802709</v>
      </c>
      <c r="R237" s="12">
        <f t="shared" ref="R237:R250" si="33">Q237/D237-1</f>
        <v>-7.1513260498280773E-2</v>
      </c>
    </row>
    <row r="238" spans="1:19" x14ac:dyDescent="0.2">
      <c r="A238" s="5" t="s">
        <v>476</v>
      </c>
      <c r="B238" s="6" t="s">
        <v>478</v>
      </c>
      <c r="C238" s="34" t="s">
        <v>495</v>
      </c>
      <c r="D238" s="30">
        <v>2038000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30">
        <v>1822000</v>
      </c>
      <c r="R238" s="12">
        <f t="shared" si="33"/>
        <v>-0.10598626104023556</v>
      </c>
    </row>
    <row r="239" spans="1:19" x14ac:dyDescent="0.2">
      <c r="A239" s="5" t="s">
        <v>476</v>
      </c>
      <c r="B239" s="6" t="s">
        <v>479</v>
      </c>
      <c r="C239" s="34" t="s">
        <v>496</v>
      </c>
      <c r="D239" s="30">
        <v>33039531</v>
      </c>
      <c r="E239" s="14">
        <v>2043476</v>
      </c>
      <c r="F239" s="14">
        <v>1675099</v>
      </c>
      <c r="G239" s="14">
        <v>1999663</v>
      </c>
      <c r="H239" s="14">
        <v>2142198</v>
      </c>
      <c r="I239" s="14">
        <v>2693068</v>
      </c>
      <c r="J239" s="14">
        <v>3179681</v>
      </c>
      <c r="K239" s="14">
        <v>3683309</v>
      </c>
      <c r="L239" s="14">
        <v>3812461</v>
      </c>
      <c r="M239" s="14">
        <v>3095739</v>
      </c>
      <c r="N239" s="14">
        <v>2393121</v>
      </c>
      <c r="O239" s="14">
        <v>1867020</v>
      </c>
      <c r="P239" s="14">
        <v>1919670</v>
      </c>
      <c r="Q239" s="30">
        <f t="shared" si="24"/>
        <v>30504505</v>
      </c>
      <c r="R239" s="12">
        <f t="shared" si="33"/>
        <v>-7.6727057657083542E-2</v>
      </c>
      <c r="S239" s="74"/>
    </row>
    <row r="240" spans="1:19" x14ac:dyDescent="0.2">
      <c r="A240" s="5" t="s">
        <v>476</v>
      </c>
      <c r="B240" s="6" t="s">
        <v>480</v>
      </c>
      <c r="C240" s="34" t="s">
        <v>754</v>
      </c>
      <c r="D240" s="30">
        <v>31567974</v>
      </c>
      <c r="E240" s="14">
        <v>2143462</v>
      </c>
      <c r="F240" s="14">
        <v>1966712</v>
      </c>
      <c r="G240" s="14">
        <v>2267880</v>
      </c>
      <c r="H240" s="14">
        <v>2354097</v>
      </c>
      <c r="I240" s="14">
        <v>2617699</v>
      </c>
      <c r="J240" s="14">
        <v>3020814</v>
      </c>
      <c r="K240" s="14">
        <v>3378214</v>
      </c>
      <c r="L240" s="14">
        <v>3379829</v>
      </c>
      <c r="M240" s="14">
        <v>2988791</v>
      </c>
      <c r="N240" s="14">
        <v>2840087</v>
      </c>
      <c r="O240" s="14">
        <v>2340476</v>
      </c>
      <c r="P240" s="14">
        <v>2313000</v>
      </c>
      <c r="Q240" s="30">
        <f t="shared" si="24"/>
        <v>31611061</v>
      </c>
      <c r="R240" s="12">
        <f t="shared" si="33"/>
        <v>1.3648959543619554E-3</v>
      </c>
    </row>
    <row r="241" spans="1:19" x14ac:dyDescent="0.2">
      <c r="A241" s="5" t="s">
        <v>476</v>
      </c>
      <c r="B241" s="6" t="s">
        <v>481</v>
      </c>
      <c r="C241" s="34" t="s">
        <v>497</v>
      </c>
      <c r="D241" s="30">
        <v>12733000</v>
      </c>
      <c r="E241" s="14">
        <v>1006762</v>
      </c>
      <c r="F241" s="14">
        <v>896332</v>
      </c>
      <c r="G241" s="14">
        <v>1097141</v>
      </c>
      <c r="H241" s="14">
        <v>1217293</v>
      </c>
      <c r="I241" s="14">
        <v>1452191</v>
      </c>
      <c r="J241" s="14">
        <v>1659186</v>
      </c>
      <c r="K241" s="14">
        <v>1964989</v>
      </c>
      <c r="L241" s="14">
        <v>2061000</v>
      </c>
      <c r="M241" s="14">
        <v>1700000</v>
      </c>
      <c r="N241" s="14">
        <v>1220000</v>
      </c>
      <c r="O241" s="14">
        <v>805000</v>
      </c>
      <c r="P241" s="14">
        <v>735000</v>
      </c>
      <c r="Q241" s="30">
        <f t="shared" si="24"/>
        <v>15814894</v>
      </c>
      <c r="R241" s="12">
        <f t="shared" si="33"/>
        <v>0.24203989633236467</v>
      </c>
    </row>
    <row r="242" spans="1:19" x14ac:dyDescent="0.2">
      <c r="A242" s="5" t="s">
        <v>476</v>
      </c>
      <c r="B242" s="6" t="s">
        <v>482</v>
      </c>
      <c r="C242" s="34" t="s">
        <v>498</v>
      </c>
      <c r="D242" s="30">
        <v>3957667</v>
      </c>
      <c r="E242" s="14">
        <v>257191</v>
      </c>
      <c r="F242" s="14">
        <v>215819</v>
      </c>
      <c r="G242" s="14">
        <v>245536</v>
      </c>
      <c r="H242" s="14">
        <v>239088</v>
      </c>
      <c r="I242" s="14">
        <v>297913</v>
      </c>
      <c r="J242" s="14">
        <v>367800</v>
      </c>
      <c r="K242" s="14">
        <v>431951</v>
      </c>
      <c r="L242" s="14">
        <v>443991</v>
      </c>
      <c r="M242" s="14">
        <v>370713</v>
      </c>
      <c r="N242" s="14">
        <v>306407</v>
      </c>
      <c r="O242" s="14">
        <v>260010</v>
      </c>
      <c r="P242" s="14">
        <v>266792</v>
      </c>
      <c r="Q242" s="30">
        <f t="shared" si="24"/>
        <v>3703211</v>
      </c>
      <c r="R242" s="12">
        <f t="shared" si="33"/>
        <v>-6.4294444176329124E-2</v>
      </c>
      <c r="S242" s="73"/>
    </row>
    <row r="243" spans="1:19" x14ac:dyDescent="0.2">
      <c r="A243" s="5" t="s">
        <v>476</v>
      </c>
      <c r="B243" s="6" t="s">
        <v>483</v>
      </c>
      <c r="C243" s="34" t="s">
        <v>499</v>
      </c>
      <c r="D243" s="30">
        <v>2342000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30">
        <v>2063000</v>
      </c>
      <c r="R243" s="12">
        <f t="shared" si="33"/>
        <v>-0.11912894961571308</v>
      </c>
    </row>
    <row r="244" spans="1:19" x14ac:dyDescent="0.2">
      <c r="A244" s="5" t="s">
        <v>476</v>
      </c>
      <c r="B244" s="6" t="s">
        <v>484</v>
      </c>
      <c r="C244" s="34" t="s">
        <v>500</v>
      </c>
      <c r="D244" s="30">
        <v>2377000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30">
        <v>2208000</v>
      </c>
      <c r="R244" s="12">
        <f t="shared" si="33"/>
        <v>-7.1098022717711373E-2</v>
      </c>
    </row>
    <row r="245" spans="1:19" x14ac:dyDescent="0.2">
      <c r="A245" s="5" t="s">
        <v>476</v>
      </c>
      <c r="B245" s="6" t="s">
        <v>485</v>
      </c>
      <c r="C245" s="34" t="s">
        <v>501</v>
      </c>
      <c r="D245" s="30">
        <v>14264732</v>
      </c>
      <c r="E245" s="14">
        <v>872813</v>
      </c>
      <c r="F245" s="14">
        <v>733936</v>
      </c>
      <c r="G245" s="14">
        <v>868141</v>
      </c>
      <c r="H245" s="14">
        <v>937061</v>
      </c>
      <c r="I245" s="14">
        <v>1206166</v>
      </c>
      <c r="J245" s="14">
        <v>1491741</v>
      </c>
      <c r="K245" s="14">
        <v>1677505</v>
      </c>
      <c r="L245" s="14">
        <v>1688410</v>
      </c>
      <c r="M245" s="14">
        <v>1398728</v>
      </c>
      <c r="N245" s="14">
        <v>1062190</v>
      </c>
      <c r="O245" s="14">
        <v>797257</v>
      </c>
      <c r="P245" s="14">
        <v>793903</v>
      </c>
      <c r="Q245" s="30">
        <v>13501440</v>
      </c>
      <c r="R245" s="12">
        <f t="shared" si="33"/>
        <v>-5.3509031925731199E-2</v>
      </c>
    </row>
    <row r="246" spans="1:19" x14ac:dyDescent="0.2">
      <c r="A246" s="5" t="s">
        <v>476</v>
      </c>
      <c r="B246" s="6" t="s">
        <v>486</v>
      </c>
      <c r="C246" s="34" t="s">
        <v>502</v>
      </c>
      <c r="D246" s="30">
        <v>1792000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30">
        <v>1698000</v>
      </c>
      <c r="R246" s="12">
        <f t="shared" si="33"/>
        <v>-5.2455357142857095E-2</v>
      </c>
    </row>
    <row r="247" spans="1:19" x14ac:dyDescent="0.2">
      <c r="A247" s="5" t="s">
        <v>476</v>
      </c>
      <c r="B247" s="6" t="s">
        <v>909</v>
      </c>
      <c r="C247" s="34" t="s">
        <v>910</v>
      </c>
      <c r="D247" s="30">
        <v>757775</v>
      </c>
      <c r="E247" s="62">
        <v>44321</v>
      </c>
      <c r="F247" s="62">
        <v>49524</v>
      </c>
      <c r="G247" s="62">
        <v>61815</v>
      </c>
      <c r="H247" s="62">
        <v>67183</v>
      </c>
      <c r="I247" s="62">
        <v>85743</v>
      </c>
      <c r="J247" s="62">
        <v>91432</v>
      </c>
      <c r="K247" s="62">
        <v>99696</v>
      </c>
      <c r="L247" s="62">
        <v>100371</v>
      </c>
      <c r="M247" s="62">
        <v>91201</v>
      </c>
      <c r="N247" s="62">
        <v>78448</v>
      </c>
      <c r="O247" s="14">
        <v>61958</v>
      </c>
      <c r="P247" s="14">
        <v>69871</v>
      </c>
      <c r="Q247" s="30">
        <f t="shared" si="24"/>
        <v>901563</v>
      </c>
      <c r="R247" s="12">
        <f t="shared" si="33"/>
        <v>0.1897502556827555</v>
      </c>
      <c r="S247" s="13"/>
    </row>
    <row r="248" spans="1:19" x14ac:dyDescent="0.2">
      <c r="A248" s="5" t="s">
        <v>503</v>
      </c>
      <c r="B248" s="6" t="s">
        <v>504</v>
      </c>
      <c r="C248" s="34" t="s">
        <v>571</v>
      </c>
      <c r="D248" s="30">
        <v>4638577</v>
      </c>
      <c r="E248" s="14">
        <v>308381</v>
      </c>
      <c r="F248" s="14">
        <v>264813</v>
      </c>
      <c r="G248" s="14">
        <v>315283</v>
      </c>
      <c r="H248" s="14">
        <v>381401</v>
      </c>
      <c r="I248" s="14">
        <v>406121</v>
      </c>
      <c r="J248" s="14">
        <v>461490</v>
      </c>
      <c r="K248" s="14">
        <v>564629</v>
      </c>
      <c r="L248" s="14">
        <v>574654</v>
      </c>
      <c r="M248" s="14">
        <v>491656</v>
      </c>
      <c r="N248" s="14">
        <v>401542</v>
      </c>
      <c r="O248" s="14">
        <v>299115</v>
      </c>
      <c r="P248" s="14">
        <v>307079</v>
      </c>
      <c r="Q248" s="30">
        <f t="shared" si="24"/>
        <v>4776164</v>
      </c>
      <c r="R248" s="12">
        <f t="shared" si="33"/>
        <v>2.9661467299130662E-2</v>
      </c>
    </row>
    <row r="249" spans="1:19" x14ac:dyDescent="0.2">
      <c r="A249" s="5" t="s">
        <v>505</v>
      </c>
      <c r="B249" s="6" t="s">
        <v>506</v>
      </c>
      <c r="C249" s="34" t="s">
        <v>572</v>
      </c>
      <c r="D249" s="30">
        <v>1355625</v>
      </c>
      <c r="E249" s="72">
        <v>68008</v>
      </c>
      <c r="F249" s="72">
        <v>65676</v>
      </c>
      <c r="G249" s="72">
        <v>82151</v>
      </c>
      <c r="H249" s="72">
        <v>97842</v>
      </c>
      <c r="I249" s="72">
        <v>106088</v>
      </c>
      <c r="J249" s="72">
        <v>167565</v>
      </c>
      <c r="K249" s="14">
        <v>252512</v>
      </c>
      <c r="L249" s="14">
        <v>248248</v>
      </c>
      <c r="M249" s="14">
        <v>174273</v>
      </c>
      <c r="N249" s="14">
        <v>111966</v>
      </c>
      <c r="O249" s="14">
        <v>91690</v>
      </c>
      <c r="P249" s="14">
        <v>98292</v>
      </c>
      <c r="Q249" s="30">
        <f t="shared" si="24"/>
        <v>1564311</v>
      </c>
      <c r="R249" s="12">
        <f t="shared" si="33"/>
        <v>0.15394080221300133</v>
      </c>
      <c r="S249" s="37"/>
    </row>
    <row r="250" spans="1:19" x14ac:dyDescent="0.2">
      <c r="A250" s="5" t="s">
        <v>505</v>
      </c>
      <c r="B250" s="6" t="s">
        <v>813</v>
      </c>
      <c r="C250" s="34" t="s">
        <v>875</v>
      </c>
      <c r="D250" s="30">
        <v>356750</v>
      </c>
      <c r="E250" s="14">
        <v>17006</v>
      </c>
      <c r="F250" s="14">
        <v>16649</v>
      </c>
      <c r="G250" s="14">
        <v>20650</v>
      </c>
      <c r="H250" s="14">
        <v>20517</v>
      </c>
      <c r="I250" s="14">
        <v>21134</v>
      </c>
      <c r="J250" s="14">
        <v>47537</v>
      </c>
      <c r="K250" s="14">
        <v>71656</v>
      </c>
      <c r="L250" s="14">
        <v>69146</v>
      </c>
      <c r="M250" s="14">
        <v>44139</v>
      </c>
      <c r="N250" s="14">
        <v>29619</v>
      </c>
      <c r="O250" s="14">
        <v>26677</v>
      </c>
      <c r="P250" s="14">
        <v>25719</v>
      </c>
      <c r="Q250" s="30">
        <f t="shared" si="24"/>
        <v>410449</v>
      </c>
      <c r="R250" s="12">
        <f t="shared" si="33"/>
        <v>0.15052277505255773</v>
      </c>
      <c r="S250" s="13"/>
    </row>
    <row r="251" spans="1:19" x14ac:dyDescent="0.2">
      <c r="A251" s="5" t="s">
        <v>507</v>
      </c>
      <c r="B251" s="6" t="s">
        <v>508</v>
      </c>
      <c r="C251" s="34" t="s">
        <v>573</v>
      </c>
      <c r="D251" s="30">
        <v>1307379</v>
      </c>
      <c r="E251" s="14">
        <v>73096</v>
      </c>
      <c r="F251" s="14">
        <v>72265</v>
      </c>
      <c r="G251" s="14">
        <v>90902</v>
      </c>
      <c r="H251" s="14">
        <v>112310</v>
      </c>
      <c r="I251" s="14">
        <v>128411</v>
      </c>
      <c r="J251" s="14">
        <v>149541</v>
      </c>
      <c r="K251" s="14">
        <v>171772</v>
      </c>
      <c r="L251" s="14">
        <v>179773</v>
      </c>
      <c r="M251" s="14">
        <v>157508</v>
      </c>
      <c r="N251" s="14">
        <v>128478</v>
      </c>
      <c r="O251" s="14">
        <v>93944</v>
      </c>
      <c r="P251" s="14">
        <v>80304</v>
      </c>
      <c r="Q251" s="30">
        <f t="shared" si="24"/>
        <v>1438304</v>
      </c>
      <c r="R251" s="12">
        <f t="shared" ref="R251:R309" si="34">Q251/D251-1</f>
        <v>0.10014311075824223</v>
      </c>
    </row>
    <row r="252" spans="1:19" x14ac:dyDescent="0.2">
      <c r="A252" s="5" t="s">
        <v>509</v>
      </c>
      <c r="B252" s="5" t="s">
        <v>93</v>
      </c>
      <c r="C252" s="35"/>
      <c r="D252" s="30">
        <v>195861278</v>
      </c>
      <c r="E252" s="14">
        <v>11537354</v>
      </c>
      <c r="F252" s="14">
        <v>11448554</v>
      </c>
      <c r="G252" s="14">
        <v>14374136</v>
      </c>
      <c r="H252" s="14">
        <v>16807969</v>
      </c>
      <c r="I252" s="14">
        <v>18718653</v>
      </c>
      <c r="J252" s="14">
        <v>20161382</v>
      </c>
      <c r="K252" s="14">
        <v>23105396</v>
      </c>
      <c r="L252" s="14">
        <v>24001019</v>
      </c>
      <c r="M252" s="14">
        <v>21025290</v>
      </c>
      <c r="N252" s="14">
        <v>19122326</v>
      </c>
      <c r="O252" s="14">
        <v>13763231</v>
      </c>
      <c r="P252" s="14">
        <v>13348831</v>
      </c>
      <c r="Q252" s="30">
        <f t="shared" si="24"/>
        <v>207414141</v>
      </c>
      <c r="R252" s="12">
        <f t="shared" si="34"/>
        <v>5.8984926055674958E-2</v>
      </c>
    </row>
    <row r="253" spans="1:19" x14ac:dyDescent="0.2">
      <c r="A253" s="5" t="s">
        <v>509</v>
      </c>
      <c r="B253" s="5" t="s">
        <v>510</v>
      </c>
      <c r="C253" s="34" t="s">
        <v>574</v>
      </c>
      <c r="D253" s="30">
        <v>988834</v>
      </c>
      <c r="E253" s="14">
        <v>68847</v>
      </c>
      <c r="F253" s="14">
        <v>73791</v>
      </c>
      <c r="G253" s="14">
        <v>86020</v>
      </c>
      <c r="H253" s="14">
        <v>83656</v>
      </c>
      <c r="I253" s="14">
        <v>86290</v>
      </c>
      <c r="J253" s="14">
        <v>90184</v>
      </c>
      <c r="K253" s="14">
        <v>100193</v>
      </c>
      <c r="L253" s="14">
        <v>89671</v>
      </c>
      <c r="M253" s="14">
        <v>94397</v>
      </c>
      <c r="N253" s="14">
        <v>90810</v>
      </c>
      <c r="O253" s="14">
        <v>80866</v>
      </c>
      <c r="P253" s="14">
        <v>80963</v>
      </c>
      <c r="Q253" s="30">
        <f t="shared" si="24"/>
        <v>1025688</v>
      </c>
      <c r="R253" s="12">
        <f t="shared" si="34"/>
        <v>3.7270158590825053E-2</v>
      </c>
    </row>
    <row r="254" spans="1:19" x14ac:dyDescent="0.2">
      <c r="A254" s="5" t="s">
        <v>509</v>
      </c>
      <c r="B254" s="5" t="s">
        <v>511</v>
      </c>
      <c r="C254" s="34" t="s">
        <v>575</v>
      </c>
      <c r="D254" s="30">
        <v>10065873</v>
      </c>
      <c r="E254" s="14">
        <v>498596</v>
      </c>
      <c r="F254" s="14">
        <v>503823</v>
      </c>
      <c r="G254" s="14">
        <v>669004</v>
      </c>
      <c r="H254" s="14">
        <v>924741</v>
      </c>
      <c r="I254" s="14">
        <v>1014650</v>
      </c>
      <c r="J254" s="14">
        <v>1073957</v>
      </c>
      <c r="K254" s="14">
        <v>1250395</v>
      </c>
      <c r="L254" s="14">
        <v>1260839</v>
      </c>
      <c r="M254" s="14">
        <v>1097645</v>
      </c>
      <c r="N254" s="14">
        <v>1027071</v>
      </c>
      <c r="O254" s="14">
        <v>645520</v>
      </c>
      <c r="P254" s="14">
        <v>608243</v>
      </c>
      <c r="Q254" s="30">
        <f t="shared" si="24"/>
        <v>10574484</v>
      </c>
      <c r="R254" s="12">
        <f t="shared" si="34"/>
        <v>5.0528255224360663E-2</v>
      </c>
    </row>
    <row r="255" spans="1:19" x14ac:dyDescent="0.2">
      <c r="A255" s="5" t="s">
        <v>509</v>
      </c>
      <c r="B255" s="5" t="s">
        <v>512</v>
      </c>
      <c r="C255" s="34" t="s">
        <v>576</v>
      </c>
      <c r="D255" s="30">
        <v>744847</v>
      </c>
      <c r="E255" s="14">
        <v>24992</v>
      </c>
      <c r="F255" s="14">
        <v>32981</v>
      </c>
      <c r="G255" s="14">
        <v>50024</v>
      </c>
      <c r="H255" s="14">
        <v>61172</v>
      </c>
      <c r="I255" s="14">
        <v>63383</v>
      </c>
      <c r="J255" s="14">
        <v>74768</v>
      </c>
      <c r="K255" s="14">
        <v>89483</v>
      </c>
      <c r="L255" s="14">
        <v>87819</v>
      </c>
      <c r="M255" s="14">
        <v>78671</v>
      </c>
      <c r="N255" s="14">
        <v>64510</v>
      </c>
      <c r="O255" s="14">
        <v>33605</v>
      </c>
      <c r="P255" s="14">
        <v>30080</v>
      </c>
      <c r="Q255" s="30">
        <f t="shared" si="24"/>
        <v>691488</v>
      </c>
      <c r="R255" s="12">
        <f t="shared" si="34"/>
        <v>-7.163753092917069E-2</v>
      </c>
    </row>
    <row r="256" spans="1:19" x14ac:dyDescent="0.2">
      <c r="A256" s="5" t="s">
        <v>509</v>
      </c>
      <c r="B256" s="5" t="s">
        <v>513</v>
      </c>
      <c r="C256" s="34" t="s">
        <v>577</v>
      </c>
      <c r="D256" s="30">
        <v>1065570</v>
      </c>
      <c r="E256" s="14">
        <v>61480</v>
      </c>
      <c r="F256" s="14">
        <v>62570</v>
      </c>
      <c r="G256" s="14">
        <v>86583</v>
      </c>
      <c r="H256" s="14">
        <v>92213</v>
      </c>
      <c r="I256" s="14">
        <v>91807</v>
      </c>
      <c r="J256" s="14">
        <v>107506</v>
      </c>
      <c r="K256" s="14">
        <v>127838</v>
      </c>
      <c r="L256" s="14">
        <v>126298</v>
      </c>
      <c r="M256" s="14">
        <v>112945</v>
      </c>
      <c r="N256" s="14">
        <v>90312</v>
      </c>
      <c r="O256" s="14">
        <v>73177</v>
      </c>
      <c r="P256" s="14">
        <v>86544</v>
      </c>
      <c r="Q256" s="30">
        <f t="shared" si="24"/>
        <v>1119273</v>
      </c>
      <c r="R256" s="12">
        <f t="shared" si="34"/>
        <v>5.0398378332723315E-2</v>
      </c>
    </row>
    <row r="257" spans="1:20" x14ac:dyDescent="0.2">
      <c r="A257" s="5" t="s">
        <v>509</v>
      </c>
      <c r="B257" s="5" t="s">
        <v>514</v>
      </c>
      <c r="C257" s="34" t="s">
        <v>578</v>
      </c>
      <c r="D257" s="30">
        <v>37559044</v>
      </c>
      <c r="E257" s="14">
        <v>2203277</v>
      </c>
      <c r="F257" s="14">
        <v>2218651</v>
      </c>
      <c r="G257" s="14">
        <v>2892410</v>
      </c>
      <c r="H257" s="14">
        <v>3329318</v>
      </c>
      <c r="I257" s="14">
        <v>3604942</v>
      </c>
      <c r="J257" s="14">
        <v>3815345</v>
      </c>
      <c r="K257" s="14">
        <v>4257534</v>
      </c>
      <c r="L257" s="14">
        <v>4399719</v>
      </c>
      <c r="M257" s="14">
        <v>3974609</v>
      </c>
      <c r="N257" s="14">
        <v>3621777</v>
      </c>
      <c r="O257" s="14">
        <v>2788922</v>
      </c>
      <c r="P257" s="14">
        <v>2604772</v>
      </c>
      <c r="Q257" s="30">
        <f t="shared" si="24"/>
        <v>39711276</v>
      </c>
      <c r="R257" s="12">
        <f t="shared" si="34"/>
        <v>5.7302629960443108E-2</v>
      </c>
    </row>
    <row r="258" spans="1:20" x14ac:dyDescent="0.2">
      <c r="A258" s="5" t="s">
        <v>509</v>
      </c>
      <c r="B258" s="5" t="s">
        <v>515</v>
      </c>
      <c r="C258" s="34" t="s">
        <v>579</v>
      </c>
      <c r="D258" s="30">
        <v>4015352</v>
      </c>
      <c r="E258" s="14">
        <v>230289</v>
      </c>
      <c r="F258" s="14">
        <v>254874</v>
      </c>
      <c r="G258" s="14">
        <v>318483</v>
      </c>
      <c r="H258" s="14">
        <v>376014</v>
      </c>
      <c r="I258" s="14">
        <v>368297</v>
      </c>
      <c r="J258" s="14">
        <v>405693</v>
      </c>
      <c r="K258" s="14">
        <v>468781</v>
      </c>
      <c r="L258" s="14">
        <v>454168</v>
      </c>
      <c r="M258" s="14">
        <v>417471</v>
      </c>
      <c r="N258" s="14">
        <v>380728</v>
      </c>
      <c r="O258" s="14">
        <v>307178</v>
      </c>
      <c r="P258" s="14">
        <v>295454</v>
      </c>
      <c r="Q258" s="30">
        <f t="shared" si="24"/>
        <v>4277430</v>
      </c>
      <c r="R258" s="12">
        <f t="shared" si="34"/>
        <v>6.5268997587260014E-2</v>
      </c>
    </row>
    <row r="259" spans="1:20" x14ac:dyDescent="0.2">
      <c r="A259" s="5" t="s">
        <v>509</v>
      </c>
      <c r="B259" s="5" t="s">
        <v>516</v>
      </c>
      <c r="C259" s="34" t="s">
        <v>580</v>
      </c>
      <c r="D259" s="30">
        <v>148864</v>
      </c>
      <c r="E259" s="14">
        <v>10373</v>
      </c>
      <c r="F259" s="14">
        <v>11181</v>
      </c>
      <c r="G259" s="14">
        <v>11784</v>
      </c>
      <c r="H259" s="14">
        <v>12406</v>
      </c>
      <c r="I259" s="14">
        <v>11637</v>
      </c>
      <c r="J259" s="14">
        <v>11491</v>
      </c>
      <c r="K259" s="14">
        <v>13028</v>
      </c>
      <c r="L259" s="14">
        <v>15515</v>
      </c>
      <c r="M259" s="14">
        <v>13368</v>
      </c>
      <c r="N259" s="14">
        <v>12466</v>
      </c>
      <c r="O259" s="14">
        <v>11936</v>
      </c>
      <c r="P259" s="14">
        <v>11605</v>
      </c>
      <c r="Q259" s="30">
        <f t="shared" si="24"/>
        <v>146790</v>
      </c>
      <c r="R259" s="12">
        <f t="shared" si="34"/>
        <v>-1.3932179707652592E-2</v>
      </c>
    </row>
    <row r="260" spans="1:20" x14ac:dyDescent="0.2">
      <c r="A260" s="5" t="s">
        <v>509</v>
      </c>
      <c r="B260" s="5" t="s">
        <v>517</v>
      </c>
      <c r="C260" s="34" t="s">
        <v>581</v>
      </c>
      <c r="D260" s="30">
        <v>4764632</v>
      </c>
      <c r="E260" s="14">
        <v>369743</v>
      </c>
      <c r="F260" s="14">
        <v>363147</v>
      </c>
      <c r="G260" s="14">
        <v>418998</v>
      </c>
      <c r="H260" s="14">
        <v>399342</v>
      </c>
      <c r="I260" s="14">
        <v>383851</v>
      </c>
      <c r="J260" s="14">
        <v>387631</v>
      </c>
      <c r="K260" s="14">
        <v>453761</v>
      </c>
      <c r="L260" s="14">
        <v>515078</v>
      </c>
      <c r="M260" s="14">
        <v>421260</v>
      </c>
      <c r="N260" s="14">
        <v>482981</v>
      </c>
      <c r="O260" s="14">
        <v>432201</v>
      </c>
      <c r="P260" s="14">
        <v>398909</v>
      </c>
      <c r="Q260" s="30">
        <f t="shared" si="24"/>
        <v>5026902</v>
      </c>
      <c r="R260" s="12">
        <f t="shared" si="34"/>
        <v>5.5045174527644569E-2</v>
      </c>
      <c r="T260" s="32"/>
    </row>
    <row r="261" spans="1:20" x14ac:dyDescent="0.2">
      <c r="A261" s="5" t="s">
        <v>509</v>
      </c>
      <c r="B261" s="5" t="s">
        <v>518</v>
      </c>
      <c r="C261" s="34" t="s">
        <v>582</v>
      </c>
      <c r="D261" s="30">
        <v>2160646</v>
      </c>
      <c r="E261" s="14">
        <v>49334</v>
      </c>
      <c r="F261" s="14">
        <v>48500</v>
      </c>
      <c r="G261" s="14">
        <v>69778</v>
      </c>
      <c r="H261" s="14">
        <v>169408</v>
      </c>
      <c r="I261" s="14">
        <v>201979</v>
      </c>
      <c r="J261" s="14">
        <v>215985</v>
      </c>
      <c r="K261" s="14">
        <v>253564</v>
      </c>
      <c r="L261" s="14">
        <v>255075</v>
      </c>
      <c r="M261" s="14">
        <v>217884</v>
      </c>
      <c r="N261" s="14">
        <v>182853</v>
      </c>
      <c r="O261" s="14">
        <v>62612</v>
      </c>
      <c r="P261" s="14">
        <v>48346</v>
      </c>
      <c r="Q261" s="30">
        <f t="shared" si="24"/>
        <v>1775318</v>
      </c>
      <c r="R261" s="12">
        <f t="shared" si="34"/>
        <v>-0.17833925594474986</v>
      </c>
    </row>
    <row r="262" spans="1:20" x14ac:dyDescent="0.2">
      <c r="A262" s="5" t="s">
        <v>509</v>
      </c>
      <c r="B262" s="5" t="s">
        <v>519</v>
      </c>
      <c r="C262" s="34" t="s">
        <v>583</v>
      </c>
      <c r="D262" s="30">
        <v>10315732</v>
      </c>
      <c r="E262" s="14">
        <v>981267</v>
      </c>
      <c r="F262" s="14">
        <v>914422</v>
      </c>
      <c r="G262" s="14">
        <v>1007824</v>
      </c>
      <c r="H262" s="14">
        <v>871190</v>
      </c>
      <c r="I262" s="14">
        <v>703620</v>
      </c>
      <c r="J262" s="14">
        <v>692616</v>
      </c>
      <c r="K262" s="14">
        <v>821842</v>
      </c>
      <c r="L262" s="14">
        <v>862932</v>
      </c>
      <c r="M262" s="14">
        <v>760953</v>
      </c>
      <c r="N262" s="14">
        <v>935818</v>
      </c>
      <c r="O262" s="14">
        <v>1023833</v>
      </c>
      <c r="P262" s="14">
        <v>1050865</v>
      </c>
      <c r="Q262" s="30">
        <f t="shared" si="24"/>
        <v>10627182</v>
      </c>
      <c r="R262" s="12">
        <f t="shared" si="34"/>
        <v>3.0191749843830662E-2</v>
      </c>
      <c r="T262" s="32"/>
    </row>
    <row r="263" spans="1:20" x14ac:dyDescent="0.2">
      <c r="A263" s="5" t="s">
        <v>509</v>
      </c>
      <c r="B263" s="5" t="s">
        <v>520</v>
      </c>
      <c r="C263" s="34" t="s">
        <v>584</v>
      </c>
      <c r="D263" s="30">
        <v>650544</v>
      </c>
      <c r="E263" s="14">
        <v>46904</v>
      </c>
      <c r="F263" s="14">
        <v>49264</v>
      </c>
      <c r="G263" s="14">
        <v>59682</v>
      </c>
      <c r="H263" s="14">
        <v>62176</v>
      </c>
      <c r="I263" s="14">
        <v>61649</v>
      </c>
      <c r="J263" s="14">
        <v>65900</v>
      </c>
      <c r="K263" s="14">
        <v>59155</v>
      </c>
      <c r="L263" s="14">
        <v>55748</v>
      </c>
      <c r="M263" s="14">
        <v>67646</v>
      </c>
      <c r="N263" s="14">
        <v>66688</v>
      </c>
      <c r="O263" s="14">
        <v>54472</v>
      </c>
      <c r="P263" s="14">
        <v>57984</v>
      </c>
      <c r="Q263" s="30">
        <f t="shared" si="24"/>
        <v>707268</v>
      </c>
      <c r="R263" s="12">
        <f t="shared" si="34"/>
        <v>8.7194717036818359E-2</v>
      </c>
    </row>
    <row r="264" spans="1:20" x14ac:dyDescent="0.2">
      <c r="A264" s="5" t="s">
        <v>509</v>
      </c>
      <c r="B264" s="5" t="s">
        <v>521</v>
      </c>
      <c r="C264" s="34" t="s">
        <v>585</v>
      </c>
      <c r="D264" s="30">
        <v>6211882</v>
      </c>
      <c r="E264" s="14">
        <v>106430</v>
      </c>
      <c r="F264" s="14">
        <v>112930</v>
      </c>
      <c r="G264" s="14">
        <v>164527</v>
      </c>
      <c r="H264" s="14">
        <v>298152</v>
      </c>
      <c r="I264" s="14">
        <v>638347</v>
      </c>
      <c r="J264" s="14">
        <v>927196</v>
      </c>
      <c r="K264" s="14">
        <v>1182692</v>
      </c>
      <c r="L264" s="14">
        <v>1300505</v>
      </c>
      <c r="M264" s="14">
        <v>980867</v>
      </c>
      <c r="N264" s="14">
        <v>489874</v>
      </c>
      <c r="O264" s="14">
        <v>136149</v>
      </c>
      <c r="P264" s="14">
        <v>139614</v>
      </c>
      <c r="Q264" s="30">
        <f t="shared" si="24"/>
        <v>6477283</v>
      </c>
      <c r="R264" s="12">
        <f t="shared" si="34"/>
        <v>4.2724733019719352E-2</v>
      </c>
    </row>
    <row r="265" spans="1:20" x14ac:dyDescent="0.2">
      <c r="A265" s="5" t="s">
        <v>509</v>
      </c>
      <c r="B265" s="5" t="s">
        <v>522</v>
      </c>
      <c r="C265" s="34" t="s">
        <v>586</v>
      </c>
      <c r="D265" s="30">
        <v>758004</v>
      </c>
      <c r="E265" s="14">
        <v>22332</v>
      </c>
      <c r="F265" s="14">
        <v>27228</v>
      </c>
      <c r="G265" s="14">
        <v>48486</v>
      </c>
      <c r="H265" s="14">
        <v>74517</v>
      </c>
      <c r="I265" s="14">
        <v>91967</v>
      </c>
      <c r="J265" s="14">
        <v>92502</v>
      </c>
      <c r="K265" s="14">
        <v>97274</v>
      </c>
      <c r="L265" s="14">
        <v>104879</v>
      </c>
      <c r="M265" s="14">
        <v>98102</v>
      </c>
      <c r="N265" s="14">
        <v>95381</v>
      </c>
      <c r="O265" s="14">
        <v>42263</v>
      </c>
      <c r="P265" s="14">
        <v>28246</v>
      </c>
      <c r="Q265" s="30">
        <f t="shared" si="24"/>
        <v>823177</v>
      </c>
      <c r="R265" s="12">
        <f t="shared" si="34"/>
        <v>8.5979757362757869E-2</v>
      </c>
    </row>
    <row r="266" spans="1:20" x14ac:dyDescent="0.2">
      <c r="A266" s="5" t="s">
        <v>509</v>
      </c>
      <c r="B266" s="5" t="s">
        <v>523</v>
      </c>
      <c r="C266" s="34" t="s">
        <v>587</v>
      </c>
      <c r="D266" s="30">
        <v>5883039</v>
      </c>
      <c r="E266" s="14">
        <v>451791</v>
      </c>
      <c r="F266" s="14">
        <v>442078</v>
      </c>
      <c r="G266" s="14">
        <v>516028</v>
      </c>
      <c r="H266" s="14">
        <v>504468</v>
      </c>
      <c r="I266" s="14">
        <v>489252</v>
      </c>
      <c r="J266" s="14">
        <v>499615</v>
      </c>
      <c r="K266" s="14">
        <v>563543</v>
      </c>
      <c r="L266" s="14">
        <v>619387</v>
      </c>
      <c r="M266" s="14">
        <v>506026</v>
      </c>
      <c r="N266" s="14">
        <v>561295</v>
      </c>
      <c r="O266" s="14">
        <v>497334</v>
      </c>
      <c r="P266" s="14">
        <v>473504</v>
      </c>
      <c r="Q266" s="30">
        <f t="shared" si="24"/>
        <v>6124321</v>
      </c>
      <c r="R266" s="12">
        <f t="shared" si="34"/>
        <v>4.1013156635541614E-2</v>
      </c>
      <c r="T266" s="32"/>
    </row>
    <row r="267" spans="1:20" x14ac:dyDescent="0.2">
      <c r="A267" s="5" t="s">
        <v>509</v>
      </c>
      <c r="B267" s="5" t="s">
        <v>524</v>
      </c>
      <c r="C267" s="34" t="s">
        <v>588</v>
      </c>
      <c r="D267" s="30">
        <v>862836</v>
      </c>
      <c r="E267" s="14">
        <v>73905</v>
      </c>
      <c r="F267" s="14">
        <v>75047</v>
      </c>
      <c r="G267" s="14">
        <v>83445</v>
      </c>
      <c r="H267" s="14">
        <v>80986</v>
      </c>
      <c r="I267" s="14">
        <v>78187</v>
      </c>
      <c r="J267" s="14">
        <v>74956</v>
      </c>
      <c r="K267" s="14">
        <v>94160</v>
      </c>
      <c r="L267" s="14">
        <v>88390</v>
      </c>
      <c r="M267" s="14">
        <v>76258</v>
      </c>
      <c r="N267" s="14">
        <v>80054</v>
      </c>
      <c r="O267" s="14">
        <v>81312</v>
      </c>
      <c r="P267" s="14">
        <v>84976</v>
      </c>
      <c r="Q267" s="30">
        <f t="shared" si="24"/>
        <v>971676</v>
      </c>
      <c r="R267" s="12">
        <f t="shared" si="34"/>
        <v>0.12614216374838327</v>
      </c>
    </row>
    <row r="268" spans="1:20" x14ac:dyDescent="0.2">
      <c r="A268" s="5" t="s">
        <v>509</v>
      </c>
      <c r="B268" s="5" t="s">
        <v>525</v>
      </c>
      <c r="C268" s="34" t="s">
        <v>589</v>
      </c>
      <c r="D268" s="30">
        <v>41833374</v>
      </c>
      <c r="E268" s="14">
        <v>3148972</v>
      </c>
      <c r="F268" s="14">
        <v>2997465</v>
      </c>
      <c r="G268" s="14">
        <v>3660006</v>
      </c>
      <c r="H268" s="14">
        <v>3804397</v>
      </c>
      <c r="I268" s="14">
        <v>3998671</v>
      </c>
      <c r="J268" s="14">
        <v>4139733</v>
      </c>
      <c r="K268" s="14">
        <v>4595443</v>
      </c>
      <c r="L268" s="14">
        <v>4550487</v>
      </c>
      <c r="M268" s="14">
        <v>4331642</v>
      </c>
      <c r="N268" s="14">
        <v>4271663</v>
      </c>
      <c r="O268" s="14">
        <v>3679466</v>
      </c>
      <c r="P268" s="14">
        <v>3650334</v>
      </c>
      <c r="Q268" s="30">
        <f t="shared" si="24"/>
        <v>46828279</v>
      </c>
      <c r="R268" s="12">
        <f t="shared" si="34"/>
        <v>0.11940000345178947</v>
      </c>
    </row>
    <row r="269" spans="1:20" x14ac:dyDescent="0.2">
      <c r="A269" s="5" t="s">
        <v>509</v>
      </c>
      <c r="B269" s="5" t="s">
        <v>526</v>
      </c>
      <c r="C269" s="34" t="s">
        <v>590</v>
      </c>
      <c r="D269" s="30">
        <v>13749134</v>
      </c>
      <c r="E269" s="14">
        <v>644750</v>
      </c>
      <c r="F269" s="14">
        <v>674688</v>
      </c>
      <c r="G269" s="14">
        <v>900448</v>
      </c>
      <c r="H269" s="14">
        <v>1294166</v>
      </c>
      <c r="I269" s="14">
        <v>1449149</v>
      </c>
      <c r="J269" s="14">
        <v>1478204</v>
      </c>
      <c r="K269" s="14">
        <v>1705187</v>
      </c>
      <c r="L269" s="14">
        <v>1736881</v>
      </c>
      <c r="M269" s="14">
        <v>1534987</v>
      </c>
      <c r="N269" s="14">
        <v>1431683</v>
      </c>
      <c r="O269" s="14">
        <v>799691</v>
      </c>
      <c r="P269" s="14">
        <v>754336</v>
      </c>
      <c r="Q269" s="30">
        <f t="shared" si="24"/>
        <v>14404170</v>
      </c>
      <c r="R269" s="12">
        <f t="shared" si="34"/>
        <v>4.764198239685502E-2</v>
      </c>
    </row>
    <row r="270" spans="1:20" x14ac:dyDescent="0.2">
      <c r="A270" s="5" t="s">
        <v>509</v>
      </c>
      <c r="B270" s="5" t="s">
        <v>527</v>
      </c>
      <c r="C270" s="34" t="s">
        <v>591</v>
      </c>
      <c r="D270" s="30">
        <v>319603</v>
      </c>
      <c r="E270" s="14">
        <v>23232</v>
      </c>
      <c r="F270" s="14">
        <v>23909</v>
      </c>
      <c r="G270" s="14">
        <v>27073</v>
      </c>
      <c r="H270" s="14">
        <v>26639</v>
      </c>
      <c r="I270" s="14">
        <v>26804</v>
      </c>
      <c r="J270" s="14">
        <v>25725</v>
      </c>
      <c r="K270" s="14">
        <v>29452</v>
      </c>
      <c r="L270" s="14">
        <v>30428</v>
      </c>
      <c r="M270" s="14">
        <v>28330</v>
      </c>
      <c r="N270" s="14">
        <v>27193</v>
      </c>
      <c r="O270" s="14">
        <v>23926</v>
      </c>
      <c r="P270" s="14">
        <v>25095</v>
      </c>
      <c r="Q270" s="30">
        <f t="shared" si="24"/>
        <v>317806</v>
      </c>
      <c r="R270" s="12">
        <f t="shared" si="34"/>
        <v>-5.6226005387934874E-3</v>
      </c>
    </row>
    <row r="271" spans="1:20" x14ac:dyDescent="0.2">
      <c r="A271" s="5" t="s">
        <v>509</v>
      </c>
      <c r="B271" s="5" t="s">
        <v>528</v>
      </c>
      <c r="C271" s="34" t="s">
        <v>592</v>
      </c>
      <c r="D271" s="30">
        <v>2632615</v>
      </c>
      <c r="E271" s="14">
        <v>45676</v>
      </c>
      <c r="F271" s="14">
        <v>51521</v>
      </c>
      <c r="G271" s="14">
        <v>74967</v>
      </c>
      <c r="H271" s="14">
        <v>108615</v>
      </c>
      <c r="I271" s="14">
        <v>255045</v>
      </c>
      <c r="J271" s="14">
        <v>415175</v>
      </c>
      <c r="K271" s="14">
        <v>556044</v>
      </c>
      <c r="L271" s="14">
        <v>630522</v>
      </c>
      <c r="M271" s="14">
        <v>425298</v>
      </c>
      <c r="N271" s="14">
        <v>185031</v>
      </c>
      <c r="O271" s="14">
        <v>56901</v>
      </c>
      <c r="P271" s="14">
        <v>62687</v>
      </c>
      <c r="Q271" s="30">
        <f t="shared" ref="Q271:Q336" si="35">SUM(E271:P271)</f>
        <v>2867482</v>
      </c>
      <c r="R271" s="12">
        <f t="shared" si="34"/>
        <v>8.9214336315792453E-2</v>
      </c>
    </row>
    <row r="272" spans="1:20" x14ac:dyDescent="0.2">
      <c r="A272" s="5" t="s">
        <v>509</v>
      </c>
      <c r="B272" s="5" t="s">
        <v>529</v>
      </c>
      <c r="C272" s="34" t="s">
        <v>593</v>
      </c>
      <c r="D272" s="30">
        <v>1095343</v>
      </c>
      <c r="E272" s="14">
        <v>19154</v>
      </c>
      <c r="F272" s="14">
        <v>18389</v>
      </c>
      <c r="G272" s="14">
        <v>28551</v>
      </c>
      <c r="H272" s="14">
        <v>113396</v>
      </c>
      <c r="I272" s="14">
        <v>130033</v>
      </c>
      <c r="J272" s="14">
        <v>144562</v>
      </c>
      <c r="K272" s="14">
        <v>159592</v>
      </c>
      <c r="L272" s="14">
        <v>155978</v>
      </c>
      <c r="M272" s="14">
        <v>138688</v>
      </c>
      <c r="N272" s="14">
        <v>115993</v>
      </c>
      <c r="O272" s="14">
        <v>25033</v>
      </c>
      <c r="P272" s="14">
        <v>18207</v>
      </c>
      <c r="Q272" s="30">
        <f t="shared" si="35"/>
        <v>1067576</v>
      </c>
      <c r="R272" s="12">
        <f t="shared" si="34"/>
        <v>-2.5350050166934035E-2</v>
      </c>
    </row>
    <row r="273" spans="1:20" x14ac:dyDescent="0.2">
      <c r="A273" s="5" t="s">
        <v>509</v>
      </c>
      <c r="B273" s="5" t="s">
        <v>530</v>
      </c>
      <c r="C273" s="34" t="s">
        <v>594</v>
      </c>
      <c r="D273" s="30">
        <v>23115499</v>
      </c>
      <c r="E273" s="14">
        <v>564900</v>
      </c>
      <c r="F273" s="14">
        <v>625652</v>
      </c>
      <c r="G273" s="14">
        <v>951227</v>
      </c>
      <c r="H273" s="14">
        <v>1741570</v>
      </c>
      <c r="I273" s="14">
        <v>2628025</v>
      </c>
      <c r="J273" s="14">
        <v>3030172</v>
      </c>
      <c r="K273" s="14">
        <v>3503360</v>
      </c>
      <c r="L273" s="14">
        <v>3775518</v>
      </c>
      <c r="M273" s="14">
        <v>3114934</v>
      </c>
      <c r="N273" s="14">
        <v>2371855</v>
      </c>
      <c r="O273" s="14">
        <v>761464</v>
      </c>
      <c r="P273" s="14">
        <v>676454</v>
      </c>
      <c r="Q273" s="30">
        <f t="shared" si="35"/>
        <v>23745131</v>
      </c>
      <c r="R273" s="12">
        <f t="shared" si="34"/>
        <v>2.7238520786421194E-2</v>
      </c>
    </row>
    <row r="274" spans="1:20" x14ac:dyDescent="0.2">
      <c r="A274" s="5" t="s">
        <v>509</v>
      </c>
      <c r="B274" s="5" t="s">
        <v>531</v>
      </c>
      <c r="C274" s="34" t="s">
        <v>595</v>
      </c>
      <c r="D274" s="30">
        <v>138316</v>
      </c>
      <c r="E274" s="14">
        <v>9532</v>
      </c>
      <c r="F274" s="14">
        <v>10647</v>
      </c>
      <c r="G274" s="14">
        <v>11931</v>
      </c>
      <c r="H274" s="14">
        <v>13787</v>
      </c>
      <c r="I274" s="14">
        <v>13414</v>
      </c>
      <c r="J274" s="14">
        <v>14540</v>
      </c>
      <c r="K274" s="14">
        <v>17435</v>
      </c>
      <c r="L274" s="14">
        <v>11079</v>
      </c>
      <c r="M274" s="14">
        <v>12434</v>
      </c>
      <c r="N274" s="14">
        <v>13388</v>
      </c>
      <c r="O274" s="14">
        <v>10536</v>
      </c>
      <c r="P274" s="14">
        <v>9987</v>
      </c>
      <c r="Q274" s="30">
        <f t="shared" si="35"/>
        <v>148710</v>
      </c>
      <c r="R274" s="12">
        <f t="shared" si="34"/>
        <v>7.5146765377830382E-2</v>
      </c>
    </row>
    <row r="275" spans="1:20" x14ac:dyDescent="0.2">
      <c r="A275" s="5" t="s">
        <v>509</v>
      </c>
      <c r="B275" s="5" t="s">
        <v>532</v>
      </c>
      <c r="C275" s="34" t="s">
        <v>596</v>
      </c>
      <c r="D275" s="30">
        <v>850648</v>
      </c>
      <c r="E275" s="14">
        <v>8807</v>
      </c>
      <c r="F275" s="14">
        <v>7875</v>
      </c>
      <c r="G275" s="14">
        <v>10511</v>
      </c>
      <c r="H275" s="14">
        <v>27541</v>
      </c>
      <c r="I275" s="14">
        <v>83639</v>
      </c>
      <c r="J275" s="14">
        <v>123738</v>
      </c>
      <c r="K275" s="14">
        <v>130410</v>
      </c>
      <c r="L275" s="14">
        <v>130818</v>
      </c>
      <c r="M275" s="14">
        <v>106555</v>
      </c>
      <c r="N275" s="14">
        <v>59322</v>
      </c>
      <c r="O275" s="14">
        <v>7982</v>
      </c>
      <c r="P275" s="14">
        <v>7869</v>
      </c>
      <c r="Q275" s="30">
        <f t="shared" si="35"/>
        <v>705067</v>
      </c>
      <c r="R275" s="12">
        <f t="shared" si="34"/>
        <v>-0.17114129463655947</v>
      </c>
    </row>
    <row r="276" spans="1:20" x14ac:dyDescent="0.2">
      <c r="A276" s="5" t="s">
        <v>509</v>
      </c>
      <c r="B276" s="5" t="s">
        <v>533</v>
      </c>
      <c r="C276" s="34" t="s">
        <v>597</v>
      </c>
      <c r="D276" s="30">
        <v>245422</v>
      </c>
      <c r="E276" s="14">
        <v>15064</v>
      </c>
      <c r="F276" s="14">
        <v>16502</v>
      </c>
      <c r="G276" s="14">
        <v>20850</v>
      </c>
      <c r="H276" s="14">
        <v>22323</v>
      </c>
      <c r="I276" s="14">
        <v>26423</v>
      </c>
      <c r="J276" s="14">
        <v>25181</v>
      </c>
      <c r="K276" s="14">
        <v>26113</v>
      </c>
      <c r="L276" s="14">
        <v>17239</v>
      </c>
      <c r="M276" s="14">
        <v>24482</v>
      </c>
      <c r="N276" s="14">
        <v>24620</v>
      </c>
      <c r="O276" s="14">
        <v>19265</v>
      </c>
      <c r="P276" s="14">
        <v>17009</v>
      </c>
      <c r="Q276" s="30">
        <f t="shared" si="35"/>
        <v>255071</v>
      </c>
      <c r="R276" s="12">
        <f t="shared" si="34"/>
        <v>3.9315953744978094E-2</v>
      </c>
    </row>
    <row r="277" spans="1:20" x14ac:dyDescent="0.2">
      <c r="A277" s="5" t="s">
        <v>509</v>
      </c>
      <c r="B277" s="5" t="s">
        <v>534</v>
      </c>
      <c r="C277" s="34" t="s">
        <v>598</v>
      </c>
      <c r="D277" s="30">
        <v>815636</v>
      </c>
      <c r="E277" s="14">
        <v>39240</v>
      </c>
      <c r="F277" s="14">
        <v>40701</v>
      </c>
      <c r="G277" s="14">
        <v>52521</v>
      </c>
      <c r="H277" s="14">
        <v>83741</v>
      </c>
      <c r="I277" s="14">
        <v>83206</v>
      </c>
      <c r="J277" s="14">
        <v>88464</v>
      </c>
      <c r="K277" s="14">
        <v>107013</v>
      </c>
      <c r="L277" s="14">
        <v>104768</v>
      </c>
      <c r="M277" s="14">
        <v>97071</v>
      </c>
      <c r="N277" s="14">
        <v>85613</v>
      </c>
      <c r="O277" s="14">
        <v>48587</v>
      </c>
      <c r="P277" s="14">
        <v>44995</v>
      </c>
      <c r="Q277" s="30">
        <f t="shared" si="35"/>
        <v>875920</v>
      </c>
      <c r="R277" s="12">
        <f t="shared" si="34"/>
        <v>7.3910420824975898E-2</v>
      </c>
    </row>
    <row r="278" spans="1:20" x14ac:dyDescent="0.2">
      <c r="A278" s="5" t="s">
        <v>509</v>
      </c>
      <c r="B278" s="5" t="s">
        <v>535</v>
      </c>
      <c r="C278" s="34" t="s">
        <v>599</v>
      </c>
      <c r="D278" s="30">
        <v>2083873</v>
      </c>
      <c r="E278" s="14">
        <v>126832</v>
      </c>
      <c r="F278" s="14">
        <v>120061</v>
      </c>
      <c r="G278" s="14">
        <v>157723</v>
      </c>
      <c r="H278" s="14">
        <v>196481</v>
      </c>
      <c r="I278" s="14">
        <v>195418</v>
      </c>
      <c r="J278" s="14">
        <v>203523</v>
      </c>
      <c r="K278" s="14">
        <v>253646</v>
      </c>
      <c r="L278" s="14">
        <v>282505</v>
      </c>
      <c r="M278" s="14">
        <v>236121</v>
      </c>
      <c r="N278" s="14">
        <v>210265</v>
      </c>
      <c r="O278" s="14">
        <v>149293</v>
      </c>
      <c r="P278" s="14">
        <v>164380</v>
      </c>
      <c r="Q278" s="30">
        <f t="shared" si="35"/>
        <v>2296248</v>
      </c>
      <c r="R278" s="12">
        <f t="shared" si="34"/>
        <v>0.10191360030097796</v>
      </c>
    </row>
    <row r="279" spans="1:20" x14ac:dyDescent="0.2">
      <c r="A279" s="5" t="s">
        <v>509</v>
      </c>
      <c r="B279" s="5" t="s">
        <v>536</v>
      </c>
      <c r="C279" s="34" t="s">
        <v>600</v>
      </c>
      <c r="D279" s="30">
        <v>3884146</v>
      </c>
      <c r="E279" s="14">
        <v>250559</v>
      </c>
      <c r="F279" s="14">
        <v>268318</v>
      </c>
      <c r="G279" s="14">
        <v>346544</v>
      </c>
      <c r="H279" s="14">
        <v>409251</v>
      </c>
      <c r="I279" s="14">
        <v>414980</v>
      </c>
      <c r="J279" s="14">
        <v>378524</v>
      </c>
      <c r="K279" s="14">
        <v>395260</v>
      </c>
      <c r="L279" s="14">
        <v>407458</v>
      </c>
      <c r="M279" s="14">
        <v>405713</v>
      </c>
      <c r="N279" s="14">
        <v>395850</v>
      </c>
      <c r="O279" s="14">
        <v>318751</v>
      </c>
      <c r="P279" s="14">
        <v>317734</v>
      </c>
      <c r="Q279" s="30">
        <f t="shared" si="35"/>
        <v>4308942</v>
      </c>
      <c r="R279" s="12">
        <f t="shared" si="34"/>
        <v>0.10936664069785218</v>
      </c>
    </row>
    <row r="280" spans="1:20" x14ac:dyDescent="0.2">
      <c r="A280" s="5" t="s">
        <v>509</v>
      </c>
      <c r="B280" s="5" t="s">
        <v>537</v>
      </c>
      <c r="C280" s="34" t="s">
        <v>601</v>
      </c>
      <c r="D280" s="30">
        <v>3638953</v>
      </c>
      <c r="E280" s="14">
        <v>262627</v>
      </c>
      <c r="F280" s="14">
        <v>257483</v>
      </c>
      <c r="G280" s="14">
        <v>292838</v>
      </c>
      <c r="H280" s="14">
        <v>308941</v>
      </c>
      <c r="I280" s="14">
        <v>314709</v>
      </c>
      <c r="J280" s="14">
        <v>321094</v>
      </c>
      <c r="K280" s="14">
        <v>363266</v>
      </c>
      <c r="L280" s="14">
        <v>396974</v>
      </c>
      <c r="M280" s="14">
        <v>335747</v>
      </c>
      <c r="N280" s="14">
        <v>331108</v>
      </c>
      <c r="O280" s="14">
        <v>301295</v>
      </c>
      <c r="P280" s="14">
        <v>329233</v>
      </c>
      <c r="Q280" s="30">
        <f t="shared" si="35"/>
        <v>3815315</v>
      </c>
      <c r="R280" s="12">
        <f t="shared" si="34"/>
        <v>4.846503925717105E-2</v>
      </c>
      <c r="T280" s="32"/>
    </row>
    <row r="281" spans="1:20" x14ac:dyDescent="0.2">
      <c r="A281" s="5" t="s">
        <v>509</v>
      </c>
      <c r="B281" s="5" t="s">
        <v>538</v>
      </c>
      <c r="C281" s="34" t="s">
        <v>602</v>
      </c>
      <c r="D281" s="30">
        <v>9176274</v>
      </c>
      <c r="E281" s="14">
        <v>817548</v>
      </c>
      <c r="F281" s="14">
        <v>774818</v>
      </c>
      <c r="G281" s="14">
        <v>879148</v>
      </c>
      <c r="H281" s="14">
        <v>741576</v>
      </c>
      <c r="I281" s="14">
        <v>632449</v>
      </c>
      <c r="J281" s="14">
        <v>623938</v>
      </c>
      <c r="K281" s="14">
        <v>713046</v>
      </c>
      <c r="L281" s="14">
        <v>761430</v>
      </c>
      <c r="M281" s="14">
        <v>677703</v>
      </c>
      <c r="N281" s="14">
        <v>819330</v>
      </c>
      <c r="O281" s="14">
        <v>847754</v>
      </c>
      <c r="P281" s="14">
        <v>828897</v>
      </c>
      <c r="Q281" s="30">
        <f t="shared" si="35"/>
        <v>9117637</v>
      </c>
      <c r="R281" s="12">
        <f t="shared" si="34"/>
        <v>-6.3900663820631864E-3</v>
      </c>
      <c r="T281" s="32"/>
    </row>
    <row r="282" spans="1:20" x14ac:dyDescent="0.2">
      <c r="A282" s="5" t="s">
        <v>509</v>
      </c>
      <c r="B282" s="5" t="s">
        <v>539</v>
      </c>
      <c r="C282" s="34" t="s">
        <v>603</v>
      </c>
      <c r="D282" s="30">
        <v>4592512</v>
      </c>
      <c r="E282" s="14">
        <v>271239</v>
      </c>
      <c r="F282" s="14">
        <v>274603</v>
      </c>
      <c r="G282" s="14">
        <v>360225</v>
      </c>
      <c r="H282" s="14">
        <v>447450</v>
      </c>
      <c r="I282" s="14">
        <v>446423</v>
      </c>
      <c r="J282" s="14">
        <v>478017</v>
      </c>
      <c r="K282" s="14">
        <v>548200</v>
      </c>
      <c r="L282" s="14">
        <v>599869</v>
      </c>
      <c r="M282" s="14">
        <v>490967</v>
      </c>
      <c r="N282" s="14">
        <v>462775</v>
      </c>
      <c r="O282" s="14">
        <v>342838</v>
      </c>
      <c r="P282" s="14">
        <v>329265</v>
      </c>
      <c r="Q282" s="30">
        <f t="shared" si="35"/>
        <v>5051871</v>
      </c>
      <c r="R282" s="12">
        <f t="shared" si="34"/>
        <v>0.10002347299255843</v>
      </c>
    </row>
    <row r="283" spans="1:20" x14ac:dyDescent="0.2">
      <c r="A283" s="5" t="s">
        <v>509</v>
      </c>
      <c r="B283" s="5" t="s">
        <v>540</v>
      </c>
      <c r="C283" s="34" t="s">
        <v>604</v>
      </c>
      <c r="D283" s="30">
        <v>223587</v>
      </c>
      <c r="E283" s="14">
        <v>9549</v>
      </c>
      <c r="F283" s="14">
        <v>11243</v>
      </c>
      <c r="G283" s="14">
        <v>15807</v>
      </c>
      <c r="H283" s="14">
        <v>18984</v>
      </c>
      <c r="I283" s="14">
        <v>24326</v>
      </c>
      <c r="J283" s="14">
        <v>19472</v>
      </c>
      <c r="K283" s="14">
        <v>23088</v>
      </c>
      <c r="L283" s="14">
        <v>26354</v>
      </c>
      <c r="M283" s="14">
        <v>21201</v>
      </c>
      <c r="N283" s="14">
        <v>22770</v>
      </c>
      <c r="O283" s="14">
        <v>12982</v>
      </c>
      <c r="P283" s="14">
        <v>12517</v>
      </c>
      <c r="Q283" s="30">
        <f t="shared" si="35"/>
        <v>218293</v>
      </c>
      <c r="R283" s="12">
        <f t="shared" si="34"/>
        <v>-2.3677584117144601E-2</v>
      </c>
    </row>
    <row r="284" spans="1:20" x14ac:dyDescent="0.2">
      <c r="A284" s="5" t="s">
        <v>509</v>
      </c>
      <c r="B284" s="5" t="s">
        <v>541</v>
      </c>
      <c r="C284" s="34" t="s">
        <v>605</v>
      </c>
      <c r="D284" s="30">
        <v>680387</v>
      </c>
      <c r="E284" s="14">
        <v>43564</v>
      </c>
      <c r="F284" s="14">
        <v>44715</v>
      </c>
      <c r="G284" s="14">
        <v>51710</v>
      </c>
      <c r="H284" s="14">
        <v>52461</v>
      </c>
      <c r="I284" s="14">
        <v>53529</v>
      </c>
      <c r="J284" s="14">
        <v>66466</v>
      </c>
      <c r="K284" s="14">
        <v>79651</v>
      </c>
      <c r="L284" s="14">
        <v>76883</v>
      </c>
      <c r="M284" s="14">
        <v>69360</v>
      </c>
      <c r="N284" s="14">
        <v>64302</v>
      </c>
      <c r="O284" s="14">
        <v>54150</v>
      </c>
      <c r="P284" s="14">
        <v>56772</v>
      </c>
      <c r="Q284" s="30">
        <f t="shared" si="35"/>
        <v>713563</v>
      </c>
      <c r="R284" s="12">
        <f t="shared" si="34"/>
        <v>4.8760484841715135E-2</v>
      </c>
    </row>
    <row r="285" spans="1:20" x14ac:dyDescent="0.2">
      <c r="A285" s="5" t="s">
        <v>509</v>
      </c>
      <c r="B285" s="5" t="s">
        <v>542</v>
      </c>
      <c r="C285" s="34" t="s">
        <v>606</v>
      </c>
      <c r="D285" s="30">
        <v>418576</v>
      </c>
      <c r="E285" s="14">
        <v>26208</v>
      </c>
      <c r="F285" s="14">
        <v>29749</v>
      </c>
      <c r="G285" s="14">
        <v>35852</v>
      </c>
      <c r="H285" s="14">
        <v>38966</v>
      </c>
      <c r="I285" s="14">
        <v>30301</v>
      </c>
      <c r="J285" s="14">
        <v>35597</v>
      </c>
      <c r="K285" s="14">
        <v>47214</v>
      </c>
      <c r="L285" s="14">
        <v>49287</v>
      </c>
      <c r="M285" s="14">
        <v>40903</v>
      </c>
      <c r="N285" s="14">
        <v>33051</v>
      </c>
      <c r="O285" s="14">
        <v>23726</v>
      </c>
      <c r="P285" s="14">
        <v>33019</v>
      </c>
      <c r="Q285" s="30">
        <f t="shared" si="35"/>
        <v>423873</v>
      </c>
      <c r="R285" s="12">
        <f t="shared" si="34"/>
        <v>1.2654810595925214E-2</v>
      </c>
    </row>
    <row r="286" spans="1:20" x14ac:dyDescent="0.2">
      <c r="A286" s="5" t="s">
        <v>543</v>
      </c>
      <c r="B286" s="6" t="s">
        <v>896</v>
      </c>
      <c r="C286" s="35"/>
      <c r="D286" s="30">
        <v>40013378</v>
      </c>
      <c r="E286" s="14">
        <v>2698847</v>
      </c>
      <c r="F286" s="14">
        <v>2745643</v>
      </c>
      <c r="G286" s="17">
        <v>3242923</v>
      </c>
      <c r="H286" s="14">
        <v>3392324</v>
      </c>
      <c r="I286" s="14">
        <v>3720058</v>
      </c>
      <c r="J286" s="14">
        <v>3913463</v>
      </c>
      <c r="K286" s="14">
        <v>3736791</v>
      </c>
      <c r="L286" s="14">
        <v>3777182</v>
      </c>
      <c r="M286" s="14">
        <v>3934823</v>
      </c>
      <c r="N286" s="14">
        <v>3817294</v>
      </c>
      <c r="O286" s="14">
        <v>3315318</v>
      </c>
      <c r="P286" s="14">
        <v>2965307</v>
      </c>
      <c r="Q286" s="30">
        <f t="shared" si="35"/>
        <v>41259973</v>
      </c>
      <c r="R286" s="12">
        <f t="shared" si="34"/>
        <v>3.115445539239392E-2</v>
      </c>
    </row>
    <row r="287" spans="1:20" x14ac:dyDescent="0.2">
      <c r="A287" s="5" t="s">
        <v>543</v>
      </c>
      <c r="B287" s="6" t="s">
        <v>545</v>
      </c>
      <c r="C287" s="34" t="s">
        <v>631</v>
      </c>
      <c r="D287" s="30">
        <v>397068</v>
      </c>
      <c r="E287" s="14">
        <v>26185</v>
      </c>
      <c r="F287" s="14">
        <v>27809</v>
      </c>
      <c r="G287" s="14">
        <v>35193</v>
      </c>
      <c r="H287" s="14">
        <v>35053</v>
      </c>
      <c r="I287" s="14">
        <v>39333</v>
      </c>
      <c r="J287" s="14">
        <v>38302</v>
      </c>
      <c r="K287" s="13">
        <v>28367</v>
      </c>
      <c r="L287" s="14">
        <v>32342</v>
      </c>
      <c r="M287" s="14">
        <v>40667</v>
      </c>
      <c r="N287" s="14">
        <v>40768</v>
      </c>
      <c r="O287" s="14">
        <v>37900</v>
      </c>
      <c r="P287" s="14">
        <v>29706</v>
      </c>
      <c r="Q287" s="30">
        <f t="shared" si="35"/>
        <v>411625</v>
      </c>
      <c r="R287" s="12">
        <f t="shared" si="34"/>
        <v>3.6661226792388257E-2</v>
      </c>
    </row>
    <row r="288" spans="1:20" x14ac:dyDescent="0.2">
      <c r="A288" s="5" t="s">
        <v>543</v>
      </c>
      <c r="B288" s="6" t="s">
        <v>546</v>
      </c>
      <c r="C288" s="34" t="s">
        <v>607</v>
      </c>
      <c r="D288" s="30">
        <v>757693</v>
      </c>
      <c r="E288" s="14">
        <v>939</v>
      </c>
      <c r="F288" s="14">
        <v>87</v>
      </c>
      <c r="G288" s="14">
        <v>171</v>
      </c>
      <c r="H288" s="14">
        <v>101</v>
      </c>
      <c r="I288" s="14">
        <v>50</v>
      </c>
      <c r="J288" s="14">
        <v>195</v>
      </c>
      <c r="K288" s="13">
        <v>12</v>
      </c>
      <c r="L288" s="14">
        <v>28</v>
      </c>
      <c r="M288" s="14">
        <v>108</v>
      </c>
      <c r="N288" s="14">
        <v>170</v>
      </c>
      <c r="O288" s="14">
        <v>168</v>
      </c>
      <c r="P288" s="14">
        <v>92</v>
      </c>
      <c r="Q288" s="30">
        <f t="shared" si="35"/>
        <v>2121</v>
      </c>
      <c r="R288" s="12">
        <f t="shared" si="34"/>
        <v>-0.99720071321762249</v>
      </c>
    </row>
    <row r="289" spans="1:18" x14ac:dyDescent="0.2">
      <c r="A289" s="5" t="s">
        <v>543</v>
      </c>
      <c r="B289" s="6" t="s">
        <v>547</v>
      </c>
      <c r="C289" s="34" t="s">
        <v>608</v>
      </c>
      <c r="D289" s="30">
        <v>5205886</v>
      </c>
      <c r="E289" s="14">
        <v>399541</v>
      </c>
      <c r="F289" s="13">
        <v>394757</v>
      </c>
      <c r="G289" s="13">
        <v>466037</v>
      </c>
      <c r="H289" s="13">
        <v>505139</v>
      </c>
      <c r="I289" s="13">
        <v>553739</v>
      </c>
      <c r="J289" s="13">
        <v>598903</v>
      </c>
      <c r="K289" s="13">
        <v>591524</v>
      </c>
      <c r="L289" s="13">
        <v>563638</v>
      </c>
      <c r="M289" s="13">
        <v>598671</v>
      </c>
      <c r="N289" s="13">
        <v>579148</v>
      </c>
      <c r="O289" s="13">
        <v>474726</v>
      </c>
      <c r="P289" s="14">
        <v>432511</v>
      </c>
      <c r="Q289" s="30">
        <f t="shared" si="35"/>
        <v>6158334</v>
      </c>
      <c r="R289" s="12">
        <f t="shared" si="34"/>
        <v>0.18295598482179587</v>
      </c>
    </row>
    <row r="290" spans="1:18" x14ac:dyDescent="0.2">
      <c r="A290" s="5" t="s">
        <v>543</v>
      </c>
      <c r="B290" s="6" t="s">
        <v>548</v>
      </c>
      <c r="C290" s="34" t="s">
        <v>609</v>
      </c>
      <c r="D290" s="30">
        <v>126147</v>
      </c>
      <c r="E290" s="13">
        <v>8194</v>
      </c>
      <c r="F290" s="13">
        <v>8515</v>
      </c>
      <c r="G290" s="13">
        <v>10074</v>
      </c>
      <c r="H290" s="13">
        <v>10120</v>
      </c>
      <c r="I290" s="13">
        <v>11468</v>
      </c>
      <c r="J290" s="13">
        <v>8880</v>
      </c>
      <c r="K290" s="13">
        <v>5088</v>
      </c>
      <c r="L290" s="13">
        <v>9133</v>
      </c>
      <c r="M290" s="13">
        <v>13482</v>
      </c>
      <c r="N290" s="13">
        <v>12205</v>
      </c>
      <c r="O290" s="13">
        <v>13643</v>
      </c>
      <c r="P290" s="14">
        <v>9157</v>
      </c>
      <c r="Q290" s="30">
        <f t="shared" si="35"/>
        <v>119959</v>
      </c>
      <c r="R290" s="12">
        <f t="shared" si="34"/>
        <v>-4.9053881582598047E-2</v>
      </c>
    </row>
    <row r="291" spans="1:18" x14ac:dyDescent="0.2">
      <c r="A291" s="5" t="s">
        <v>543</v>
      </c>
      <c r="B291" s="6" t="s">
        <v>828</v>
      </c>
      <c r="C291" s="34" t="s">
        <v>959</v>
      </c>
      <c r="D291" s="30">
        <v>95133</v>
      </c>
      <c r="E291" s="13">
        <v>6870</v>
      </c>
      <c r="F291" s="13">
        <v>5981</v>
      </c>
      <c r="G291" s="13">
        <v>7736</v>
      </c>
      <c r="H291" s="13">
        <v>5817</v>
      </c>
      <c r="I291" s="13">
        <v>11388</v>
      </c>
      <c r="J291" s="13">
        <v>11436</v>
      </c>
      <c r="K291" s="13">
        <v>10307</v>
      </c>
      <c r="L291" s="13">
        <v>10584</v>
      </c>
      <c r="M291" s="13">
        <v>11695</v>
      </c>
      <c r="N291" s="13">
        <v>8694</v>
      </c>
      <c r="O291" s="13">
        <v>9342</v>
      </c>
      <c r="P291" s="14">
        <v>7073</v>
      </c>
      <c r="Q291" s="30">
        <f t="shared" si="35"/>
        <v>106923</v>
      </c>
      <c r="R291" s="12">
        <f t="shared" si="34"/>
        <v>0.12393175869572071</v>
      </c>
    </row>
    <row r="292" spans="1:18" x14ac:dyDescent="0.2">
      <c r="A292" s="5" t="s">
        <v>543</v>
      </c>
      <c r="B292" s="6" t="s">
        <v>549</v>
      </c>
      <c r="C292" s="34" t="s">
        <v>610</v>
      </c>
      <c r="D292" s="30">
        <v>213681</v>
      </c>
      <c r="E292" s="13">
        <v>14757</v>
      </c>
      <c r="F292" s="13">
        <v>16309</v>
      </c>
      <c r="G292" s="13">
        <v>19008</v>
      </c>
      <c r="H292" s="13">
        <v>17351</v>
      </c>
      <c r="I292" s="13">
        <v>20750</v>
      </c>
      <c r="J292" s="13">
        <v>21354</v>
      </c>
      <c r="K292" s="13">
        <v>12713</v>
      </c>
      <c r="L292" s="13">
        <v>16633</v>
      </c>
      <c r="M292" s="13">
        <v>22952</v>
      </c>
      <c r="N292" s="13">
        <v>22710</v>
      </c>
      <c r="O292" s="13">
        <v>21721</v>
      </c>
      <c r="P292" s="14">
        <v>16590</v>
      </c>
      <c r="Q292" s="30">
        <f t="shared" si="35"/>
        <v>222848</v>
      </c>
      <c r="R292" s="12">
        <f t="shared" si="34"/>
        <v>4.2900398257215144E-2</v>
      </c>
    </row>
    <row r="293" spans="1:18" x14ac:dyDescent="0.2">
      <c r="A293" s="5" t="s">
        <v>543</v>
      </c>
      <c r="B293" s="6" t="s">
        <v>551</v>
      </c>
      <c r="C293" s="34" t="s">
        <v>611</v>
      </c>
      <c r="D293" s="30">
        <v>269884</v>
      </c>
      <c r="E293" s="13">
        <v>23044</v>
      </c>
      <c r="F293" s="13">
        <v>28884</v>
      </c>
      <c r="G293" s="13">
        <v>28447</v>
      </c>
      <c r="H293" s="13">
        <v>19495</v>
      </c>
      <c r="I293" s="13">
        <v>18777</v>
      </c>
      <c r="J293" s="13">
        <v>19916</v>
      </c>
      <c r="K293" s="13">
        <v>23218</v>
      </c>
      <c r="L293" s="13">
        <v>25341</v>
      </c>
      <c r="M293" s="13">
        <v>18926</v>
      </c>
      <c r="N293" s="13">
        <v>15257</v>
      </c>
      <c r="O293" s="13">
        <v>15960</v>
      </c>
      <c r="P293" s="14">
        <v>20296</v>
      </c>
      <c r="Q293" s="30">
        <f t="shared" si="35"/>
        <v>257561</v>
      </c>
      <c r="R293" s="12">
        <f t="shared" si="34"/>
        <v>-4.5660357783343986E-2</v>
      </c>
    </row>
    <row r="294" spans="1:18" x14ac:dyDescent="0.2">
      <c r="A294" s="5" t="s">
        <v>543</v>
      </c>
      <c r="B294" s="6" t="s">
        <v>552</v>
      </c>
      <c r="C294" s="34" t="s">
        <v>613</v>
      </c>
      <c r="D294" s="30">
        <v>139542</v>
      </c>
      <c r="E294" s="13">
        <v>10824</v>
      </c>
      <c r="F294" s="13">
        <v>11212</v>
      </c>
      <c r="G294" s="13">
        <v>13038</v>
      </c>
      <c r="H294" s="13">
        <v>14835</v>
      </c>
      <c r="I294" s="13">
        <v>14643</v>
      </c>
      <c r="J294" s="13">
        <v>15696</v>
      </c>
      <c r="K294" s="13">
        <v>12004</v>
      </c>
      <c r="L294" s="13">
        <v>12108</v>
      </c>
      <c r="M294" s="13">
        <v>15176</v>
      </c>
      <c r="N294" s="13">
        <v>15683</v>
      </c>
      <c r="O294" s="13">
        <v>12287</v>
      </c>
      <c r="P294" s="14">
        <v>9840</v>
      </c>
      <c r="Q294" s="30">
        <f t="shared" si="35"/>
        <v>157346</v>
      </c>
      <c r="R294" s="12">
        <f t="shared" si="34"/>
        <v>0.1275888263031919</v>
      </c>
    </row>
    <row r="295" spans="1:18" x14ac:dyDescent="0.2">
      <c r="A295" s="5" t="s">
        <v>543</v>
      </c>
      <c r="B295" s="6" t="s">
        <v>553</v>
      </c>
      <c r="C295" s="34" t="s">
        <v>614</v>
      </c>
      <c r="D295" s="30">
        <v>1138626</v>
      </c>
      <c r="E295" s="13">
        <v>79421</v>
      </c>
      <c r="F295" s="13">
        <v>87727</v>
      </c>
      <c r="G295" s="13">
        <v>96419</v>
      </c>
      <c r="H295" s="13">
        <v>91368</v>
      </c>
      <c r="I295" s="13">
        <v>114162</v>
      </c>
      <c r="J295" s="13">
        <v>107608</v>
      </c>
      <c r="K295" s="13">
        <v>92856</v>
      </c>
      <c r="L295" s="13">
        <v>99773</v>
      </c>
      <c r="M295" s="13">
        <v>110785</v>
      </c>
      <c r="N295" s="13">
        <v>107578</v>
      </c>
      <c r="O295" s="13">
        <v>102025</v>
      </c>
      <c r="P295" s="14">
        <v>87409</v>
      </c>
      <c r="Q295" s="30">
        <f t="shared" si="35"/>
        <v>1177131</v>
      </c>
      <c r="R295" s="12">
        <f t="shared" si="34"/>
        <v>3.3817074263190916E-2</v>
      </c>
    </row>
    <row r="296" spans="1:18" x14ac:dyDescent="0.2">
      <c r="A296" s="5" t="s">
        <v>543</v>
      </c>
      <c r="B296" s="6" t="s">
        <v>554</v>
      </c>
      <c r="C296" s="34" t="s">
        <v>615</v>
      </c>
      <c r="D296" s="30">
        <v>2084586</v>
      </c>
      <c r="E296" s="13">
        <v>137045</v>
      </c>
      <c r="F296" s="13">
        <v>136879</v>
      </c>
      <c r="G296" s="13">
        <v>167198</v>
      </c>
      <c r="H296" s="13">
        <v>171532</v>
      </c>
      <c r="I296" s="13">
        <v>201215</v>
      </c>
      <c r="J296" s="13">
        <v>198347</v>
      </c>
      <c r="K296" s="13">
        <v>182583</v>
      </c>
      <c r="L296" s="13">
        <v>208134</v>
      </c>
      <c r="M296" s="13">
        <v>221968</v>
      </c>
      <c r="N296" s="13">
        <v>201309</v>
      </c>
      <c r="O296" s="13">
        <v>187105</v>
      </c>
      <c r="P296" s="14">
        <v>156586</v>
      </c>
      <c r="Q296" s="30">
        <f t="shared" si="35"/>
        <v>2169901</v>
      </c>
      <c r="R296" s="12">
        <f t="shared" si="34"/>
        <v>4.0926591658967393E-2</v>
      </c>
    </row>
    <row r="297" spans="1:18" x14ac:dyDescent="0.2">
      <c r="A297" s="5" t="s">
        <v>543</v>
      </c>
      <c r="B297" s="6" t="s">
        <v>555</v>
      </c>
      <c r="C297" s="34" t="s">
        <v>616</v>
      </c>
      <c r="D297" s="30">
        <v>131826</v>
      </c>
      <c r="E297" s="13">
        <v>6413</v>
      </c>
      <c r="F297" s="13">
        <v>5810</v>
      </c>
      <c r="G297" s="13">
        <v>6406</v>
      </c>
      <c r="H297" s="13">
        <v>5741</v>
      </c>
      <c r="I297" s="13">
        <v>6196</v>
      </c>
      <c r="J297" s="13">
        <v>12343</v>
      </c>
      <c r="K297" s="13">
        <v>13841</v>
      </c>
      <c r="L297" s="13">
        <v>15118</v>
      </c>
      <c r="M297" s="13">
        <v>16460</v>
      </c>
      <c r="N297" s="13">
        <v>9772</v>
      </c>
      <c r="O297" s="13">
        <v>5630</v>
      </c>
      <c r="P297" s="14">
        <v>5407</v>
      </c>
      <c r="Q297" s="30">
        <f t="shared" si="35"/>
        <v>109137</v>
      </c>
      <c r="R297" s="12">
        <f t="shared" si="34"/>
        <v>-0.17211324018023755</v>
      </c>
    </row>
    <row r="298" spans="1:18" x14ac:dyDescent="0.2">
      <c r="A298" s="5" t="s">
        <v>543</v>
      </c>
      <c r="B298" s="6" t="s">
        <v>957</v>
      </c>
      <c r="C298" s="34" t="s">
        <v>958</v>
      </c>
      <c r="D298" s="30">
        <v>96256</v>
      </c>
      <c r="E298" s="13">
        <v>5864</v>
      </c>
      <c r="F298" s="13">
        <v>5863</v>
      </c>
      <c r="G298" s="13">
        <v>7228</v>
      </c>
      <c r="H298" s="13">
        <v>3798</v>
      </c>
      <c r="I298" s="13">
        <v>6542</v>
      </c>
      <c r="J298" s="13">
        <v>10840</v>
      </c>
      <c r="K298" s="13">
        <v>11782</v>
      </c>
      <c r="L298" s="13">
        <v>12290</v>
      </c>
      <c r="M298" s="13">
        <v>11336</v>
      </c>
      <c r="N298" s="13">
        <v>6185</v>
      </c>
      <c r="O298" s="13">
        <v>7282</v>
      </c>
      <c r="P298" s="14">
        <v>6385</v>
      </c>
      <c r="Q298" s="30">
        <f t="shared" si="35"/>
        <v>95395</v>
      </c>
      <c r="R298" s="12">
        <f t="shared" si="34"/>
        <v>-8.9448969414893664E-3</v>
      </c>
    </row>
    <row r="299" spans="1:18" x14ac:dyDescent="0.2">
      <c r="A299" s="5" t="s">
        <v>543</v>
      </c>
      <c r="B299" s="6" t="s">
        <v>556</v>
      </c>
      <c r="C299" s="34" t="s">
        <v>617</v>
      </c>
      <c r="D299" s="30">
        <v>460588</v>
      </c>
      <c r="E299" s="13">
        <v>34865</v>
      </c>
      <c r="F299" s="13">
        <v>43473</v>
      </c>
      <c r="G299" s="13">
        <v>50005</v>
      </c>
      <c r="H299" s="13">
        <v>39790</v>
      </c>
      <c r="I299" s="13">
        <v>42032</v>
      </c>
      <c r="J299" s="13">
        <v>35070</v>
      </c>
      <c r="K299" s="13">
        <v>21324</v>
      </c>
      <c r="L299" s="13">
        <v>32541</v>
      </c>
      <c r="M299" s="13">
        <v>42889</v>
      </c>
      <c r="N299" s="13">
        <v>42807</v>
      </c>
      <c r="O299" s="13">
        <v>41814</v>
      </c>
      <c r="P299" s="14">
        <v>38206</v>
      </c>
      <c r="Q299" s="30">
        <f t="shared" si="35"/>
        <v>464816</v>
      </c>
      <c r="R299" s="12">
        <f t="shared" si="34"/>
        <v>9.1795704621049357E-3</v>
      </c>
    </row>
    <row r="300" spans="1:18" x14ac:dyDescent="0.2">
      <c r="A300" s="5" t="s">
        <v>543</v>
      </c>
      <c r="B300" s="6" t="s">
        <v>557</v>
      </c>
      <c r="C300" s="34" t="s">
        <v>618</v>
      </c>
      <c r="D300" s="30">
        <v>215109</v>
      </c>
      <c r="E300" s="13">
        <v>13904</v>
      </c>
      <c r="F300" s="13">
        <v>16283</v>
      </c>
      <c r="G300" s="13">
        <v>19569</v>
      </c>
      <c r="H300" s="13">
        <v>19358</v>
      </c>
      <c r="I300" s="13">
        <v>20219</v>
      </c>
      <c r="J300" s="13">
        <v>18568</v>
      </c>
      <c r="K300" s="13">
        <v>9216</v>
      </c>
      <c r="L300" s="13">
        <v>14743</v>
      </c>
      <c r="M300" s="13">
        <v>22424</v>
      </c>
      <c r="N300" s="13">
        <v>22306</v>
      </c>
      <c r="O300" s="13">
        <v>22788</v>
      </c>
      <c r="P300" s="14">
        <v>16926</v>
      </c>
      <c r="Q300" s="30">
        <f t="shared" si="35"/>
        <v>216304</v>
      </c>
      <c r="R300" s="12">
        <f t="shared" si="34"/>
        <v>5.5553231152578597E-3</v>
      </c>
    </row>
    <row r="301" spans="1:18" x14ac:dyDescent="0.2">
      <c r="A301" s="5" t="s">
        <v>543</v>
      </c>
      <c r="B301" s="6" t="s">
        <v>558</v>
      </c>
      <c r="C301" s="34" t="s">
        <v>619</v>
      </c>
      <c r="D301" s="30">
        <v>319806</v>
      </c>
      <c r="E301" s="14">
        <v>19466</v>
      </c>
      <c r="F301" s="14">
        <v>21406</v>
      </c>
      <c r="G301" s="14">
        <v>26323</v>
      </c>
      <c r="H301" s="14">
        <v>26653</v>
      </c>
      <c r="I301" s="14">
        <v>29082</v>
      </c>
      <c r="J301" s="14">
        <v>26561</v>
      </c>
      <c r="K301" s="13">
        <v>20730</v>
      </c>
      <c r="L301" s="14">
        <v>25455</v>
      </c>
      <c r="M301" s="14">
        <v>29402</v>
      </c>
      <c r="N301" s="14">
        <v>29154</v>
      </c>
      <c r="O301" s="14">
        <v>24766</v>
      </c>
      <c r="P301" s="14">
        <v>21280</v>
      </c>
      <c r="Q301" s="30">
        <f t="shared" si="35"/>
        <v>300278</v>
      </c>
      <c r="R301" s="12">
        <f t="shared" si="34"/>
        <v>-6.1062018848927146E-2</v>
      </c>
    </row>
    <row r="302" spans="1:18" x14ac:dyDescent="0.2">
      <c r="A302" s="5" t="s">
        <v>543</v>
      </c>
      <c r="B302" s="6" t="s">
        <v>559</v>
      </c>
      <c r="C302" s="34" t="s">
        <v>620</v>
      </c>
      <c r="D302" s="30">
        <v>22417351</v>
      </c>
      <c r="E302" s="13">
        <v>1533551</v>
      </c>
      <c r="F302" s="13">
        <v>1542674</v>
      </c>
      <c r="G302" s="13">
        <v>1812422</v>
      </c>
      <c r="H302" s="13">
        <v>1891802</v>
      </c>
      <c r="I302" s="13">
        <v>2053076</v>
      </c>
      <c r="J302" s="13">
        <v>2223970</v>
      </c>
      <c r="K302" s="13">
        <v>2196716</v>
      </c>
      <c r="L302" s="13">
        <v>2168351</v>
      </c>
      <c r="M302" s="13">
        <v>2145308</v>
      </c>
      <c r="N302" s="13">
        <v>2092764</v>
      </c>
      <c r="O302" s="13">
        <v>1811591</v>
      </c>
      <c r="P302" s="14">
        <v>1670311</v>
      </c>
      <c r="Q302" s="30">
        <f t="shared" si="35"/>
        <v>23142536</v>
      </c>
      <c r="R302" s="12">
        <f t="shared" si="34"/>
        <v>3.2349272668300566E-2</v>
      </c>
    </row>
    <row r="303" spans="1:18" x14ac:dyDescent="0.2">
      <c r="A303" s="5" t="s">
        <v>543</v>
      </c>
      <c r="B303" s="6" t="s">
        <v>560</v>
      </c>
      <c r="C303" s="34" t="s">
        <v>621</v>
      </c>
      <c r="D303" s="30">
        <v>2377798</v>
      </c>
      <c r="E303" s="13">
        <v>169545</v>
      </c>
      <c r="F303" s="13">
        <v>178763</v>
      </c>
      <c r="G303" s="13">
        <v>230042</v>
      </c>
      <c r="H303" s="13">
        <v>215091</v>
      </c>
      <c r="I303" s="13">
        <v>231553</v>
      </c>
      <c r="J303" s="13">
        <v>209832</v>
      </c>
      <c r="K303" s="13">
        <v>141632</v>
      </c>
      <c r="L303" s="13">
        <v>184508</v>
      </c>
      <c r="M303" s="13">
        <v>248144</v>
      </c>
      <c r="N303" s="13">
        <v>243449</v>
      </c>
      <c r="O303" s="13">
        <v>246086</v>
      </c>
      <c r="P303" s="14">
        <v>190134</v>
      </c>
      <c r="Q303" s="30">
        <f t="shared" si="35"/>
        <v>2488779</v>
      </c>
      <c r="R303" s="12">
        <f t="shared" si="34"/>
        <v>4.6673855390575669E-2</v>
      </c>
    </row>
    <row r="304" spans="1:18" x14ac:dyDescent="0.2">
      <c r="A304" s="5" t="s">
        <v>543</v>
      </c>
      <c r="B304" s="6" t="s">
        <v>561</v>
      </c>
      <c r="C304" s="34" t="s">
        <v>622</v>
      </c>
      <c r="D304" s="30">
        <v>1657335</v>
      </c>
      <c r="E304" s="13">
        <v>93278</v>
      </c>
      <c r="F304" s="13">
        <v>91195</v>
      </c>
      <c r="G304" s="13">
        <v>104579</v>
      </c>
      <c r="H304" s="13">
        <v>161843</v>
      </c>
      <c r="I304" s="13">
        <v>168541</v>
      </c>
      <c r="J304" s="13">
        <v>183610</v>
      </c>
      <c r="K304" s="13">
        <v>211562</v>
      </c>
      <c r="L304" s="13">
        <v>192000</v>
      </c>
      <c r="M304" s="13">
        <v>179776</v>
      </c>
      <c r="N304" s="13">
        <v>181743</v>
      </c>
      <c r="O304" s="13">
        <v>123961</v>
      </c>
      <c r="P304" s="14">
        <v>119642</v>
      </c>
      <c r="Q304" s="30">
        <f t="shared" si="35"/>
        <v>1811730</v>
      </c>
      <c r="R304" s="12">
        <f t="shared" si="34"/>
        <v>9.3158594973255182E-2</v>
      </c>
    </row>
    <row r="305" spans="1:18" x14ac:dyDescent="0.2">
      <c r="A305" s="5" t="s">
        <v>543</v>
      </c>
      <c r="B305" s="6" t="s">
        <v>562</v>
      </c>
      <c r="C305" s="34" t="s">
        <v>623</v>
      </c>
      <c r="D305" s="30">
        <v>117390</v>
      </c>
      <c r="E305" s="13">
        <v>5827</v>
      </c>
      <c r="F305" s="13">
        <v>4728</v>
      </c>
      <c r="G305" s="13">
        <v>5218</v>
      </c>
      <c r="H305" s="13">
        <v>11400</v>
      </c>
      <c r="I305" s="13">
        <v>11517</v>
      </c>
      <c r="J305" s="13">
        <v>12152</v>
      </c>
      <c r="K305" s="13">
        <v>14084</v>
      </c>
      <c r="L305" s="13">
        <v>12477</v>
      </c>
      <c r="M305" s="13">
        <v>10904</v>
      </c>
      <c r="N305" s="13">
        <v>12656</v>
      </c>
      <c r="O305" s="13">
        <v>6326</v>
      </c>
      <c r="P305" s="14">
        <v>6434</v>
      </c>
      <c r="Q305" s="30">
        <f t="shared" si="35"/>
        <v>113723</v>
      </c>
      <c r="R305" s="12">
        <f t="shared" si="34"/>
        <v>-3.123775449356847E-2</v>
      </c>
    </row>
    <row r="306" spans="1:18" x14ac:dyDescent="0.2">
      <c r="A306" s="5" t="s">
        <v>543</v>
      </c>
      <c r="B306" s="6" t="s">
        <v>563</v>
      </c>
      <c r="C306" s="34" t="s">
        <v>624</v>
      </c>
      <c r="D306" s="30">
        <v>278549</v>
      </c>
      <c r="E306" s="13">
        <v>17667</v>
      </c>
      <c r="F306" s="13">
        <v>20551</v>
      </c>
      <c r="G306" s="13">
        <v>23735</v>
      </c>
      <c r="H306" s="13">
        <v>21882</v>
      </c>
      <c r="I306" s="13">
        <v>27776</v>
      </c>
      <c r="J306" s="13">
        <v>23775</v>
      </c>
      <c r="K306" s="13">
        <v>10302</v>
      </c>
      <c r="L306" s="13">
        <v>19562</v>
      </c>
      <c r="M306" s="13">
        <v>32943</v>
      </c>
      <c r="N306" s="13">
        <v>29152</v>
      </c>
      <c r="O306" s="13">
        <v>25175</v>
      </c>
      <c r="P306" s="14">
        <v>18833</v>
      </c>
      <c r="Q306" s="30">
        <f t="shared" si="35"/>
        <v>271353</v>
      </c>
      <c r="R306" s="12">
        <f t="shared" si="34"/>
        <v>-2.5833874829922165E-2</v>
      </c>
    </row>
    <row r="307" spans="1:18" x14ac:dyDescent="0.2">
      <c r="A307" s="5" t="s">
        <v>543</v>
      </c>
      <c r="B307" s="6" t="s">
        <v>564</v>
      </c>
      <c r="C307" s="34" t="s">
        <v>625</v>
      </c>
      <c r="D307" s="30">
        <v>1035450</v>
      </c>
      <c r="E307" s="13">
        <v>71923</v>
      </c>
      <c r="F307" s="13">
        <v>73579</v>
      </c>
      <c r="G307" s="13">
        <v>85236</v>
      </c>
      <c r="H307" s="13">
        <v>87188</v>
      </c>
      <c r="I307" s="13">
        <v>102883</v>
      </c>
      <c r="J307" s="13">
        <v>91305</v>
      </c>
      <c r="K307" s="13">
        <v>70244</v>
      </c>
      <c r="L307" s="13">
        <v>81650</v>
      </c>
      <c r="M307" s="13">
        <v>102257</v>
      </c>
      <c r="N307" s="13">
        <v>101738</v>
      </c>
      <c r="O307" s="13">
        <v>98332</v>
      </c>
      <c r="P307" s="14">
        <v>80746</v>
      </c>
      <c r="Q307" s="30">
        <f t="shared" si="35"/>
        <v>1047081</v>
      </c>
      <c r="R307" s="12">
        <f t="shared" si="34"/>
        <v>1.1232797334492339E-2</v>
      </c>
    </row>
    <row r="308" spans="1:18" x14ac:dyDescent="0.2">
      <c r="A308" s="5" t="s">
        <v>543</v>
      </c>
      <c r="B308" s="6" t="s">
        <v>565</v>
      </c>
      <c r="C308" s="34" t="s">
        <v>626</v>
      </c>
      <c r="D308" s="30">
        <v>178640</v>
      </c>
      <c r="E308" s="13">
        <v>11156</v>
      </c>
      <c r="F308" s="13">
        <v>12641</v>
      </c>
      <c r="G308" s="13">
        <v>14731</v>
      </c>
      <c r="H308" s="13">
        <v>15343</v>
      </c>
      <c r="I308" s="13">
        <v>16266</v>
      </c>
      <c r="J308" s="13">
        <v>19015</v>
      </c>
      <c r="K308" s="13">
        <v>14409</v>
      </c>
      <c r="L308" s="13">
        <v>18671</v>
      </c>
      <c r="M308" s="13">
        <v>22804</v>
      </c>
      <c r="N308" s="13">
        <v>18968</v>
      </c>
      <c r="O308" s="13">
        <v>12192</v>
      </c>
      <c r="P308" s="14">
        <v>9784</v>
      </c>
      <c r="Q308" s="30">
        <f t="shared" si="35"/>
        <v>185980</v>
      </c>
      <c r="R308" s="12">
        <f t="shared" si="34"/>
        <v>4.1088222122704909E-2</v>
      </c>
    </row>
    <row r="309" spans="1:18" x14ac:dyDescent="0.2">
      <c r="A309" s="5" t="s">
        <v>543</v>
      </c>
      <c r="B309" s="6" t="s">
        <v>566</v>
      </c>
      <c r="C309" s="34" t="s">
        <v>627</v>
      </c>
      <c r="D309" s="30">
        <v>407135</v>
      </c>
      <c r="E309" s="13">
        <v>21302</v>
      </c>
      <c r="F309" s="13">
        <v>22361</v>
      </c>
      <c r="G309" s="13">
        <v>29072</v>
      </c>
      <c r="H309" s="13">
        <v>31239</v>
      </c>
      <c r="I309" s="13">
        <v>36780</v>
      </c>
      <c r="J309" s="13">
        <v>48061</v>
      </c>
      <c r="K309" s="13">
        <v>64366</v>
      </c>
      <c r="L309" s="13">
        <v>44976</v>
      </c>
      <c r="M309" s="13">
        <v>38777</v>
      </c>
      <c r="N309" s="13">
        <v>37957</v>
      </c>
      <c r="O309" s="13">
        <v>31122</v>
      </c>
      <c r="P309" s="14">
        <v>25417</v>
      </c>
      <c r="Q309" s="30">
        <f t="shared" si="35"/>
        <v>431430</v>
      </c>
      <c r="R309" s="12">
        <f t="shared" si="34"/>
        <v>5.9673081410342999E-2</v>
      </c>
    </row>
    <row r="310" spans="1:18" x14ac:dyDescent="0.2">
      <c r="A310" s="5" t="s">
        <v>567</v>
      </c>
      <c r="B310" s="6" t="s">
        <v>901</v>
      </c>
      <c r="C310" s="35"/>
      <c r="D310" s="30">
        <f t="shared" ref="D310:P310" si="36">D311+D313+D314</f>
        <v>47154424</v>
      </c>
      <c r="E310" s="70">
        <f t="shared" si="36"/>
        <v>3433653</v>
      </c>
      <c r="F310" s="70">
        <f t="shared" si="36"/>
        <v>3360360</v>
      </c>
      <c r="G310" s="70">
        <f t="shared" si="36"/>
        <v>3990479</v>
      </c>
      <c r="H310" s="70">
        <f t="shared" si="36"/>
        <v>4139810</v>
      </c>
      <c r="I310" s="70">
        <f t="shared" si="36"/>
        <v>4227888</v>
      </c>
      <c r="J310" s="70">
        <f t="shared" si="36"/>
        <v>4243279</v>
      </c>
      <c r="K310" s="70">
        <f t="shared" si="36"/>
        <v>4897091</v>
      </c>
      <c r="L310" s="70">
        <f t="shared" si="36"/>
        <v>4913344</v>
      </c>
      <c r="M310" s="70">
        <f t="shared" si="36"/>
        <v>4439580</v>
      </c>
      <c r="N310" s="70">
        <f t="shared" si="36"/>
        <v>4467359</v>
      </c>
      <c r="O310" s="70">
        <f t="shared" si="36"/>
        <v>3391776</v>
      </c>
      <c r="P310" s="70">
        <f t="shared" si="36"/>
        <v>3608010</v>
      </c>
      <c r="Q310" s="30">
        <f t="shared" si="35"/>
        <v>49112629</v>
      </c>
      <c r="R310" s="12">
        <f t="shared" ref="R310:R360" si="37">Q310/D310-1</f>
        <v>4.1527492733237414E-2</v>
      </c>
    </row>
    <row r="311" spans="1:18" x14ac:dyDescent="0.2">
      <c r="A311" s="5" t="s">
        <v>567</v>
      </c>
      <c r="B311" s="5" t="s">
        <v>874</v>
      </c>
      <c r="C311" s="34" t="s">
        <v>628</v>
      </c>
      <c r="D311" s="30">
        <v>6523874</v>
      </c>
      <c r="E311" s="14">
        <v>386308</v>
      </c>
      <c r="F311" s="14">
        <v>427702</v>
      </c>
      <c r="G311" s="14">
        <v>514174</v>
      </c>
      <c r="H311" s="14">
        <v>619973</v>
      </c>
      <c r="I311" s="14">
        <v>676109</v>
      </c>
      <c r="J311" s="14">
        <v>648546</v>
      </c>
      <c r="K311" s="14">
        <v>732656</v>
      </c>
      <c r="L311" s="14">
        <v>739752</v>
      </c>
      <c r="M311" s="14">
        <v>688122</v>
      </c>
      <c r="N311" s="14">
        <v>675886</v>
      </c>
      <c r="O311" s="14">
        <v>480228</v>
      </c>
      <c r="P311" s="14">
        <v>470673</v>
      </c>
      <c r="Q311" s="30">
        <v>7061059</v>
      </c>
      <c r="R311" s="12">
        <f t="shared" si="37"/>
        <v>8.2341412479762788E-2</v>
      </c>
    </row>
    <row r="312" spans="1:18" x14ac:dyDescent="0.2">
      <c r="A312" s="5" t="s">
        <v>567</v>
      </c>
      <c r="B312" s="5" t="s">
        <v>887</v>
      </c>
      <c r="C312" s="34" t="s">
        <v>797</v>
      </c>
      <c r="D312" s="30">
        <v>192846</v>
      </c>
      <c r="E312" s="14">
        <v>6951</v>
      </c>
      <c r="F312" s="14">
        <v>7868</v>
      </c>
      <c r="G312" s="14">
        <v>8943</v>
      </c>
      <c r="H312" s="14">
        <v>11849</v>
      </c>
      <c r="I312" s="14">
        <v>18098</v>
      </c>
      <c r="J312" s="14">
        <v>22391</v>
      </c>
      <c r="K312" s="14">
        <v>25848</v>
      </c>
      <c r="L312" s="14">
        <v>23378</v>
      </c>
      <c r="M312" s="14">
        <v>28922</v>
      </c>
      <c r="N312" s="14">
        <v>19454</v>
      </c>
      <c r="O312" s="14">
        <v>9370</v>
      </c>
      <c r="P312" s="14">
        <v>7179</v>
      </c>
      <c r="Q312" s="30">
        <f t="shared" si="35"/>
        <v>190251</v>
      </c>
      <c r="R312" s="12">
        <f t="shared" si="37"/>
        <v>-1.3456333032575207E-2</v>
      </c>
    </row>
    <row r="313" spans="1:18" x14ac:dyDescent="0.2">
      <c r="A313" s="5" t="s">
        <v>567</v>
      </c>
      <c r="B313" s="6" t="s">
        <v>569</v>
      </c>
      <c r="C313" s="34" t="s">
        <v>629</v>
      </c>
      <c r="D313" s="30">
        <v>15152928</v>
      </c>
      <c r="E313" s="14">
        <v>1297613</v>
      </c>
      <c r="F313" s="14">
        <v>1262486</v>
      </c>
      <c r="G313" s="14">
        <v>1487480</v>
      </c>
      <c r="H313" s="14">
        <v>1334984</v>
      </c>
      <c r="I313" s="14">
        <v>1254463</v>
      </c>
      <c r="J313" s="14">
        <v>1282976</v>
      </c>
      <c r="K313" s="14">
        <v>1490470</v>
      </c>
      <c r="L313" s="14">
        <v>1478952</v>
      </c>
      <c r="M313" s="14">
        <v>1290512</v>
      </c>
      <c r="N313" s="14">
        <v>1339027</v>
      </c>
      <c r="O313" s="14">
        <v>1016775</v>
      </c>
      <c r="P313" s="14">
        <v>1235534</v>
      </c>
      <c r="Q313" s="30">
        <f t="shared" si="35"/>
        <v>15771272</v>
      </c>
      <c r="R313" s="12">
        <f t="shared" si="37"/>
        <v>4.0806898838297023E-2</v>
      </c>
    </row>
    <row r="314" spans="1:18" x14ac:dyDescent="0.2">
      <c r="A314" s="5" t="s">
        <v>567</v>
      </c>
      <c r="B314" s="6" t="s">
        <v>570</v>
      </c>
      <c r="C314" s="34" t="s">
        <v>630</v>
      </c>
      <c r="D314" s="30">
        <v>25477622</v>
      </c>
      <c r="E314" s="14">
        <v>1749732</v>
      </c>
      <c r="F314" s="14">
        <v>1670172</v>
      </c>
      <c r="G314" s="14">
        <v>1988825</v>
      </c>
      <c r="H314" s="14">
        <v>2184853</v>
      </c>
      <c r="I314" s="14">
        <v>2297316</v>
      </c>
      <c r="J314" s="14">
        <v>2311757</v>
      </c>
      <c r="K314" s="14">
        <v>2673965</v>
      </c>
      <c r="L314" s="14">
        <v>2694640</v>
      </c>
      <c r="M314" s="14">
        <v>2460946</v>
      </c>
      <c r="N314" s="14">
        <v>2452446</v>
      </c>
      <c r="O314" s="14">
        <v>1894773</v>
      </c>
      <c r="P314" s="14">
        <v>1901803</v>
      </c>
      <c r="Q314" s="30">
        <f t="shared" si="35"/>
        <v>26281228</v>
      </c>
      <c r="R314" s="12">
        <f t="shared" si="37"/>
        <v>3.1541640738684373E-2</v>
      </c>
    </row>
    <row r="315" spans="1:18" x14ac:dyDescent="0.2">
      <c r="A315" s="5" t="s">
        <v>632</v>
      </c>
      <c r="B315" s="5" t="s">
        <v>93</v>
      </c>
      <c r="C315" s="35"/>
      <c r="D315" s="30">
        <v>165968041</v>
      </c>
      <c r="E315" s="14">
        <v>11163110</v>
      </c>
      <c r="F315" s="14">
        <v>10241606</v>
      </c>
      <c r="G315" s="17">
        <v>11988453</v>
      </c>
      <c r="H315" s="14">
        <v>13535906</v>
      </c>
      <c r="I315" s="14">
        <v>16531141</v>
      </c>
      <c r="J315" s="14">
        <v>17449800</v>
      </c>
      <c r="K315" s="14">
        <v>19705253</v>
      </c>
      <c r="L315" s="14">
        <v>21233675</v>
      </c>
      <c r="M315" s="14">
        <v>18575722</v>
      </c>
      <c r="N315" s="14">
        <v>16399910</v>
      </c>
      <c r="O315" s="14">
        <v>12540255</v>
      </c>
      <c r="P315" s="14">
        <v>11990930</v>
      </c>
      <c r="Q315" s="30">
        <f t="shared" si="35"/>
        <v>181355761</v>
      </c>
      <c r="R315" s="12">
        <f t="shared" si="37"/>
        <v>9.2714958297302585E-2</v>
      </c>
    </row>
    <row r="316" spans="1:18" x14ac:dyDescent="0.2">
      <c r="A316" s="5" t="s">
        <v>632</v>
      </c>
      <c r="B316" s="5" t="s">
        <v>633</v>
      </c>
      <c r="C316" s="34" t="s">
        <v>692</v>
      </c>
      <c r="D316" s="30">
        <v>4679878</v>
      </c>
      <c r="E316" s="14">
        <v>429888</v>
      </c>
      <c r="F316" s="14">
        <v>382435</v>
      </c>
      <c r="G316" s="17">
        <v>403791</v>
      </c>
      <c r="H316" s="14">
        <v>436413</v>
      </c>
      <c r="I316" s="14">
        <v>441725</v>
      </c>
      <c r="J316" s="14">
        <v>427036</v>
      </c>
      <c r="K316" s="14">
        <v>470948</v>
      </c>
      <c r="L316" s="14">
        <v>509924</v>
      </c>
      <c r="M316" s="14">
        <v>470104</v>
      </c>
      <c r="N316" s="14">
        <v>451618</v>
      </c>
      <c r="O316" s="14">
        <v>436552</v>
      </c>
      <c r="P316" s="14">
        <v>508826</v>
      </c>
      <c r="Q316" s="30">
        <f t="shared" si="35"/>
        <v>5369260</v>
      </c>
      <c r="R316" s="12">
        <f t="shared" si="37"/>
        <v>0.14730768622600854</v>
      </c>
    </row>
    <row r="317" spans="1:18" x14ac:dyDescent="0.2">
      <c r="A317" s="5" t="s">
        <v>632</v>
      </c>
      <c r="B317" s="5" t="s">
        <v>857</v>
      </c>
      <c r="C317" s="34" t="s">
        <v>836</v>
      </c>
      <c r="D317" s="30">
        <v>158768</v>
      </c>
      <c r="E317" s="14">
        <v>12765</v>
      </c>
      <c r="F317" s="14">
        <v>12363</v>
      </c>
      <c r="G317" s="17">
        <v>13089</v>
      </c>
      <c r="H317" s="14">
        <v>14387</v>
      </c>
      <c r="I317" s="14">
        <v>17977</v>
      </c>
      <c r="J317" s="14">
        <v>18389</v>
      </c>
      <c r="K317" s="14">
        <v>17655</v>
      </c>
      <c r="L317" s="14">
        <v>16412</v>
      </c>
      <c r="M317" s="14">
        <v>16806</v>
      </c>
      <c r="N317" s="14">
        <v>17720</v>
      </c>
      <c r="O317" s="14">
        <v>16184</v>
      </c>
      <c r="P317" s="14">
        <v>16997</v>
      </c>
      <c r="Q317" s="30">
        <f t="shared" si="35"/>
        <v>190744</v>
      </c>
      <c r="R317" s="12">
        <f t="shared" si="37"/>
        <v>0.20140078605260503</v>
      </c>
    </row>
    <row r="318" spans="1:18" x14ac:dyDescent="0.2">
      <c r="A318" s="5" t="s">
        <v>632</v>
      </c>
      <c r="B318" s="5" t="s">
        <v>858</v>
      </c>
      <c r="C318" s="34" t="s">
        <v>837</v>
      </c>
      <c r="D318" s="30">
        <v>202824</v>
      </c>
      <c r="E318" s="14">
        <v>16331</v>
      </c>
      <c r="F318" s="14">
        <v>16123</v>
      </c>
      <c r="G318" s="17">
        <v>15332</v>
      </c>
      <c r="H318" s="14">
        <v>17132</v>
      </c>
      <c r="I318" s="14">
        <v>17296</v>
      </c>
      <c r="J318" s="14">
        <v>18546</v>
      </c>
      <c r="K318" s="14">
        <v>19703</v>
      </c>
      <c r="L318" s="14">
        <v>17387</v>
      </c>
      <c r="M318" s="14">
        <v>21322</v>
      </c>
      <c r="N318" s="14">
        <v>19282</v>
      </c>
      <c r="O318" s="14">
        <v>90252</v>
      </c>
      <c r="P318" s="14">
        <v>15100</v>
      </c>
      <c r="Q318" s="30">
        <f t="shared" si="35"/>
        <v>283806</v>
      </c>
      <c r="R318" s="12">
        <f t="shared" si="37"/>
        <v>0.3992722754703586</v>
      </c>
    </row>
    <row r="319" spans="1:18" x14ac:dyDescent="0.2">
      <c r="A319" s="5" t="s">
        <v>632</v>
      </c>
      <c r="B319" s="5" t="s">
        <v>859</v>
      </c>
      <c r="C319" s="34" t="s">
        <v>838</v>
      </c>
      <c r="D319" s="30">
        <v>137771</v>
      </c>
      <c r="E319" s="14">
        <v>11290</v>
      </c>
      <c r="F319" s="14">
        <v>11183</v>
      </c>
      <c r="G319" s="17">
        <v>11891</v>
      </c>
      <c r="H319" s="14">
        <v>13017</v>
      </c>
      <c r="I319" s="14">
        <v>12292</v>
      </c>
      <c r="J319" s="14">
        <v>12713</v>
      </c>
      <c r="K319" s="14">
        <v>13208</v>
      </c>
      <c r="L319" s="14">
        <v>12670</v>
      </c>
      <c r="M319" s="14">
        <v>12230</v>
      </c>
      <c r="N319" s="14">
        <v>12633</v>
      </c>
      <c r="O319" s="14">
        <v>12535</v>
      </c>
      <c r="P319" s="14">
        <v>11045</v>
      </c>
      <c r="Q319" s="30">
        <f t="shared" si="35"/>
        <v>146707</v>
      </c>
      <c r="R319" s="12">
        <f t="shared" si="37"/>
        <v>6.4861255271428719E-2</v>
      </c>
    </row>
    <row r="320" spans="1:18" x14ac:dyDescent="0.2">
      <c r="A320" s="5" t="s">
        <v>632</v>
      </c>
      <c r="B320" s="5" t="s">
        <v>634</v>
      </c>
      <c r="C320" s="34" t="s">
        <v>693</v>
      </c>
      <c r="D320" s="30">
        <v>11012119</v>
      </c>
      <c r="E320" s="14">
        <v>934896</v>
      </c>
      <c r="F320" s="14">
        <v>885243</v>
      </c>
      <c r="G320" s="17">
        <v>976959</v>
      </c>
      <c r="H320" s="14">
        <v>1011248</v>
      </c>
      <c r="I320" s="14">
        <v>1054366</v>
      </c>
      <c r="J320" s="14">
        <v>1007753</v>
      </c>
      <c r="K320" s="14">
        <v>1100161</v>
      </c>
      <c r="L320" s="14">
        <v>1135651</v>
      </c>
      <c r="M320" s="14">
        <v>1088892</v>
      </c>
      <c r="N320" s="14">
        <v>1013956</v>
      </c>
      <c r="O320" s="14">
        <v>955592</v>
      </c>
      <c r="P320" s="14">
        <v>1162152</v>
      </c>
      <c r="Q320" s="30">
        <f t="shared" si="35"/>
        <v>12326869</v>
      </c>
      <c r="R320" s="12">
        <f t="shared" si="37"/>
        <v>0.11939119074176374</v>
      </c>
    </row>
    <row r="321" spans="1:19" x14ac:dyDescent="0.2">
      <c r="A321" s="5" t="s">
        <v>632</v>
      </c>
      <c r="B321" s="5" t="s">
        <v>635</v>
      </c>
      <c r="C321" s="34" t="s">
        <v>694</v>
      </c>
      <c r="D321" s="30">
        <v>28341063</v>
      </c>
      <c r="E321" s="14">
        <v>720974</v>
      </c>
      <c r="F321" s="14">
        <v>727991</v>
      </c>
      <c r="G321" s="17">
        <v>1033948</v>
      </c>
      <c r="H321" s="14">
        <v>1635053</v>
      </c>
      <c r="I321" s="14">
        <v>2983462</v>
      </c>
      <c r="J321" s="14">
        <v>3558222</v>
      </c>
      <c r="K321" s="14">
        <v>4283440</v>
      </c>
      <c r="L321" s="14">
        <v>4465453</v>
      </c>
      <c r="M321" s="14">
        <v>3652512</v>
      </c>
      <c r="N321" s="14">
        <v>2846526</v>
      </c>
      <c r="O321" s="14">
        <v>1090754</v>
      </c>
      <c r="P321" s="14">
        <v>725914</v>
      </c>
      <c r="Q321" s="30">
        <f t="shared" si="35"/>
        <v>27724249</v>
      </c>
      <c r="R321" s="12">
        <f t="shared" si="37"/>
        <v>-2.1763968415722479E-2</v>
      </c>
    </row>
    <row r="322" spans="1:19" x14ac:dyDescent="0.2">
      <c r="A322" s="5" t="s">
        <v>632</v>
      </c>
      <c r="B322" s="5" t="s">
        <v>853</v>
      </c>
      <c r="C322" s="34" t="s">
        <v>832</v>
      </c>
      <c r="D322" s="30">
        <v>726252</v>
      </c>
      <c r="E322" s="14">
        <v>21350</v>
      </c>
      <c r="F322" s="14">
        <v>22167</v>
      </c>
      <c r="G322" s="17">
        <v>30670</v>
      </c>
      <c r="H322" s="14">
        <v>56780</v>
      </c>
      <c r="I322" s="14">
        <v>103815</v>
      </c>
      <c r="J322" s="14">
        <v>115523</v>
      </c>
      <c r="K322" s="14">
        <v>158921</v>
      </c>
      <c r="L322" s="14">
        <v>138120</v>
      </c>
      <c r="M322" s="14">
        <v>111264</v>
      </c>
      <c r="N322" s="14">
        <v>96952</v>
      </c>
      <c r="O322" s="14">
        <v>32344</v>
      </c>
      <c r="P322" s="14">
        <v>27140</v>
      </c>
      <c r="Q322" s="30">
        <f t="shared" si="35"/>
        <v>915046</v>
      </c>
      <c r="R322" s="12">
        <f t="shared" si="37"/>
        <v>0.25995659908681845</v>
      </c>
    </row>
    <row r="323" spans="1:19" x14ac:dyDescent="0.2">
      <c r="A323" s="5" t="s">
        <v>632</v>
      </c>
      <c r="B323" s="5" t="s">
        <v>888</v>
      </c>
      <c r="C323" s="34" t="s">
        <v>889</v>
      </c>
      <c r="D323" s="30">
        <v>207377</v>
      </c>
      <c r="E323" s="14">
        <v>11614</v>
      </c>
      <c r="F323" s="14">
        <v>8594</v>
      </c>
      <c r="G323" s="17">
        <v>12138</v>
      </c>
      <c r="H323" s="14">
        <v>14442</v>
      </c>
      <c r="I323" s="14">
        <v>24424</v>
      </c>
      <c r="J323" s="14">
        <v>35811</v>
      </c>
      <c r="K323" s="14">
        <v>55727</v>
      </c>
      <c r="L323" s="14">
        <v>60642</v>
      </c>
      <c r="M323" s="14">
        <v>52459</v>
      </c>
      <c r="N323" s="14">
        <v>23160</v>
      </c>
      <c r="O323" s="14">
        <v>15027</v>
      </c>
      <c r="P323" s="14">
        <v>7092</v>
      </c>
      <c r="Q323" s="30">
        <f t="shared" si="35"/>
        <v>321130</v>
      </c>
      <c r="R323" s="12">
        <f t="shared" si="37"/>
        <v>0.54853238305115815</v>
      </c>
    </row>
    <row r="324" spans="1:19" x14ac:dyDescent="0.2">
      <c r="A324" s="5" t="s">
        <v>632</v>
      </c>
      <c r="B324" s="5" t="s">
        <v>860</v>
      </c>
      <c r="C324" s="34" t="s">
        <v>839</v>
      </c>
      <c r="D324" s="30">
        <v>435745</v>
      </c>
      <c r="E324" s="14">
        <v>39566</v>
      </c>
      <c r="F324" s="14">
        <v>34291</v>
      </c>
      <c r="G324" s="17">
        <v>37444</v>
      </c>
      <c r="H324" s="14">
        <v>12514</v>
      </c>
      <c r="I324" s="14">
        <v>31484</v>
      </c>
      <c r="J324" s="14">
        <v>7994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36218</v>
      </c>
      <c r="Q324" s="30">
        <f t="shared" si="35"/>
        <v>199511</v>
      </c>
      <c r="R324" s="12">
        <f t="shared" si="37"/>
        <v>-0.54213817714488977</v>
      </c>
      <c r="S324" s="13"/>
    </row>
    <row r="325" spans="1:19" x14ac:dyDescent="0.2">
      <c r="A325" s="5" t="s">
        <v>632</v>
      </c>
      <c r="B325" s="5" t="s">
        <v>890</v>
      </c>
      <c r="C325" s="34" t="s">
        <v>891</v>
      </c>
      <c r="D325" s="30">
        <v>120460</v>
      </c>
      <c r="E325" s="14">
        <v>12418</v>
      </c>
      <c r="F325" s="14">
        <v>10700</v>
      </c>
      <c r="G325" s="17">
        <v>11538</v>
      </c>
      <c r="H325" s="14">
        <v>10633</v>
      </c>
      <c r="I325" s="14">
        <v>10125</v>
      </c>
      <c r="J325" s="14">
        <v>10408</v>
      </c>
      <c r="K325" s="14">
        <v>11510</v>
      </c>
      <c r="L325" s="14">
        <v>12054</v>
      </c>
      <c r="M325" s="14">
        <v>11070</v>
      </c>
      <c r="N325" s="14">
        <v>11321</v>
      </c>
      <c r="O325" s="14">
        <v>12188</v>
      </c>
      <c r="P325" s="14">
        <v>11583</v>
      </c>
      <c r="Q325" s="30">
        <f t="shared" si="35"/>
        <v>135548</v>
      </c>
      <c r="R325" s="12">
        <f t="shared" si="37"/>
        <v>0.12525319608168695</v>
      </c>
      <c r="S325" s="13"/>
    </row>
    <row r="326" spans="1:19" x14ac:dyDescent="0.2">
      <c r="A326" s="5" t="s">
        <v>632</v>
      </c>
      <c r="B326" s="5" t="s">
        <v>636</v>
      </c>
      <c r="C326" s="34" t="s">
        <v>695</v>
      </c>
      <c r="D326" s="30">
        <v>3860015</v>
      </c>
      <c r="E326" s="14">
        <v>73736</v>
      </c>
      <c r="F326" s="14">
        <v>67048</v>
      </c>
      <c r="G326" s="17">
        <v>80792</v>
      </c>
      <c r="H326" s="14">
        <v>148773</v>
      </c>
      <c r="I326" s="14">
        <v>373202</v>
      </c>
      <c r="J326" s="14">
        <v>548349</v>
      </c>
      <c r="K326" s="14">
        <v>734806</v>
      </c>
      <c r="L326" s="14">
        <v>795378</v>
      </c>
      <c r="M326" s="14">
        <v>590516</v>
      </c>
      <c r="N326" s="14">
        <v>299920</v>
      </c>
      <c r="O326" s="14">
        <v>90292</v>
      </c>
      <c r="P326" s="14">
        <v>74791</v>
      </c>
      <c r="Q326" s="30">
        <f t="shared" si="35"/>
        <v>3877603</v>
      </c>
      <c r="R326" s="12">
        <f t="shared" si="37"/>
        <v>4.556458977491129E-3</v>
      </c>
    </row>
    <row r="327" spans="1:19" x14ac:dyDescent="0.2">
      <c r="A327" s="5" t="s">
        <v>632</v>
      </c>
      <c r="B327" s="5" t="s">
        <v>637</v>
      </c>
      <c r="C327" s="34" t="s">
        <v>696</v>
      </c>
      <c r="D327" s="30">
        <v>4276674</v>
      </c>
      <c r="E327" s="14">
        <v>35068</v>
      </c>
      <c r="F327" s="14">
        <v>34299</v>
      </c>
      <c r="G327" s="17">
        <v>47568</v>
      </c>
      <c r="H327" s="14">
        <v>138348</v>
      </c>
      <c r="I327" s="14">
        <v>467406</v>
      </c>
      <c r="J327" s="14">
        <v>676456</v>
      </c>
      <c r="K327" s="14">
        <v>819229</v>
      </c>
      <c r="L327" s="14">
        <v>881404</v>
      </c>
      <c r="M327" s="14">
        <v>714011</v>
      </c>
      <c r="N327" s="14">
        <v>435868</v>
      </c>
      <c r="O327" s="14">
        <v>59574</v>
      </c>
      <c r="P327" s="14">
        <v>67870</v>
      </c>
      <c r="Q327" s="30">
        <f t="shared" si="35"/>
        <v>4377101</v>
      </c>
      <c r="R327" s="12">
        <f t="shared" si="37"/>
        <v>2.3482500653545291E-2</v>
      </c>
    </row>
    <row r="328" spans="1:19" x14ac:dyDescent="0.2">
      <c r="A328" s="5" t="s">
        <v>632</v>
      </c>
      <c r="B328" s="5" t="s">
        <v>861</v>
      </c>
      <c r="C328" s="34" t="s">
        <v>840</v>
      </c>
      <c r="D328" s="30">
        <v>377202</v>
      </c>
      <c r="E328" s="14">
        <v>32150</v>
      </c>
      <c r="F328" s="14">
        <v>30846</v>
      </c>
      <c r="G328" s="17">
        <v>35447</v>
      </c>
      <c r="H328" s="14">
        <v>41248</v>
      </c>
      <c r="I328" s="14">
        <v>47426</v>
      </c>
      <c r="J328" s="14">
        <v>45574</v>
      </c>
      <c r="K328" s="14">
        <v>44410</v>
      </c>
      <c r="L328" s="14">
        <v>49199</v>
      </c>
      <c r="M328" s="14">
        <v>41302</v>
      </c>
      <c r="N328" s="14">
        <v>48943</v>
      </c>
      <c r="O328" s="14">
        <v>38809</v>
      </c>
      <c r="P328" s="14">
        <v>53693</v>
      </c>
      <c r="Q328" s="30">
        <f t="shared" si="35"/>
        <v>509047</v>
      </c>
      <c r="R328" s="12">
        <f t="shared" si="37"/>
        <v>0.34953420183350037</v>
      </c>
    </row>
    <row r="329" spans="1:19" x14ac:dyDescent="0.2">
      <c r="A329" s="5" t="s">
        <v>632</v>
      </c>
      <c r="B329" s="5" t="s">
        <v>638</v>
      </c>
      <c r="C329" s="34" t="s">
        <v>697</v>
      </c>
      <c r="D329" s="30">
        <v>1808405</v>
      </c>
      <c r="E329" s="14">
        <v>151315</v>
      </c>
      <c r="F329" s="14">
        <v>141947</v>
      </c>
      <c r="G329" s="17">
        <v>159731</v>
      </c>
      <c r="H329" s="14">
        <v>180564</v>
      </c>
      <c r="I329" s="14">
        <v>178688</v>
      </c>
      <c r="J329" s="14">
        <v>183595</v>
      </c>
      <c r="K329" s="14">
        <v>202160</v>
      </c>
      <c r="L329" s="14">
        <v>196144</v>
      </c>
      <c r="M329" s="14">
        <v>199315</v>
      </c>
      <c r="N329" s="14">
        <v>158515</v>
      </c>
      <c r="O329" s="14">
        <v>161353</v>
      </c>
      <c r="P329" s="14">
        <v>157762</v>
      </c>
      <c r="Q329" s="30">
        <f t="shared" si="35"/>
        <v>2071089</v>
      </c>
      <c r="R329" s="12">
        <f t="shared" si="37"/>
        <v>0.14525728473433763</v>
      </c>
    </row>
    <row r="330" spans="1:19" x14ac:dyDescent="0.2">
      <c r="A330" s="5" t="s">
        <v>632</v>
      </c>
      <c r="B330" s="5" t="s">
        <v>862</v>
      </c>
      <c r="C330" s="34" t="s">
        <v>841</v>
      </c>
      <c r="D330" s="30">
        <v>907191</v>
      </c>
      <c r="E330" s="14">
        <v>73286</v>
      </c>
      <c r="F330" s="14">
        <v>66644</v>
      </c>
      <c r="G330" s="17">
        <v>68595</v>
      </c>
      <c r="H330" s="14">
        <v>67821</v>
      </c>
      <c r="I330" s="14">
        <v>73645</v>
      </c>
      <c r="J330" s="14">
        <v>77988</v>
      </c>
      <c r="K330" s="14">
        <v>91414</v>
      </c>
      <c r="L330" s="14">
        <v>99951</v>
      </c>
      <c r="M330" s="14">
        <v>89304</v>
      </c>
      <c r="N330" s="14">
        <v>80150</v>
      </c>
      <c r="O330" s="14">
        <v>71676</v>
      </c>
      <c r="P330" s="14">
        <v>95514</v>
      </c>
      <c r="Q330" s="30">
        <f t="shared" si="35"/>
        <v>955988</v>
      </c>
      <c r="R330" s="12">
        <f t="shared" si="37"/>
        <v>5.3789113869074923E-2</v>
      </c>
    </row>
    <row r="331" spans="1:19" x14ac:dyDescent="0.2">
      <c r="A331" s="5" t="s">
        <v>632</v>
      </c>
      <c r="B331" s="5" t="s">
        <v>863</v>
      </c>
      <c r="C331" s="34" t="s">
        <v>842</v>
      </c>
      <c r="D331" s="30">
        <v>295163</v>
      </c>
      <c r="E331" s="14">
        <v>22130</v>
      </c>
      <c r="F331" s="14">
        <v>20150</v>
      </c>
      <c r="G331" s="17">
        <v>19943</v>
      </c>
      <c r="H331" s="14">
        <v>22065</v>
      </c>
      <c r="I331" s="14">
        <v>25040</v>
      </c>
      <c r="J331" s="14">
        <v>25649</v>
      </c>
      <c r="K331" s="14">
        <v>30615</v>
      </c>
      <c r="L331" s="14">
        <v>29364</v>
      </c>
      <c r="M331" s="14">
        <v>27577</v>
      </c>
      <c r="N331" s="14">
        <v>25157</v>
      </c>
      <c r="O331" s="14">
        <v>22686</v>
      </c>
      <c r="P331" s="14">
        <v>25908</v>
      </c>
      <c r="Q331" s="30">
        <f t="shared" si="35"/>
        <v>296284</v>
      </c>
      <c r="R331" s="12">
        <f t="shared" si="37"/>
        <v>3.7979014984941273E-3</v>
      </c>
    </row>
    <row r="332" spans="1:19" x14ac:dyDescent="0.2">
      <c r="A332" s="5" t="s">
        <v>632</v>
      </c>
      <c r="B332" s="5" t="s">
        <v>856</v>
      </c>
      <c r="C332" s="34" t="s">
        <v>835</v>
      </c>
      <c r="D332" s="30">
        <v>992639</v>
      </c>
      <c r="E332" s="14">
        <v>83592</v>
      </c>
      <c r="F332" s="14">
        <v>75968</v>
      </c>
      <c r="G332" s="17">
        <v>85500</v>
      </c>
      <c r="H332" s="14">
        <v>87578</v>
      </c>
      <c r="I332" s="14">
        <v>94339</v>
      </c>
      <c r="J332" s="14">
        <v>89452</v>
      </c>
      <c r="K332" s="14">
        <v>98424</v>
      </c>
      <c r="L332" s="14">
        <v>100023</v>
      </c>
      <c r="M332" s="14">
        <v>97760</v>
      </c>
      <c r="N332" s="14">
        <v>99872</v>
      </c>
      <c r="O332" s="14">
        <v>95716</v>
      </c>
      <c r="P332" s="14">
        <v>76893</v>
      </c>
      <c r="Q332" s="30">
        <f t="shared" si="35"/>
        <v>1085117</v>
      </c>
      <c r="R332" s="12">
        <f t="shared" si="37"/>
        <v>9.3163778574083755E-2</v>
      </c>
    </row>
    <row r="333" spans="1:19" x14ac:dyDescent="0.2">
      <c r="A333" s="5" t="s">
        <v>632</v>
      </c>
      <c r="B333" s="5" t="s">
        <v>639</v>
      </c>
      <c r="C333" s="34" t="s">
        <v>698</v>
      </c>
      <c r="D333" s="30">
        <v>2155670</v>
      </c>
      <c r="E333" s="14">
        <v>176443</v>
      </c>
      <c r="F333" s="14">
        <v>173001</v>
      </c>
      <c r="G333" s="17">
        <v>182639</v>
      </c>
      <c r="H333" s="14">
        <v>236881</v>
      </c>
      <c r="I333" s="14">
        <v>237907</v>
      </c>
      <c r="J333" s="14">
        <v>214520</v>
      </c>
      <c r="K333" s="14">
        <v>240426</v>
      </c>
      <c r="L333" s="14">
        <v>214038</v>
      </c>
      <c r="M333" s="14">
        <v>231632</v>
      </c>
      <c r="N333" s="14">
        <v>261993</v>
      </c>
      <c r="O333" s="14">
        <v>231574</v>
      </c>
      <c r="P333" s="14">
        <v>79925</v>
      </c>
      <c r="Q333" s="30">
        <f t="shared" si="35"/>
        <v>2480979</v>
      </c>
      <c r="R333" s="12">
        <f t="shared" si="37"/>
        <v>0.1509085342376153</v>
      </c>
    </row>
    <row r="334" spans="1:19" x14ac:dyDescent="0.2">
      <c r="A334" s="5" t="s">
        <v>632</v>
      </c>
      <c r="B334" s="5" t="s">
        <v>864</v>
      </c>
      <c r="C334" s="34" t="s">
        <v>843</v>
      </c>
      <c r="D334" s="30">
        <v>1104967</v>
      </c>
      <c r="E334" s="14">
        <v>86115</v>
      </c>
      <c r="F334" s="14">
        <v>78382</v>
      </c>
      <c r="G334" s="17">
        <v>97697</v>
      </c>
      <c r="H334" s="14">
        <v>94051</v>
      </c>
      <c r="I334" s="14">
        <v>100731</v>
      </c>
      <c r="J334" s="14">
        <v>105059</v>
      </c>
      <c r="K334" s="14">
        <v>109747</v>
      </c>
      <c r="L334" s="14">
        <v>106955</v>
      </c>
      <c r="M334" s="14">
        <v>111090</v>
      </c>
      <c r="N334" s="14">
        <v>102970</v>
      </c>
      <c r="O334" s="14">
        <v>85331</v>
      </c>
      <c r="P334" s="14">
        <v>93356</v>
      </c>
      <c r="Q334" s="30">
        <f t="shared" si="35"/>
        <v>1171484</v>
      </c>
      <c r="R334" s="12">
        <f t="shared" si="37"/>
        <v>6.0198177864135394E-2</v>
      </c>
    </row>
    <row r="335" spans="1:19" x14ac:dyDescent="0.2">
      <c r="A335" s="5" t="s">
        <v>632</v>
      </c>
      <c r="B335" s="5" t="s">
        <v>865</v>
      </c>
      <c r="C335" s="34" t="s">
        <v>844</v>
      </c>
      <c r="D335" s="30">
        <v>197561</v>
      </c>
      <c r="E335" s="14">
        <v>16015</v>
      </c>
      <c r="F335" s="14">
        <v>14627</v>
      </c>
      <c r="G335" s="17">
        <v>15652</v>
      </c>
      <c r="H335" s="14">
        <v>17591</v>
      </c>
      <c r="I335" s="14">
        <v>19282</v>
      </c>
      <c r="J335" s="14">
        <v>19164</v>
      </c>
      <c r="K335" s="14">
        <v>18458</v>
      </c>
      <c r="L335" s="14">
        <v>21664</v>
      </c>
      <c r="M335" s="14">
        <v>21095</v>
      </c>
      <c r="N335" s="14">
        <v>19127</v>
      </c>
      <c r="O335" s="14">
        <v>16317</v>
      </c>
      <c r="P335" s="14">
        <v>13859</v>
      </c>
      <c r="Q335" s="30">
        <f t="shared" si="35"/>
        <v>212851</v>
      </c>
      <c r="R335" s="12">
        <f t="shared" si="37"/>
        <v>7.7393817605701631E-2</v>
      </c>
    </row>
    <row r="336" spans="1:19" x14ac:dyDescent="0.2">
      <c r="A336" s="5" t="s">
        <v>632</v>
      </c>
      <c r="B336" s="5" t="s">
        <v>854</v>
      </c>
      <c r="C336" s="34" t="s">
        <v>833</v>
      </c>
      <c r="D336" s="30">
        <v>185439</v>
      </c>
      <c r="E336" s="14">
        <v>6808</v>
      </c>
      <c r="F336" s="14">
        <v>5132</v>
      </c>
      <c r="G336" s="17">
        <v>47093</v>
      </c>
      <c r="H336" s="14">
        <v>18697</v>
      </c>
      <c r="I336" s="14">
        <v>12261</v>
      </c>
      <c r="J336" s="14">
        <v>17402</v>
      </c>
      <c r="K336" s="14">
        <v>35508</v>
      </c>
      <c r="L336" s="14">
        <v>32083</v>
      </c>
      <c r="M336" s="14">
        <v>38892</v>
      </c>
      <c r="N336" s="14">
        <v>13414</v>
      </c>
      <c r="O336" s="14">
        <v>7393</v>
      </c>
      <c r="P336" s="14">
        <v>6333</v>
      </c>
      <c r="Q336" s="30">
        <f t="shared" si="35"/>
        <v>241016</v>
      </c>
      <c r="R336" s="12">
        <f t="shared" si="37"/>
        <v>0.29970502429370316</v>
      </c>
    </row>
    <row r="337" spans="1:18" x14ac:dyDescent="0.2">
      <c r="A337" s="5" t="s">
        <v>632</v>
      </c>
      <c r="B337" s="5" t="s">
        <v>899</v>
      </c>
      <c r="C337" s="34" t="s">
        <v>699</v>
      </c>
      <c r="D337" s="30">
        <v>56695166</v>
      </c>
      <c r="E337" s="14">
        <v>4455364</v>
      </c>
      <c r="F337" s="14">
        <v>3951146</v>
      </c>
      <c r="G337" s="17">
        <v>4734167</v>
      </c>
      <c r="H337" s="14">
        <v>4976290</v>
      </c>
      <c r="I337" s="14">
        <v>5498661</v>
      </c>
      <c r="J337" s="14">
        <v>5343719</v>
      </c>
      <c r="K337" s="14">
        <v>5753026</v>
      </c>
      <c r="L337" s="14">
        <v>6327938</v>
      </c>
      <c r="M337" s="14">
        <v>5675510</v>
      </c>
      <c r="N337" s="14">
        <v>5446304</v>
      </c>
      <c r="O337" s="14">
        <v>4665187</v>
      </c>
      <c r="P337" s="14">
        <v>4495417</v>
      </c>
      <c r="Q337" s="30">
        <f t="shared" ref="Q337:Q399" si="38">SUM(E337:P337)</f>
        <v>61322729</v>
      </c>
      <c r="R337" s="12">
        <f t="shared" si="37"/>
        <v>8.1621826453422752E-2</v>
      </c>
    </row>
    <row r="338" spans="1:18" x14ac:dyDescent="0.2">
      <c r="A338" s="5" t="s">
        <v>632</v>
      </c>
      <c r="B338" s="5" t="s">
        <v>900</v>
      </c>
      <c r="C338" s="34" t="s">
        <v>700</v>
      </c>
      <c r="D338" s="30">
        <v>23508141</v>
      </c>
      <c r="E338" s="14">
        <v>1875528</v>
      </c>
      <c r="F338" s="14">
        <v>1744766</v>
      </c>
      <c r="G338" s="17">
        <v>1959996</v>
      </c>
      <c r="H338" s="14">
        <v>2153399</v>
      </c>
      <c r="I338" s="14">
        <v>2416081</v>
      </c>
      <c r="J338" s="14">
        <v>2441999</v>
      </c>
      <c r="K338" s="14">
        <v>2769802</v>
      </c>
      <c r="L338" s="14">
        <v>3090274</v>
      </c>
      <c r="M338" s="14">
        <v>2726595</v>
      </c>
      <c r="N338" s="14">
        <v>2499047</v>
      </c>
      <c r="O338" s="14">
        <v>2227650</v>
      </c>
      <c r="P338" s="14">
        <v>2207301</v>
      </c>
      <c r="Q338" s="30">
        <f t="shared" si="38"/>
        <v>28112438</v>
      </c>
      <c r="R338" s="12">
        <f t="shared" si="37"/>
        <v>0.19585968112068075</v>
      </c>
    </row>
    <row r="339" spans="1:18" x14ac:dyDescent="0.2">
      <c r="A339" s="5" t="s">
        <v>632</v>
      </c>
      <c r="B339" s="5" t="s">
        <v>642</v>
      </c>
      <c r="C339" s="34" t="s">
        <v>701</v>
      </c>
      <c r="D339" s="30">
        <v>10936772</v>
      </c>
      <c r="E339" s="14">
        <v>844752</v>
      </c>
      <c r="F339" s="14">
        <v>783684</v>
      </c>
      <c r="G339" s="17">
        <v>864098</v>
      </c>
      <c r="H339" s="14">
        <v>921697</v>
      </c>
      <c r="I339" s="14">
        <v>992090</v>
      </c>
      <c r="J339" s="14">
        <v>1156961</v>
      </c>
      <c r="K339" s="14">
        <v>1197713</v>
      </c>
      <c r="L339" s="14">
        <v>1312287</v>
      </c>
      <c r="M339" s="14">
        <v>1147585</v>
      </c>
      <c r="N339" s="14">
        <v>1071923</v>
      </c>
      <c r="O339" s="14">
        <v>885731</v>
      </c>
      <c r="P339" s="14">
        <v>961267</v>
      </c>
      <c r="Q339" s="30">
        <f t="shared" si="38"/>
        <v>12139788</v>
      </c>
      <c r="R339" s="12">
        <f t="shared" si="37"/>
        <v>0.10999735570971025</v>
      </c>
    </row>
    <row r="340" spans="1:18" x14ac:dyDescent="0.2">
      <c r="A340" s="5" t="s">
        <v>632</v>
      </c>
      <c r="B340" s="5" t="s">
        <v>866</v>
      </c>
      <c r="C340" s="34" t="s">
        <v>845</v>
      </c>
      <c r="D340" s="30">
        <v>187844</v>
      </c>
      <c r="E340" s="14">
        <v>14114</v>
      </c>
      <c r="F340" s="14">
        <v>14219</v>
      </c>
      <c r="G340" s="17">
        <v>15238</v>
      </c>
      <c r="H340" s="14">
        <v>19627</v>
      </c>
      <c r="I340" s="14">
        <v>22308</v>
      </c>
      <c r="J340" s="14">
        <v>20658</v>
      </c>
      <c r="K340" s="14">
        <v>21059</v>
      </c>
      <c r="L340" s="14">
        <v>23708</v>
      </c>
      <c r="M340" s="14">
        <v>19852</v>
      </c>
      <c r="N340" s="14">
        <v>20721</v>
      </c>
      <c r="O340" s="14">
        <v>18323</v>
      </c>
      <c r="P340" s="14">
        <v>18862</v>
      </c>
      <c r="Q340" s="30">
        <f t="shared" si="38"/>
        <v>228689</v>
      </c>
      <c r="R340" s="12">
        <f t="shared" si="37"/>
        <v>0.21744106812035513</v>
      </c>
    </row>
    <row r="341" spans="1:18" x14ac:dyDescent="0.2">
      <c r="A341" s="5" t="s">
        <v>632</v>
      </c>
      <c r="B341" s="5" t="s">
        <v>867</v>
      </c>
      <c r="C341" s="34" t="s">
        <v>846</v>
      </c>
      <c r="D341" s="30">
        <v>385440</v>
      </c>
      <c r="E341" s="14">
        <v>28418</v>
      </c>
      <c r="F341" s="14">
        <v>16603</v>
      </c>
      <c r="G341" s="17">
        <v>32237</v>
      </c>
      <c r="H341" s="14">
        <v>32535</v>
      </c>
      <c r="I341" s="14">
        <v>29240</v>
      </c>
      <c r="J341" s="14">
        <v>33188</v>
      </c>
      <c r="K341" s="14">
        <v>36006</v>
      </c>
      <c r="L341" s="14">
        <v>60270</v>
      </c>
      <c r="M341" s="14">
        <v>40933</v>
      </c>
      <c r="N341" s="14">
        <v>34867</v>
      </c>
      <c r="O341" s="14">
        <v>38061</v>
      </c>
      <c r="P341" s="14">
        <v>42366</v>
      </c>
      <c r="Q341" s="30">
        <f t="shared" si="38"/>
        <v>424724</v>
      </c>
      <c r="R341" s="12">
        <f t="shared" si="37"/>
        <v>0.1019198837691988</v>
      </c>
    </row>
    <row r="342" spans="1:18" x14ac:dyDescent="0.2">
      <c r="A342" s="5" t="s">
        <v>632</v>
      </c>
      <c r="B342" s="5" t="s">
        <v>643</v>
      </c>
      <c r="C342" s="34" t="s">
        <v>702</v>
      </c>
      <c r="D342" s="30">
        <v>1658458</v>
      </c>
      <c r="E342" s="14">
        <v>138189</v>
      </c>
      <c r="F342" s="14">
        <v>124674</v>
      </c>
      <c r="G342" s="17">
        <v>138168</v>
      </c>
      <c r="H342" s="14">
        <v>160699</v>
      </c>
      <c r="I342" s="14">
        <v>183272</v>
      </c>
      <c r="J342" s="14">
        <v>169493</v>
      </c>
      <c r="K342" s="14">
        <v>196703</v>
      </c>
      <c r="L342" s="14">
        <v>209765</v>
      </c>
      <c r="M342" s="14">
        <v>192387</v>
      </c>
      <c r="N342" s="14">
        <v>176040</v>
      </c>
      <c r="O342" s="14">
        <v>140853</v>
      </c>
      <c r="P342" s="14">
        <v>150004</v>
      </c>
      <c r="Q342" s="30">
        <f t="shared" si="38"/>
        <v>1980247</v>
      </c>
      <c r="R342" s="12">
        <f t="shared" si="37"/>
        <v>0.1940290317873592</v>
      </c>
    </row>
    <row r="343" spans="1:18" x14ac:dyDescent="0.2">
      <c r="A343" s="5" t="s">
        <v>632</v>
      </c>
      <c r="B343" s="5" t="s">
        <v>868</v>
      </c>
      <c r="C343" s="34" t="s">
        <v>847</v>
      </c>
      <c r="D343" s="30">
        <v>988201</v>
      </c>
      <c r="E343" s="14">
        <v>71614</v>
      </c>
      <c r="F343" s="14">
        <v>76457</v>
      </c>
      <c r="G343" s="17">
        <v>85091</v>
      </c>
      <c r="H343" s="14">
        <v>86975</v>
      </c>
      <c r="I343" s="14">
        <v>90645</v>
      </c>
      <c r="J343" s="14">
        <v>86650</v>
      </c>
      <c r="K343" s="14">
        <v>95965</v>
      </c>
      <c r="L343" s="14">
        <v>109079</v>
      </c>
      <c r="M343" s="14">
        <v>94361</v>
      </c>
      <c r="N343" s="14">
        <v>93191</v>
      </c>
      <c r="O343" s="14">
        <v>82348</v>
      </c>
      <c r="P343" s="14">
        <v>95377</v>
      </c>
      <c r="Q343" s="30">
        <f t="shared" si="38"/>
        <v>1067753</v>
      </c>
      <c r="R343" s="12">
        <f t="shared" si="37"/>
        <v>8.0501841224609239E-2</v>
      </c>
    </row>
    <row r="344" spans="1:18" x14ac:dyDescent="0.2">
      <c r="A344" s="5" t="s">
        <v>632</v>
      </c>
      <c r="B344" s="5" t="s">
        <v>869</v>
      </c>
      <c r="C344" s="34" t="s">
        <v>848</v>
      </c>
      <c r="D344" s="30">
        <v>630214</v>
      </c>
      <c r="E344" s="14">
        <v>51534</v>
      </c>
      <c r="F344" s="14">
        <v>50347</v>
      </c>
      <c r="G344" s="17">
        <v>53318</v>
      </c>
      <c r="H344" s="14">
        <v>65330</v>
      </c>
      <c r="I344" s="14">
        <v>74429</v>
      </c>
      <c r="J344" s="14">
        <v>68581</v>
      </c>
      <c r="K344" s="14">
        <v>70674</v>
      </c>
      <c r="L344" s="14">
        <v>72517</v>
      </c>
      <c r="M344" s="14">
        <v>67451</v>
      </c>
      <c r="N344" s="14">
        <v>66256</v>
      </c>
      <c r="O344" s="14">
        <v>63719</v>
      </c>
      <c r="P344" s="14">
        <v>63545</v>
      </c>
      <c r="Q344" s="30">
        <f t="shared" si="38"/>
        <v>767701</v>
      </c>
      <c r="R344" s="12">
        <f t="shared" si="37"/>
        <v>0.21815922845255731</v>
      </c>
    </row>
    <row r="345" spans="1:18" x14ac:dyDescent="0.2">
      <c r="A345" s="5" t="s">
        <v>632</v>
      </c>
      <c r="B345" s="5" t="s">
        <v>870</v>
      </c>
      <c r="C345" s="34" t="s">
        <v>849</v>
      </c>
      <c r="D345" s="30">
        <v>471064</v>
      </c>
      <c r="E345" s="14">
        <v>39590</v>
      </c>
      <c r="F345" s="14">
        <v>36933</v>
      </c>
      <c r="G345" s="17">
        <v>38100</v>
      </c>
      <c r="H345" s="14">
        <v>63318</v>
      </c>
      <c r="I345" s="14">
        <v>46970</v>
      </c>
      <c r="J345" s="14">
        <v>62126</v>
      </c>
      <c r="K345" s="14">
        <v>48371</v>
      </c>
      <c r="L345" s="14">
        <v>51885</v>
      </c>
      <c r="M345" s="14">
        <v>51106</v>
      </c>
      <c r="N345" s="14">
        <v>52129</v>
      </c>
      <c r="O345" s="14">
        <v>48252</v>
      </c>
      <c r="P345" s="14">
        <v>28817</v>
      </c>
      <c r="Q345" s="30">
        <f t="shared" si="38"/>
        <v>567597</v>
      </c>
      <c r="R345" s="12">
        <f t="shared" si="37"/>
        <v>0.20492544537472623</v>
      </c>
    </row>
    <row r="346" spans="1:18" x14ac:dyDescent="0.2">
      <c r="A346" s="5" t="s">
        <v>632</v>
      </c>
      <c r="B346" s="5" t="s">
        <v>871</v>
      </c>
      <c r="C346" s="34" t="s">
        <v>850</v>
      </c>
      <c r="D346" s="30">
        <v>313757</v>
      </c>
      <c r="E346" s="14">
        <v>27073</v>
      </c>
      <c r="F346" s="14">
        <v>23777</v>
      </c>
      <c r="G346" s="17">
        <v>25419</v>
      </c>
      <c r="H346" s="14">
        <v>26830</v>
      </c>
      <c r="I346" s="14">
        <v>27366</v>
      </c>
      <c r="J346" s="14">
        <v>29723</v>
      </c>
      <c r="K346" s="14">
        <v>30458</v>
      </c>
      <c r="L346" s="14">
        <v>30269</v>
      </c>
      <c r="M346" s="14">
        <v>31520</v>
      </c>
      <c r="N346" s="14">
        <v>32058</v>
      </c>
      <c r="O346" s="14">
        <v>30498</v>
      </c>
      <c r="P346" s="14">
        <v>27962</v>
      </c>
      <c r="Q346" s="30">
        <f t="shared" si="38"/>
        <v>342953</v>
      </c>
      <c r="R346" s="12">
        <f t="shared" si="37"/>
        <v>9.3052903998954495E-2</v>
      </c>
    </row>
    <row r="347" spans="1:18" x14ac:dyDescent="0.2">
      <c r="A347" s="5" t="s">
        <v>632</v>
      </c>
      <c r="B347" s="5" t="s">
        <v>855</v>
      </c>
      <c r="C347" s="34" t="s">
        <v>834</v>
      </c>
      <c r="D347" s="30">
        <v>298568</v>
      </c>
      <c r="E347" s="14">
        <v>18839</v>
      </c>
      <c r="F347" s="14">
        <v>18195</v>
      </c>
      <c r="G347" s="17">
        <v>20941</v>
      </c>
      <c r="H347" s="14">
        <v>30810</v>
      </c>
      <c r="I347" s="14">
        <v>35567</v>
      </c>
      <c r="J347" s="14">
        <v>36012</v>
      </c>
      <c r="K347" s="14">
        <v>37578</v>
      </c>
      <c r="L347" s="14">
        <v>37954</v>
      </c>
      <c r="M347" s="14">
        <v>35938</v>
      </c>
      <c r="N347" s="14">
        <v>32972</v>
      </c>
      <c r="O347" s="14">
        <v>22962</v>
      </c>
      <c r="P347" s="14">
        <v>31795</v>
      </c>
      <c r="Q347" s="30">
        <f t="shared" si="38"/>
        <v>359563</v>
      </c>
      <c r="R347" s="12">
        <f t="shared" si="37"/>
        <v>0.20429181961898135</v>
      </c>
    </row>
    <row r="348" spans="1:18" x14ac:dyDescent="0.2">
      <c r="A348" s="5" t="s">
        <v>632</v>
      </c>
      <c r="B348" s="5" t="s">
        <v>789</v>
      </c>
      <c r="C348" s="34" t="s">
        <v>790</v>
      </c>
      <c r="D348" s="30">
        <v>1520734</v>
      </c>
      <c r="E348" s="14">
        <v>138223</v>
      </c>
      <c r="F348" s="14">
        <v>119720</v>
      </c>
      <c r="G348" s="17">
        <v>113050</v>
      </c>
      <c r="H348" s="14">
        <v>138379</v>
      </c>
      <c r="I348" s="14">
        <v>151814</v>
      </c>
      <c r="J348" s="14">
        <v>138296</v>
      </c>
      <c r="K348" s="14">
        <v>147622</v>
      </c>
      <c r="L348" s="14">
        <v>190581</v>
      </c>
      <c r="M348" s="14">
        <v>156577</v>
      </c>
      <c r="N348" s="14">
        <v>146972</v>
      </c>
      <c r="O348" s="14">
        <v>132387</v>
      </c>
      <c r="P348" s="14">
        <v>143372</v>
      </c>
      <c r="Q348" s="30">
        <f t="shared" si="38"/>
        <v>1716993</v>
      </c>
      <c r="R348" s="12">
        <f t="shared" si="37"/>
        <v>0.12905544296372673</v>
      </c>
    </row>
    <row r="349" spans="1:18" x14ac:dyDescent="0.2">
      <c r="A349" s="5" t="s">
        <v>632</v>
      </c>
      <c r="B349" s="5" t="s">
        <v>873</v>
      </c>
      <c r="C349" s="34" t="s">
        <v>852</v>
      </c>
      <c r="D349" s="30">
        <v>593438</v>
      </c>
      <c r="E349" s="14">
        <v>51604</v>
      </c>
      <c r="F349" s="14">
        <v>50486</v>
      </c>
      <c r="G349" s="17">
        <v>54999</v>
      </c>
      <c r="H349" s="14">
        <v>59291</v>
      </c>
      <c r="I349" s="14">
        <v>62230</v>
      </c>
      <c r="J349" s="14">
        <v>57212</v>
      </c>
      <c r="K349" s="14">
        <v>57067</v>
      </c>
      <c r="L349" s="14">
        <v>58946</v>
      </c>
      <c r="M349" s="14">
        <v>62234</v>
      </c>
      <c r="N349" s="14">
        <v>63146</v>
      </c>
      <c r="O349" s="14">
        <v>59484</v>
      </c>
      <c r="P349" s="14">
        <v>61030</v>
      </c>
      <c r="Q349" s="30">
        <f t="shared" si="38"/>
        <v>697729</v>
      </c>
      <c r="R349" s="12">
        <f t="shared" si="37"/>
        <v>0.17574034692756446</v>
      </c>
    </row>
    <row r="350" spans="1:18" x14ac:dyDescent="0.2">
      <c r="A350" s="5" t="s">
        <v>632</v>
      </c>
      <c r="B350" s="5" t="s">
        <v>894</v>
      </c>
      <c r="C350" s="34" t="s">
        <v>895</v>
      </c>
      <c r="D350" s="30">
        <v>252247</v>
      </c>
      <c r="E350" s="14">
        <v>22875</v>
      </c>
      <c r="F350" s="14">
        <v>19700</v>
      </c>
      <c r="G350" s="17">
        <v>22504</v>
      </c>
      <c r="H350" s="14">
        <v>25645</v>
      </c>
      <c r="I350" s="14">
        <v>25843</v>
      </c>
      <c r="J350" s="14">
        <v>25459</v>
      </c>
      <c r="K350" s="14">
        <v>28340</v>
      </c>
      <c r="L350" s="14">
        <v>24717</v>
      </c>
      <c r="M350" s="14">
        <v>11801</v>
      </c>
      <c r="N350" s="14">
        <v>25109</v>
      </c>
      <c r="O350" s="14">
        <v>23947</v>
      </c>
      <c r="P350" s="14">
        <v>16636</v>
      </c>
      <c r="Q350" s="30">
        <f t="shared" si="38"/>
        <v>272576</v>
      </c>
      <c r="R350" s="12">
        <f t="shared" si="37"/>
        <v>8.0591642318838197E-2</v>
      </c>
    </row>
    <row r="351" spans="1:18" x14ac:dyDescent="0.2">
      <c r="A351" s="5" t="s">
        <v>632</v>
      </c>
      <c r="B351" s="5" t="s">
        <v>872</v>
      </c>
      <c r="C351" s="34" t="s">
        <v>851</v>
      </c>
      <c r="D351" s="30">
        <v>429062</v>
      </c>
      <c r="E351" s="14">
        <v>28961</v>
      </c>
      <c r="F351" s="14">
        <v>33006</v>
      </c>
      <c r="G351" s="17">
        <v>36001</v>
      </c>
      <c r="H351" s="14">
        <v>46478</v>
      </c>
      <c r="I351" s="14">
        <v>48914</v>
      </c>
      <c r="J351" s="14">
        <v>50253</v>
      </c>
      <c r="K351" s="14">
        <v>54756</v>
      </c>
      <c r="L351" s="14">
        <v>58315</v>
      </c>
      <c r="M351" s="14">
        <v>54399</v>
      </c>
      <c r="N351" s="14">
        <v>47644</v>
      </c>
      <c r="O351" s="14">
        <v>42747</v>
      </c>
      <c r="P351" s="14">
        <v>31804</v>
      </c>
      <c r="Q351" s="30">
        <f t="shared" si="38"/>
        <v>533278</v>
      </c>
      <c r="R351" s="12">
        <f t="shared" si="37"/>
        <v>0.24289263556315865</v>
      </c>
    </row>
    <row r="352" spans="1:18" x14ac:dyDescent="0.2">
      <c r="A352" s="5" t="s">
        <v>632</v>
      </c>
      <c r="B352" s="5" t="s">
        <v>892</v>
      </c>
      <c r="C352" s="34" t="s">
        <v>893</v>
      </c>
      <c r="D352" s="30">
        <v>122197</v>
      </c>
      <c r="E352" s="14">
        <v>8055</v>
      </c>
      <c r="F352" s="14">
        <v>6958</v>
      </c>
      <c r="G352" s="17">
        <v>7766</v>
      </c>
      <c r="H352" s="14">
        <v>10008</v>
      </c>
      <c r="I352" s="14">
        <v>10392</v>
      </c>
      <c r="J352" s="14">
        <v>10614</v>
      </c>
      <c r="K352" s="14">
        <v>23408</v>
      </c>
      <c r="L352" s="14">
        <v>34242</v>
      </c>
      <c r="M352" s="14">
        <v>17910</v>
      </c>
      <c r="N352" s="14">
        <v>10319</v>
      </c>
      <c r="O352" s="14">
        <v>7124</v>
      </c>
      <c r="P352" s="14">
        <v>4724</v>
      </c>
      <c r="Q352" s="30">
        <f t="shared" si="38"/>
        <v>151520</v>
      </c>
      <c r="R352" s="12">
        <f t="shared" si="37"/>
        <v>0.23996497459021082</v>
      </c>
    </row>
    <row r="353" spans="1:20" x14ac:dyDescent="0.2">
      <c r="A353" s="5" t="s">
        <v>632</v>
      </c>
      <c r="B353" s="5" t="s">
        <v>644</v>
      </c>
      <c r="C353" s="34" t="s">
        <v>703</v>
      </c>
      <c r="D353" s="30">
        <v>2821707</v>
      </c>
      <c r="E353" s="14">
        <v>230951</v>
      </c>
      <c r="F353" s="14">
        <v>215022</v>
      </c>
      <c r="G353" s="17">
        <v>230735</v>
      </c>
      <c r="H353" s="14">
        <v>259599</v>
      </c>
      <c r="I353" s="14">
        <v>282162</v>
      </c>
      <c r="J353" s="14">
        <v>283684</v>
      </c>
      <c r="K353" s="14">
        <v>332089</v>
      </c>
      <c r="L353" s="14">
        <v>388611</v>
      </c>
      <c r="M353" s="14">
        <v>352615</v>
      </c>
      <c r="N353" s="14">
        <v>292064</v>
      </c>
      <c r="O353" s="14">
        <v>270214</v>
      </c>
      <c r="P353" s="14">
        <v>223704</v>
      </c>
      <c r="Q353" s="30">
        <f t="shared" si="38"/>
        <v>3361450</v>
      </c>
      <c r="R353" s="12">
        <f t="shared" si="37"/>
        <v>0.19128244002655137</v>
      </c>
    </row>
    <row r="354" spans="1:20" x14ac:dyDescent="0.2">
      <c r="A354" s="5" t="s">
        <v>632</v>
      </c>
      <c r="B354" s="5" t="s">
        <v>791</v>
      </c>
      <c r="C354" s="34" t="s">
        <v>792</v>
      </c>
      <c r="D354" s="30">
        <v>1210650</v>
      </c>
      <c r="E354" s="14">
        <v>107958</v>
      </c>
      <c r="F354" s="14">
        <v>100017</v>
      </c>
      <c r="G354" s="17">
        <v>115858</v>
      </c>
      <c r="H354" s="14">
        <v>113319</v>
      </c>
      <c r="I354" s="14">
        <v>118078</v>
      </c>
      <c r="J354" s="14">
        <v>114545</v>
      </c>
      <c r="K354" s="14">
        <v>122106</v>
      </c>
      <c r="L354" s="14">
        <v>130522</v>
      </c>
      <c r="M354" s="14">
        <v>133808</v>
      </c>
      <c r="N354" s="14">
        <v>129583</v>
      </c>
      <c r="O354" s="14">
        <v>110279</v>
      </c>
      <c r="P354" s="14">
        <v>98255</v>
      </c>
      <c r="Q354" s="30">
        <f t="shared" si="38"/>
        <v>1394328</v>
      </c>
      <c r="R354" s="12">
        <f t="shared" si="37"/>
        <v>0.15171849832734474</v>
      </c>
    </row>
    <row r="355" spans="1:20" x14ac:dyDescent="0.2">
      <c r="A355" s="5" t="s">
        <v>645</v>
      </c>
      <c r="B355" s="5" t="s">
        <v>646</v>
      </c>
      <c r="C355" s="34" t="s">
        <v>704</v>
      </c>
      <c r="D355" s="30">
        <v>446798</v>
      </c>
      <c r="E355" s="14">
        <v>25476</v>
      </c>
      <c r="F355" s="14">
        <v>22703</v>
      </c>
      <c r="G355" s="14">
        <v>24484</v>
      </c>
      <c r="H355" s="14">
        <v>24747</v>
      </c>
      <c r="I355" s="14">
        <v>29682</v>
      </c>
      <c r="J355" s="14">
        <v>31602</v>
      </c>
      <c r="K355" s="14">
        <v>35598</v>
      </c>
      <c r="L355" s="14">
        <v>37615</v>
      </c>
      <c r="M355" s="14">
        <v>34502</v>
      </c>
      <c r="N355" s="14">
        <v>31974</v>
      </c>
      <c r="O355" s="14">
        <v>24916</v>
      </c>
      <c r="P355" s="14">
        <v>22715</v>
      </c>
      <c r="Q355" s="30">
        <v>346014</v>
      </c>
      <c r="R355" s="12">
        <f t="shared" si="37"/>
        <v>-0.22556949673006599</v>
      </c>
    </row>
    <row r="356" spans="1:20" x14ac:dyDescent="0.2">
      <c r="A356" s="5" t="s">
        <v>645</v>
      </c>
      <c r="B356" s="5" t="s">
        <v>830</v>
      </c>
      <c r="C356" s="34" t="s">
        <v>706</v>
      </c>
      <c r="D356" s="30">
        <v>437500</v>
      </c>
      <c r="E356" s="14">
        <v>24600</v>
      </c>
      <c r="F356" s="14">
        <v>15000</v>
      </c>
      <c r="G356" s="14">
        <v>14500</v>
      </c>
      <c r="H356" s="14">
        <v>20600</v>
      </c>
      <c r="I356" s="14">
        <v>34300</v>
      </c>
      <c r="J356" s="14">
        <v>39100</v>
      </c>
      <c r="K356" s="14">
        <v>42300</v>
      </c>
      <c r="L356" s="14">
        <v>45000</v>
      </c>
      <c r="M356" s="14">
        <v>39959</v>
      </c>
      <c r="N356" s="14">
        <v>35820</v>
      </c>
      <c r="O356" s="14">
        <v>30464</v>
      </c>
      <c r="P356" s="14">
        <v>32000</v>
      </c>
      <c r="Q356" s="30">
        <f t="shared" si="38"/>
        <v>373643</v>
      </c>
      <c r="R356" s="12">
        <f t="shared" si="37"/>
        <v>-0.14595885714285717</v>
      </c>
    </row>
    <row r="357" spans="1:20" x14ac:dyDescent="0.2">
      <c r="A357" s="5" t="s">
        <v>645</v>
      </c>
      <c r="B357" s="5" t="s">
        <v>829</v>
      </c>
      <c r="C357" s="34" t="s">
        <v>707</v>
      </c>
      <c r="D357" s="30">
        <v>6890443</v>
      </c>
      <c r="E357" s="14">
        <v>501385</v>
      </c>
      <c r="F357" s="14">
        <v>387125</v>
      </c>
      <c r="G357" s="14">
        <v>459281</v>
      </c>
      <c r="H357" s="14">
        <v>519830</v>
      </c>
      <c r="I357" s="14">
        <v>628192</v>
      </c>
      <c r="J357" s="14">
        <v>704758</v>
      </c>
      <c r="K357" s="14">
        <v>796178</v>
      </c>
      <c r="L357" s="14">
        <v>825667</v>
      </c>
      <c r="M357" s="14">
        <v>760290</v>
      </c>
      <c r="N357" s="14">
        <v>664264</v>
      </c>
      <c r="O357" s="14">
        <v>509801</v>
      </c>
      <c r="P357" s="14">
        <v>520364</v>
      </c>
      <c r="Q357" s="30">
        <f t="shared" si="38"/>
        <v>7277135</v>
      </c>
      <c r="R357" s="12">
        <f t="shared" si="37"/>
        <v>5.6120049175357734E-2</v>
      </c>
      <c r="T357" s="32"/>
    </row>
    <row r="358" spans="1:20" x14ac:dyDescent="0.2">
      <c r="A358" s="5" t="s">
        <v>645</v>
      </c>
      <c r="B358" s="5" t="s">
        <v>709</v>
      </c>
      <c r="C358" s="34" t="s">
        <v>710</v>
      </c>
      <c r="D358" s="30">
        <v>1090120</v>
      </c>
      <c r="E358" s="14">
        <v>75300</v>
      </c>
      <c r="F358" s="14">
        <v>72500</v>
      </c>
      <c r="G358" s="14">
        <v>76400</v>
      </c>
      <c r="H358" s="14">
        <v>76000</v>
      </c>
      <c r="I358" s="14">
        <v>63700</v>
      </c>
      <c r="J358" s="14">
        <v>84800</v>
      </c>
      <c r="K358" s="14">
        <v>105400</v>
      </c>
      <c r="L358" s="14">
        <v>111200</v>
      </c>
      <c r="M358" s="14"/>
      <c r="N358" s="14"/>
      <c r="O358" s="14"/>
      <c r="P358" s="14"/>
      <c r="Q358" s="30">
        <v>944305</v>
      </c>
      <c r="R358" s="12">
        <f t="shared" si="37"/>
        <v>-0.13376050343081491</v>
      </c>
    </row>
    <row r="359" spans="1:20" x14ac:dyDescent="0.2">
      <c r="A359" s="5" t="s">
        <v>645</v>
      </c>
      <c r="B359" s="5" t="s">
        <v>650</v>
      </c>
      <c r="C359" s="34" t="s">
        <v>708</v>
      </c>
      <c r="D359" s="30">
        <v>585277</v>
      </c>
      <c r="E359" s="14">
        <v>34909</v>
      </c>
      <c r="F359" s="14">
        <v>30836</v>
      </c>
      <c r="G359" s="14">
        <v>30616</v>
      </c>
      <c r="H359" s="14">
        <v>36727</v>
      </c>
      <c r="I359" s="14">
        <v>44346</v>
      </c>
      <c r="J359" s="14">
        <v>57738</v>
      </c>
      <c r="K359" s="14">
        <v>70456</v>
      </c>
      <c r="L359" s="14">
        <v>76669</v>
      </c>
      <c r="M359" s="14">
        <v>64779</v>
      </c>
      <c r="N359" s="14">
        <v>47224</v>
      </c>
      <c r="O359" s="14">
        <v>40657</v>
      </c>
      <c r="P359" s="14">
        <v>35950</v>
      </c>
      <c r="Q359" s="30">
        <v>570937</v>
      </c>
      <c r="R359" s="12">
        <f t="shared" si="37"/>
        <v>-2.4501219080879655E-2</v>
      </c>
    </row>
    <row r="360" spans="1:20" x14ac:dyDescent="0.2">
      <c r="A360" s="5" t="s">
        <v>645</v>
      </c>
      <c r="B360" s="5" t="s">
        <v>651</v>
      </c>
      <c r="C360" s="34" t="s">
        <v>711</v>
      </c>
      <c r="D360" s="30">
        <v>864053</v>
      </c>
      <c r="E360" s="14">
        <v>64812</v>
      </c>
      <c r="F360" s="14">
        <v>53533</v>
      </c>
      <c r="G360" s="14">
        <v>58332</v>
      </c>
      <c r="H360" s="14">
        <v>65510</v>
      </c>
      <c r="I360" s="14">
        <v>84551</v>
      </c>
      <c r="J360" s="14">
        <v>94713</v>
      </c>
      <c r="K360" s="14">
        <v>112354</v>
      </c>
      <c r="L360" s="14">
        <v>116559</v>
      </c>
      <c r="M360" s="14">
        <v>101967</v>
      </c>
      <c r="N360" s="14">
        <v>75321</v>
      </c>
      <c r="O360" s="14">
        <v>61805</v>
      </c>
      <c r="P360" s="14">
        <v>59643</v>
      </c>
      <c r="Q360" s="30">
        <f t="shared" si="38"/>
        <v>949100</v>
      </c>
      <c r="R360" s="12">
        <f t="shared" si="37"/>
        <v>9.8427989949690486E-2</v>
      </c>
      <c r="S360" s="74"/>
    </row>
    <row r="361" spans="1:20" x14ac:dyDescent="0.2">
      <c r="A361" s="5" t="s">
        <v>653</v>
      </c>
      <c r="B361" s="6" t="s">
        <v>93</v>
      </c>
      <c r="C361" s="35"/>
      <c r="D361" s="30">
        <v>241342288</v>
      </c>
      <c r="E361" s="14">
        <v>15835792</v>
      </c>
      <c r="F361" s="14">
        <v>15811851</v>
      </c>
      <c r="G361" s="14">
        <v>18770821</v>
      </c>
      <c r="H361" s="14">
        <v>20398250</v>
      </c>
      <c r="I361" s="14">
        <v>22741269</v>
      </c>
      <c r="J361" s="14">
        <v>24284416</v>
      </c>
      <c r="K361" s="14">
        <v>26538641</v>
      </c>
      <c r="L361" s="14">
        <v>27004752</v>
      </c>
      <c r="M361" s="14">
        <v>24701236</v>
      </c>
      <c r="N361" s="14">
        <v>22998840</v>
      </c>
      <c r="O361" s="14">
        <v>17681377</v>
      </c>
      <c r="P361" s="14">
        <v>17940250</v>
      </c>
      <c r="Q361" s="30">
        <f t="shared" si="38"/>
        <v>254707495</v>
      </c>
      <c r="R361" s="12">
        <f t="shared" ref="R361:R385" si="39">Q361/D361-1</f>
        <v>5.5378637166147993E-2</v>
      </c>
    </row>
    <row r="362" spans="1:20" x14ac:dyDescent="0.2">
      <c r="A362" s="5" t="s">
        <v>653</v>
      </c>
      <c r="B362" s="6" t="s">
        <v>654</v>
      </c>
      <c r="C362" s="34" t="s">
        <v>713</v>
      </c>
      <c r="D362" s="30">
        <v>3725387</v>
      </c>
      <c r="E362" s="14">
        <v>249217</v>
      </c>
      <c r="F362" s="14">
        <v>250380</v>
      </c>
      <c r="G362" s="14">
        <v>282060</v>
      </c>
      <c r="H362" s="14">
        <v>299804</v>
      </c>
      <c r="I362" s="14">
        <v>297820</v>
      </c>
      <c r="J362" s="14">
        <v>322471</v>
      </c>
      <c r="K362" s="14">
        <v>343240</v>
      </c>
      <c r="L362" s="14">
        <v>320065</v>
      </c>
      <c r="M362" s="14">
        <v>279077</v>
      </c>
      <c r="N362" s="14">
        <v>300933</v>
      </c>
      <c r="O362" s="14">
        <v>246815</v>
      </c>
      <c r="P362" s="14">
        <v>241182</v>
      </c>
      <c r="Q362" s="30">
        <f t="shared" si="38"/>
        <v>3433064</v>
      </c>
      <c r="R362" s="12">
        <f t="shared" si="39"/>
        <v>-7.8467820927060727E-2</v>
      </c>
    </row>
    <row r="363" spans="1:20" x14ac:dyDescent="0.2">
      <c r="A363" s="5" t="s">
        <v>653</v>
      </c>
      <c r="B363" s="6" t="s">
        <v>655</v>
      </c>
      <c r="C363" s="34" t="s">
        <v>714</v>
      </c>
      <c r="D363" s="30">
        <v>2555111</v>
      </c>
      <c r="E363" s="14">
        <v>167662</v>
      </c>
      <c r="F363" s="14">
        <v>187658</v>
      </c>
      <c r="G363" s="14">
        <v>210413</v>
      </c>
      <c r="H363" s="14">
        <v>222410</v>
      </c>
      <c r="I363" s="14">
        <v>237893</v>
      </c>
      <c r="J363" s="14">
        <v>250971</v>
      </c>
      <c r="K363" s="14">
        <v>268793</v>
      </c>
      <c r="L363" s="14">
        <v>272355</v>
      </c>
      <c r="M363" s="14">
        <v>243667</v>
      </c>
      <c r="N363" s="14">
        <v>239279</v>
      </c>
      <c r="O363" s="14">
        <v>200081</v>
      </c>
      <c r="P363" s="14">
        <v>192881</v>
      </c>
      <c r="Q363" s="30">
        <f t="shared" si="38"/>
        <v>2694063</v>
      </c>
      <c r="R363" s="12">
        <f t="shared" si="39"/>
        <v>5.4381981839536575E-2</v>
      </c>
    </row>
    <row r="364" spans="1:20" x14ac:dyDescent="0.2">
      <c r="A364" s="5" t="s">
        <v>653</v>
      </c>
      <c r="B364" s="6" t="s">
        <v>656</v>
      </c>
      <c r="C364" s="34" t="s">
        <v>715</v>
      </c>
      <c r="D364" s="30">
        <v>4031700</v>
      </c>
      <c r="E364" s="14">
        <v>237836</v>
      </c>
      <c r="F364" s="14">
        <v>273539</v>
      </c>
      <c r="G364" s="14">
        <v>331644</v>
      </c>
      <c r="H364" s="14">
        <v>340930</v>
      </c>
      <c r="I364" s="14">
        <v>393184</v>
      </c>
      <c r="J364" s="14">
        <v>428783</v>
      </c>
      <c r="K364" s="14">
        <v>470723</v>
      </c>
      <c r="L364" s="14">
        <v>466666</v>
      </c>
      <c r="M364" s="14">
        <v>415633</v>
      </c>
      <c r="N364" s="14">
        <v>387193</v>
      </c>
      <c r="O364" s="14">
        <v>330177</v>
      </c>
      <c r="P364" s="14">
        <v>315641</v>
      </c>
      <c r="Q364" s="30">
        <f t="shared" si="38"/>
        <v>4391949</v>
      </c>
      <c r="R364" s="12">
        <f t="shared" si="39"/>
        <v>8.935411861001552E-2</v>
      </c>
    </row>
    <row r="365" spans="1:20" x14ac:dyDescent="0.2">
      <c r="A365" s="5" t="s">
        <v>653</v>
      </c>
      <c r="B365" s="6" t="s">
        <v>657</v>
      </c>
      <c r="C365" s="34" t="s">
        <v>716</v>
      </c>
      <c r="D365" s="30">
        <v>9698349</v>
      </c>
      <c r="E365" s="14">
        <v>611171</v>
      </c>
      <c r="F365" s="14">
        <v>629541</v>
      </c>
      <c r="G365" s="14">
        <v>736735</v>
      </c>
      <c r="H365" s="14">
        <v>770468</v>
      </c>
      <c r="I365" s="14">
        <v>904484</v>
      </c>
      <c r="J365" s="14">
        <v>989136</v>
      </c>
      <c r="K365" s="14">
        <v>1071233</v>
      </c>
      <c r="L365" s="14">
        <v>1138325</v>
      </c>
      <c r="M365" s="14">
        <v>1042583</v>
      </c>
      <c r="N365" s="14">
        <v>921150</v>
      </c>
      <c r="O365" s="14">
        <v>691661</v>
      </c>
      <c r="P365" s="14">
        <v>683030</v>
      </c>
      <c r="Q365" s="30">
        <f t="shared" si="38"/>
        <v>10189517</v>
      </c>
      <c r="R365" s="12">
        <f t="shared" si="39"/>
        <v>5.0644496295194186E-2</v>
      </c>
    </row>
    <row r="366" spans="1:20" x14ac:dyDescent="0.2">
      <c r="A366" s="5" t="s">
        <v>653</v>
      </c>
      <c r="B366" s="6" t="s">
        <v>658</v>
      </c>
      <c r="C366" s="34" t="s">
        <v>717</v>
      </c>
      <c r="D366" s="30">
        <v>223998</v>
      </c>
      <c r="E366" s="14">
        <v>1787</v>
      </c>
      <c r="F366" s="14">
        <v>1949</v>
      </c>
      <c r="G366" s="14">
        <v>1994</v>
      </c>
      <c r="H366" s="14">
        <v>3068</v>
      </c>
      <c r="I366" s="14">
        <v>3032</v>
      </c>
      <c r="J366" s="14">
        <v>3752</v>
      </c>
      <c r="K366" s="14">
        <v>2706</v>
      </c>
      <c r="L366" s="14">
        <v>3362</v>
      </c>
      <c r="M366" s="14">
        <v>3492</v>
      </c>
      <c r="N366" s="14">
        <v>2841</v>
      </c>
      <c r="O366" s="14">
        <v>2753</v>
      </c>
      <c r="P366" s="14">
        <v>2286</v>
      </c>
      <c r="Q366" s="30">
        <f t="shared" si="38"/>
        <v>33022</v>
      </c>
      <c r="R366" s="12">
        <f t="shared" si="39"/>
        <v>-0.85257904088429359</v>
      </c>
    </row>
    <row r="367" spans="1:20" x14ac:dyDescent="0.2">
      <c r="A367" s="5" t="s">
        <v>653</v>
      </c>
      <c r="B367" s="6" t="s">
        <v>659</v>
      </c>
      <c r="C367" s="34" t="s">
        <v>718</v>
      </c>
      <c r="D367" s="30">
        <v>660636</v>
      </c>
      <c r="E367" s="14">
        <v>20847</v>
      </c>
      <c r="F367" s="14">
        <v>20524</v>
      </c>
      <c r="G367" s="14">
        <v>27292</v>
      </c>
      <c r="H367" s="14">
        <v>52877</v>
      </c>
      <c r="I367" s="14">
        <v>75607</v>
      </c>
      <c r="J367" s="14">
        <v>87139</v>
      </c>
      <c r="K367" s="14">
        <v>91455</v>
      </c>
      <c r="L367" s="14">
        <v>99915</v>
      </c>
      <c r="M367" s="14">
        <v>87653</v>
      </c>
      <c r="N367" s="14">
        <v>79677</v>
      </c>
      <c r="O367" s="14">
        <v>31415</v>
      </c>
      <c r="P367" s="14">
        <v>31421</v>
      </c>
      <c r="Q367" s="30">
        <f t="shared" si="38"/>
        <v>705822</v>
      </c>
      <c r="R367" s="12">
        <f t="shared" si="39"/>
        <v>6.839772582783854E-2</v>
      </c>
    </row>
    <row r="368" spans="1:20" x14ac:dyDescent="0.2">
      <c r="A368" s="5" t="s">
        <v>653</v>
      </c>
      <c r="B368" s="6" t="s">
        <v>660</v>
      </c>
      <c r="C368" s="34" t="s">
        <v>719</v>
      </c>
      <c r="D368" s="30">
        <v>6333532</v>
      </c>
      <c r="E368" s="14">
        <v>361143</v>
      </c>
      <c r="F368" s="14">
        <v>381074</v>
      </c>
      <c r="G368" s="14">
        <v>447614</v>
      </c>
      <c r="H368" s="14">
        <v>536266</v>
      </c>
      <c r="I368" s="14">
        <v>652865</v>
      </c>
      <c r="J368" s="14">
        <v>703144</v>
      </c>
      <c r="K368" s="14">
        <v>746682</v>
      </c>
      <c r="L368" s="14">
        <v>776404</v>
      </c>
      <c r="M368" s="14">
        <v>712751</v>
      </c>
      <c r="N368" s="14">
        <v>640190</v>
      </c>
      <c r="O368" s="14">
        <v>412084</v>
      </c>
      <c r="P368" s="14">
        <v>413070</v>
      </c>
      <c r="Q368" s="30">
        <f t="shared" si="38"/>
        <v>6783287</v>
      </c>
      <c r="R368" s="12">
        <f t="shared" si="39"/>
        <v>7.101171984289345E-2</v>
      </c>
    </row>
    <row r="369" spans="1:18" x14ac:dyDescent="0.2">
      <c r="A369" s="5" t="s">
        <v>653</v>
      </c>
      <c r="B369" s="6" t="s">
        <v>661</v>
      </c>
      <c r="C369" s="34" t="s">
        <v>720</v>
      </c>
      <c r="D369" s="30">
        <v>1019545</v>
      </c>
      <c r="E369" s="14">
        <v>42024</v>
      </c>
      <c r="F369" s="14">
        <v>44472</v>
      </c>
      <c r="G369" s="14">
        <v>60508</v>
      </c>
      <c r="H369" s="14">
        <v>57131</v>
      </c>
      <c r="I369" s="14">
        <v>105638</v>
      </c>
      <c r="J369" s="14">
        <v>132834</v>
      </c>
      <c r="K369" s="14">
        <v>139778</v>
      </c>
      <c r="L369" s="14">
        <v>149086</v>
      </c>
      <c r="M369" s="14">
        <v>150130</v>
      </c>
      <c r="N369" s="14">
        <v>148021</v>
      </c>
      <c r="O369" s="14">
        <v>65020</v>
      </c>
      <c r="P369" s="14">
        <v>64060</v>
      </c>
      <c r="Q369" s="30">
        <f t="shared" si="38"/>
        <v>1158702</v>
      </c>
      <c r="R369" s="12">
        <f t="shared" si="39"/>
        <v>0.13648931631266881</v>
      </c>
    </row>
    <row r="370" spans="1:18" x14ac:dyDescent="0.2">
      <c r="A370" s="5" t="s">
        <v>653</v>
      </c>
      <c r="B370" s="6" t="s">
        <v>662</v>
      </c>
      <c r="C370" s="34" t="s">
        <v>721</v>
      </c>
      <c r="D370" s="30">
        <v>350257</v>
      </c>
      <c r="E370" s="14">
        <v>20381</v>
      </c>
      <c r="F370" s="14">
        <v>22899</v>
      </c>
      <c r="G370" s="14">
        <v>24140</v>
      </c>
      <c r="H370" s="14">
        <v>22875</v>
      </c>
      <c r="I370" s="14">
        <v>22661</v>
      </c>
      <c r="J370" s="14">
        <v>23768</v>
      </c>
      <c r="K370" s="14">
        <v>29219</v>
      </c>
      <c r="L370" s="14">
        <v>25531</v>
      </c>
      <c r="M370" s="14">
        <v>22137</v>
      </c>
      <c r="N370" s="14">
        <v>24401</v>
      </c>
      <c r="O370" s="14">
        <v>25192</v>
      </c>
      <c r="P370" s="14">
        <v>21323</v>
      </c>
      <c r="Q370" s="30">
        <f t="shared" si="38"/>
        <v>284527</v>
      </c>
      <c r="R370" s="12">
        <f t="shared" si="39"/>
        <v>-0.18766220232572084</v>
      </c>
    </row>
    <row r="371" spans="1:18" x14ac:dyDescent="0.2">
      <c r="A371" s="5" t="s">
        <v>653</v>
      </c>
      <c r="B371" s="6" t="s">
        <v>663</v>
      </c>
      <c r="C371" s="34" t="s">
        <v>722</v>
      </c>
      <c r="D371" s="30">
        <v>724252</v>
      </c>
      <c r="E371" s="14">
        <v>45034</v>
      </c>
      <c r="F371" s="14">
        <v>40993</v>
      </c>
      <c r="G371" s="14">
        <v>48677</v>
      </c>
      <c r="H371" s="14">
        <v>55662</v>
      </c>
      <c r="I371" s="14">
        <v>83243</v>
      </c>
      <c r="J371" s="14">
        <v>98372</v>
      </c>
      <c r="K371" s="14">
        <v>99435</v>
      </c>
      <c r="L371" s="14">
        <v>102849</v>
      </c>
      <c r="M371" s="14">
        <v>94001</v>
      </c>
      <c r="N371" s="14">
        <v>82062</v>
      </c>
      <c r="O371" s="14">
        <v>54879</v>
      </c>
      <c r="P371" s="14">
        <v>52475</v>
      </c>
      <c r="Q371" s="30">
        <f t="shared" si="38"/>
        <v>857682</v>
      </c>
      <c r="R371" s="12">
        <f t="shared" si="39"/>
        <v>0.18423145534979546</v>
      </c>
    </row>
    <row r="372" spans="1:18" x14ac:dyDescent="0.2">
      <c r="A372" s="5" t="s">
        <v>653</v>
      </c>
      <c r="B372" s="6" t="s">
        <v>664</v>
      </c>
      <c r="C372" s="34" t="s">
        <v>723</v>
      </c>
      <c r="D372" s="30">
        <v>142274</v>
      </c>
      <c r="E372" s="14">
        <v>9857</v>
      </c>
      <c r="F372" s="14">
        <v>10094</v>
      </c>
      <c r="G372" s="14">
        <v>11979</v>
      </c>
      <c r="H372" s="14">
        <v>12208</v>
      </c>
      <c r="I372" s="14">
        <v>13115</v>
      </c>
      <c r="J372" s="14">
        <v>12017</v>
      </c>
      <c r="K372" s="14">
        <v>12033</v>
      </c>
      <c r="L372" s="14">
        <v>11839</v>
      </c>
      <c r="M372" s="14">
        <v>12570</v>
      </c>
      <c r="N372" s="14">
        <v>12313</v>
      </c>
      <c r="O372" s="14">
        <v>11282</v>
      </c>
      <c r="P372" s="14">
        <v>11473</v>
      </c>
      <c r="Q372" s="30">
        <f t="shared" si="38"/>
        <v>140780</v>
      </c>
      <c r="R372" s="12">
        <f t="shared" si="39"/>
        <v>-1.0500864529007448E-2</v>
      </c>
    </row>
    <row r="373" spans="1:18" x14ac:dyDescent="0.2">
      <c r="A373" s="5" t="s">
        <v>653</v>
      </c>
      <c r="B373" s="6" t="s">
        <v>665</v>
      </c>
      <c r="C373" s="34" t="s">
        <v>724</v>
      </c>
      <c r="D373" s="30">
        <v>4506457</v>
      </c>
      <c r="E373" s="14">
        <v>183624</v>
      </c>
      <c r="F373" s="14">
        <v>202167</v>
      </c>
      <c r="G373" s="14">
        <v>258386</v>
      </c>
      <c r="H373" s="14">
        <v>362022</v>
      </c>
      <c r="I373" s="14">
        <v>462846</v>
      </c>
      <c r="J373" s="14">
        <v>513645</v>
      </c>
      <c r="K373" s="14">
        <v>536792</v>
      </c>
      <c r="L373" s="14">
        <v>560992</v>
      </c>
      <c r="M373" s="14">
        <v>505646</v>
      </c>
      <c r="N373" s="14">
        <v>436903</v>
      </c>
      <c r="O373" s="14">
        <v>220757</v>
      </c>
      <c r="P373" s="14">
        <v>202747</v>
      </c>
      <c r="Q373" s="30">
        <f t="shared" si="38"/>
        <v>4446527</v>
      </c>
      <c r="R373" s="12">
        <f t="shared" si="39"/>
        <v>-1.3298695627185664E-2</v>
      </c>
    </row>
    <row r="374" spans="1:18" x14ac:dyDescent="0.2">
      <c r="A374" s="5" t="s">
        <v>653</v>
      </c>
      <c r="B374" s="6" t="s">
        <v>666</v>
      </c>
      <c r="C374" s="34" t="s">
        <v>725</v>
      </c>
      <c r="D374" s="30">
        <v>10159890</v>
      </c>
      <c r="E374" s="14">
        <v>625755</v>
      </c>
      <c r="F374" s="14">
        <v>656970</v>
      </c>
      <c r="G374" s="14">
        <v>791088</v>
      </c>
      <c r="H374" s="14">
        <v>927772</v>
      </c>
      <c r="I374" s="14">
        <v>1022899</v>
      </c>
      <c r="J374" s="14">
        <v>1097412</v>
      </c>
      <c r="K374" s="14">
        <v>1214499</v>
      </c>
      <c r="L374" s="14">
        <v>1158178</v>
      </c>
      <c r="M374" s="14">
        <v>1072603</v>
      </c>
      <c r="N374" s="14">
        <v>1002808</v>
      </c>
      <c r="O374" s="14">
        <v>793723</v>
      </c>
      <c r="P374" s="14">
        <v>754018</v>
      </c>
      <c r="Q374" s="30">
        <f t="shared" si="38"/>
        <v>11117725</v>
      </c>
      <c r="R374" s="12">
        <f t="shared" si="39"/>
        <v>9.4276119131211145E-2</v>
      </c>
    </row>
    <row r="375" spans="1:18" x14ac:dyDescent="0.2">
      <c r="A375" s="5" t="s">
        <v>653</v>
      </c>
      <c r="B375" s="6" t="s">
        <v>667</v>
      </c>
      <c r="C375" s="34" t="s">
        <v>726</v>
      </c>
      <c r="D375" s="30">
        <v>766583</v>
      </c>
      <c r="E375" s="14">
        <v>44205</v>
      </c>
      <c r="F375" s="14">
        <v>46950</v>
      </c>
      <c r="G375" s="14">
        <v>55153</v>
      </c>
      <c r="H375" s="14">
        <v>60267</v>
      </c>
      <c r="I375" s="14">
        <v>80125</v>
      </c>
      <c r="J375" s="14">
        <v>91526</v>
      </c>
      <c r="K375" s="14">
        <v>93237</v>
      </c>
      <c r="L375" s="14">
        <v>95978</v>
      </c>
      <c r="M375" s="14">
        <v>86777</v>
      </c>
      <c r="N375" s="14">
        <v>74653</v>
      </c>
      <c r="O375" s="14">
        <v>46628</v>
      </c>
      <c r="P375" s="14">
        <v>46389</v>
      </c>
      <c r="Q375" s="30">
        <f t="shared" si="38"/>
        <v>821888</v>
      </c>
      <c r="R375" s="12">
        <f t="shared" si="39"/>
        <v>7.2144829718373549E-2</v>
      </c>
    </row>
    <row r="376" spans="1:18" x14ac:dyDescent="0.2">
      <c r="A376" s="5" t="s">
        <v>653</v>
      </c>
      <c r="B376" s="6" t="s">
        <v>668</v>
      </c>
      <c r="C376" s="34" t="s">
        <v>727</v>
      </c>
      <c r="D376" s="30">
        <v>7712299</v>
      </c>
      <c r="E376" s="14">
        <v>485768</v>
      </c>
      <c r="F376" s="14">
        <v>510754</v>
      </c>
      <c r="G376" s="14">
        <v>606223</v>
      </c>
      <c r="H376" s="14">
        <v>665009</v>
      </c>
      <c r="I376" s="14">
        <v>785129</v>
      </c>
      <c r="J376" s="14">
        <v>905988</v>
      </c>
      <c r="K376" s="14">
        <v>956786</v>
      </c>
      <c r="L376" s="14">
        <v>878635</v>
      </c>
      <c r="M376" s="14">
        <v>896226</v>
      </c>
      <c r="N376" s="14">
        <v>836798</v>
      </c>
      <c r="O376" s="14">
        <v>617699</v>
      </c>
      <c r="P376" s="14">
        <v>569411</v>
      </c>
      <c r="Q376" s="30">
        <f t="shared" si="38"/>
        <v>8714426</v>
      </c>
      <c r="R376" s="12">
        <f t="shared" si="39"/>
        <v>0.12993881590949719</v>
      </c>
    </row>
    <row r="377" spans="1:18" x14ac:dyDescent="0.2">
      <c r="A377" s="5" t="s">
        <v>653</v>
      </c>
      <c r="B377" s="6" t="s">
        <v>669</v>
      </c>
      <c r="C377" s="34" t="s">
        <v>728</v>
      </c>
      <c r="D377" s="30">
        <v>860223</v>
      </c>
      <c r="E377" s="14">
        <v>51176</v>
      </c>
      <c r="F377" s="14">
        <v>55528</v>
      </c>
      <c r="G377" s="14">
        <v>67486</v>
      </c>
      <c r="H377" s="14">
        <v>69425</v>
      </c>
      <c r="I377" s="14">
        <v>77184</v>
      </c>
      <c r="J377" s="14">
        <v>77412</v>
      </c>
      <c r="K377" s="14">
        <v>85010</v>
      </c>
      <c r="L377" s="14">
        <v>87616</v>
      </c>
      <c r="M377" s="14">
        <v>80556</v>
      </c>
      <c r="N377" s="14">
        <v>75792</v>
      </c>
      <c r="O377" s="14">
        <v>66099</v>
      </c>
      <c r="P377" s="14">
        <v>64909</v>
      </c>
      <c r="Q377" s="30">
        <f t="shared" si="38"/>
        <v>858193</v>
      </c>
      <c r="R377" s="12">
        <f t="shared" si="39"/>
        <v>-2.3598532008560769E-3</v>
      </c>
    </row>
    <row r="378" spans="1:18" x14ac:dyDescent="0.2">
      <c r="A378" s="5" t="s">
        <v>653</v>
      </c>
      <c r="B378" s="6" t="s">
        <v>670</v>
      </c>
      <c r="C378" s="34" t="s">
        <v>729</v>
      </c>
      <c r="D378" s="30">
        <v>237331</v>
      </c>
      <c r="E378" s="14">
        <v>15362</v>
      </c>
      <c r="F378" s="14">
        <v>16517</v>
      </c>
      <c r="G378" s="14">
        <v>17562</v>
      </c>
      <c r="H378" s="14">
        <v>16834</v>
      </c>
      <c r="I378" s="14">
        <v>19851</v>
      </c>
      <c r="J378" s="14">
        <v>21311</v>
      </c>
      <c r="K378" s="14">
        <v>21388</v>
      </c>
      <c r="L378" s="14">
        <v>22037</v>
      </c>
      <c r="M378" s="14">
        <v>21375</v>
      </c>
      <c r="N378" s="14">
        <v>17850</v>
      </c>
      <c r="O378" s="14">
        <v>15155</v>
      </c>
      <c r="P378" s="14">
        <v>16200</v>
      </c>
      <c r="Q378" s="30">
        <f t="shared" si="38"/>
        <v>221442</v>
      </c>
      <c r="R378" s="12">
        <f t="shared" si="39"/>
        <v>-6.6948691911296931E-2</v>
      </c>
    </row>
    <row r="379" spans="1:18" x14ac:dyDescent="0.2">
      <c r="A379" s="5" t="s">
        <v>653</v>
      </c>
      <c r="B379" s="6" t="s">
        <v>671</v>
      </c>
      <c r="C379" s="34" t="s">
        <v>730</v>
      </c>
      <c r="D379" s="30">
        <v>611770</v>
      </c>
      <c r="E379" s="14">
        <v>43367</v>
      </c>
      <c r="F379" s="14">
        <v>48478</v>
      </c>
      <c r="G379" s="14">
        <v>55924</v>
      </c>
      <c r="H379" s="14">
        <v>59234</v>
      </c>
      <c r="I379" s="14">
        <v>62969</v>
      </c>
      <c r="J379" s="14">
        <v>61375</v>
      </c>
      <c r="K379" s="14">
        <v>65866</v>
      </c>
      <c r="L379" s="14">
        <v>63315</v>
      </c>
      <c r="M379" s="14">
        <v>57123</v>
      </c>
      <c r="N379" s="14">
        <v>57212</v>
      </c>
      <c r="O379" s="14">
        <v>48230</v>
      </c>
      <c r="P379" s="14">
        <v>45021</v>
      </c>
      <c r="Q379" s="30">
        <f t="shared" si="38"/>
        <v>668114</v>
      </c>
      <c r="R379" s="12">
        <f t="shared" si="39"/>
        <v>9.2099972211779013E-2</v>
      </c>
    </row>
    <row r="380" spans="1:18" x14ac:dyDescent="0.2">
      <c r="A380" s="5" t="s">
        <v>653</v>
      </c>
      <c r="B380" s="6" t="s">
        <v>672</v>
      </c>
      <c r="C380" s="34" t="s">
        <v>731</v>
      </c>
      <c r="D380" s="30">
        <v>728591</v>
      </c>
      <c r="E380" s="14">
        <v>47013</v>
      </c>
      <c r="F380" s="14">
        <v>52954</v>
      </c>
      <c r="G380" s="14">
        <v>62511</v>
      </c>
      <c r="H380" s="14">
        <v>61863</v>
      </c>
      <c r="I380" s="14">
        <v>69244</v>
      </c>
      <c r="J380" s="14">
        <v>82281</v>
      </c>
      <c r="K380" s="14">
        <v>70340</v>
      </c>
      <c r="L380" s="14">
        <v>72718</v>
      </c>
      <c r="M380" s="14">
        <v>68103</v>
      </c>
      <c r="N380" s="14">
        <v>67817</v>
      </c>
      <c r="O380" s="14">
        <v>63453</v>
      </c>
      <c r="P380" s="14">
        <v>63180</v>
      </c>
      <c r="Q380" s="30">
        <f t="shared" si="38"/>
        <v>781477</v>
      </c>
      <c r="R380" s="12">
        <f t="shared" si="39"/>
        <v>7.2586677573563296E-2</v>
      </c>
    </row>
    <row r="381" spans="1:18" x14ac:dyDescent="0.2">
      <c r="A381" s="5" t="s">
        <v>653</v>
      </c>
      <c r="B381" s="6" t="s">
        <v>673</v>
      </c>
      <c r="C381" s="34" t="s">
        <v>732</v>
      </c>
      <c r="D381" s="30">
        <v>1474682</v>
      </c>
      <c r="E381" s="14">
        <v>81026</v>
      </c>
      <c r="F381" s="14">
        <v>89306</v>
      </c>
      <c r="G381" s="14">
        <v>110707</v>
      </c>
      <c r="H381" s="14">
        <v>120633</v>
      </c>
      <c r="I381" s="14">
        <v>142384</v>
      </c>
      <c r="J381" s="14">
        <v>148145</v>
      </c>
      <c r="K381" s="14">
        <v>169688</v>
      </c>
      <c r="L381" s="14">
        <v>179398</v>
      </c>
      <c r="M381" s="14">
        <v>152956</v>
      </c>
      <c r="N381" s="14">
        <v>135581</v>
      </c>
      <c r="O381" s="14">
        <v>101549</v>
      </c>
      <c r="P381" s="14">
        <v>102993</v>
      </c>
      <c r="Q381" s="30">
        <f t="shared" si="38"/>
        <v>1534366</v>
      </c>
      <c r="R381" s="12">
        <f t="shared" si="39"/>
        <v>4.0472454400338531E-2</v>
      </c>
    </row>
    <row r="382" spans="1:18" x14ac:dyDescent="0.2">
      <c r="A382" s="5" t="s">
        <v>653</v>
      </c>
      <c r="B382" s="6" t="s">
        <v>757</v>
      </c>
      <c r="C382" s="34" t="s">
        <v>733</v>
      </c>
      <c r="D382" s="30">
        <v>150877</v>
      </c>
      <c r="E382" s="14">
        <v>9564</v>
      </c>
      <c r="F382" s="14">
        <v>10173</v>
      </c>
      <c r="G382" s="14">
        <v>11992</v>
      </c>
      <c r="H382" s="14">
        <v>11802</v>
      </c>
      <c r="I382" s="14">
        <v>13793</v>
      </c>
      <c r="J382" s="14">
        <v>14968</v>
      </c>
      <c r="K382" s="14">
        <v>15137</v>
      </c>
      <c r="L382" s="14">
        <v>14124</v>
      </c>
      <c r="M382" s="14">
        <v>13738</v>
      </c>
      <c r="N382" s="14">
        <v>12620</v>
      </c>
      <c r="O382" s="14">
        <v>11009</v>
      </c>
      <c r="P382" s="14">
        <v>10831</v>
      </c>
      <c r="Q382" s="30">
        <f t="shared" si="38"/>
        <v>149751</v>
      </c>
      <c r="R382" s="12">
        <f t="shared" si="39"/>
        <v>-7.4630328015535818E-3</v>
      </c>
    </row>
    <row r="383" spans="1:18" x14ac:dyDescent="0.2">
      <c r="A383" s="5" t="s">
        <v>653</v>
      </c>
      <c r="B383" s="6" t="s">
        <v>876</v>
      </c>
      <c r="C383" s="34" t="s">
        <v>734</v>
      </c>
      <c r="D383" s="30">
        <v>3263247</v>
      </c>
      <c r="E383" s="14">
        <v>143150</v>
      </c>
      <c r="F383" s="14">
        <v>162495</v>
      </c>
      <c r="G383" s="14">
        <v>203271</v>
      </c>
      <c r="H383" s="14">
        <v>264985</v>
      </c>
      <c r="I383" s="14">
        <v>347166</v>
      </c>
      <c r="J383" s="14">
        <v>392563</v>
      </c>
      <c r="K383" s="14">
        <v>434634</v>
      </c>
      <c r="L383" s="14">
        <v>451603</v>
      </c>
      <c r="M383" s="14">
        <v>395719</v>
      </c>
      <c r="N383" s="14">
        <v>328244</v>
      </c>
      <c r="O383" s="14">
        <v>163186</v>
      </c>
      <c r="P383" s="14">
        <v>159815</v>
      </c>
      <c r="Q383" s="30">
        <f t="shared" si="38"/>
        <v>3446831</v>
      </c>
      <c r="R383" s="12">
        <f t="shared" si="39"/>
        <v>5.6258076694776671E-2</v>
      </c>
    </row>
    <row r="384" spans="1:18" x14ac:dyDescent="0.2">
      <c r="A384" s="5" t="s">
        <v>653</v>
      </c>
      <c r="B384" s="6" t="s">
        <v>676</v>
      </c>
      <c r="C384" s="34" t="s">
        <v>735</v>
      </c>
      <c r="D384" s="30">
        <v>3984024</v>
      </c>
      <c r="E384" s="14">
        <v>249837</v>
      </c>
      <c r="F384" s="14">
        <v>272024</v>
      </c>
      <c r="G384" s="14">
        <v>320719</v>
      </c>
      <c r="H384" s="14">
        <v>366322</v>
      </c>
      <c r="I384" s="14">
        <v>399235</v>
      </c>
      <c r="J384" s="14">
        <v>392660</v>
      </c>
      <c r="K384" s="14">
        <v>426574</v>
      </c>
      <c r="L384" s="14">
        <v>465626</v>
      </c>
      <c r="M384" s="14">
        <v>393069</v>
      </c>
      <c r="N384" s="14">
        <v>393368</v>
      </c>
      <c r="O384" s="14">
        <v>310455</v>
      </c>
      <c r="P384" s="14">
        <v>306874</v>
      </c>
      <c r="Q384" s="30">
        <f t="shared" si="38"/>
        <v>4296763</v>
      </c>
      <c r="R384" s="12">
        <f t="shared" si="39"/>
        <v>7.8498272098762367E-2</v>
      </c>
    </row>
    <row r="385" spans="1:18" x14ac:dyDescent="0.2">
      <c r="A385" s="5" t="s">
        <v>653</v>
      </c>
      <c r="B385" s="6" t="s">
        <v>677</v>
      </c>
      <c r="C385" s="34" t="s">
        <v>736</v>
      </c>
      <c r="D385" s="30">
        <v>3647824</v>
      </c>
      <c r="E385" s="14">
        <v>297959</v>
      </c>
      <c r="F385" s="14">
        <v>327047</v>
      </c>
      <c r="G385" s="14">
        <v>370722</v>
      </c>
      <c r="H385" s="14">
        <v>347167</v>
      </c>
      <c r="I385" s="14">
        <v>342176</v>
      </c>
      <c r="J385" s="14">
        <v>378745</v>
      </c>
      <c r="K385" s="14">
        <v>406903</v>
      </c>
      <c r="L385" s="14">
        <v>354539</v>
      </c>
      <c r="M385" s="14">
        <v>401366</v>
      </c>
      <c r="N385" s="14">
        <v>408386</v>
      </c>
      <c r="O385" s="14">
        <v>354620</v>
      </c>
      <c r="P385" s="14">
        <v>321606</v>
      </c>
      <c r="Q385" s="30">
        <f t="shared" si="38"/>
        <v>4311236</v>
      </c>
      <c r="R385" s="12">
        <f t="shared" si="39"/>
        <v>0.1818651338441768</v>
      </c>
    </row>
    <row r="386" spans="1:18" x14ac:dyDescent="0.2">
      <c r="A386" s="5" t="s">
        <v>653</v>
      </c>
      <c r="B386" s="6" t="s">
        <v>678</v>
      </c>
      <c r="C386" s="34" t="s">
        <v>737</v>
      </c>
      <c r="D386" s="30">
        <v>38094845</v>
      </c>
      <c r="E386" s="14">
        <v>2360879</v>
      </c>
      <c r="F386" s="14">
        <v>2470384</v>
      </c>
      <c r="G386" s="14">
        <v>2959233</v>
      </c>
      <c r="H386" s="14">
        <v>3181366</v>
      </c>
      <c r="I386" s="14">
        <v>3622183</v>
      </c>
      <c r="J386" s="14">
        <v>3827722</v>
      </c>
      <c r="K386" s="14">
        <v>4323443</v>
      </c>
      <c r="L386" s="14">
        <v>4530105</v>
      </c>
      <c r="M386" s="14">
        <v>4048915</v>
      </c>
      <c r="N386" s="14">
        <v>3615627</v>
      </c>
      <c r="O386" s="14">
        <v>2631814</v>
      </c>
      <c r="P386" s="14">
        <v>2703759</v>
      </c>
      <c r="Q386" s="30">
        <f t="shared" si="38"/>
        <v>40275430</v>
      </c>
      <c r="R386" s="12">
        <f t="shared" ref="R386:R399" si="40">Q386/D386-1</f>
        <v>5.7240946905020795E-2</v>
      </c>
    </row>
    <row r="387" spans="1:18" x14ac:dyDescent="0.2">
      <c r="A387" s="5" t="s">
        <v>653</v>
      </c>
      <c r="B387" s="6" t="s">
        <v>679</v>
      </c>
      <c r="C387" s="34" t="s">
        <v>738</v>
      </c>
      <c r="D387" s="30">
        <v>73371195</v>
      </c>
      <c r="E387" s="14">
        <v>5455306</v>
      </c>
      <c r="F387" s="14">
        <v>4954482</v>
      </c>
      <c r="G387" s="14">
        <v>5950209</v>
      </c>
      <c r="H387" s="14">
        <v>6144035</v>
      </c>
      <c r="I387" s="14">
        <v>6342606</v>
      </c>
      <c r="J387" s="14">
        <v>6675186</v>
      </c>
      <c r="K387" s="14">
        <v>7291749</v>
      </c>
      <c r="L387" s="14">
        <v>7332844</v>
      </c>
      <c r="M387" s="14">
        <v>6766092</v>
      </c>
      <c r="N387" s="14">
        <v>6562401</v>
      </c>
      <c r="O387" s="14">
        <v>5582121</v>
      </c>
      <c r="P387" s="14">
        <v>5901000</v>
      </c>
      <c r="Q387" s="30">
        <f t="shared" si="38"/>
        <v>74958031</v>
      </c>
      <c r="R387" s="12">
        <f t="shared" si="40"/>
        <v>2.1627506543950847E-2</v>
      </c>
    </row>
    <row r="388" spans="1:18" x14ac:dyDescent="0.2">
      <c r="A388" s="5" t="s">
        <v>653</v>
      </c>
      <c r="B388" s="6" t="s">
        <v>680</v>
      </c>
      <c r="C388" s="34" t="s">
        <v>739</v>
      </c>
      <c r="D388" s="30">
        <v>10481618</v>
      </c>
      <c r="E388" s="14">
        <v>656201</v>
      </c>
      <c r="F388" s="14">
        <v>687299</v>
      </c>
      <c r="G388" s="14">
        <v>839675</v>
      </c>
      <c r="H388" s="14">
        <v>990058</v>
      </c>
      <c r="I388" s="14">
        <v>1135701</v>
      </c>
      <c r="J388" s="14">
        <v>1200059</v>
      </c>
      <c r="K388" s="14">
        <v>1319865</v>
      </c>
      <c r="L388" s="14">
        <v>1366850</v>
      </c>
      <c r="M388" s="14">
        <v>1210239</v>
      </c>
      <c r="N388" s="14">
        <v>1149972</v>
      </c>
      <c r="O388" s="14">
        <v>845141</v>
      </c>
      <c r="P388" s="14">
        <v>864824</v>
      </c>
      <c r="Q388" s="30">
        <f t="shared" si="38"/>
        <v>12265884</v>
      </c>
      <c r="R388" s="12">
        <f t="shared" si="40"/>
        <v>0.1702281079123471</v>
      </c>
    </row>
    <row r="389" spans="1:18" x14ac:dyDescent="0.2">
      <c r="A389" s="5" t="s">
        <v>653</v>
      </c>
      <c r="B389" s="6" t="s">
        <v>681</v>
      </c>
      <c r="C389" s="34" t="s">
        <v>740</v>
      </c>
      <c r="D389" s="30">
        <v>1102544</v>
      </c>
      <c r="E389" s="14">
        <v>55417</v>
      </c>
      <c r="F389" s="14">
        <v>63339</v>
      </c>
      <c r="G389" s="14">
        <v>74240</v>
      </c>
      <c r="H389" s="14">
        <v>74506</v>
      </c>
      <c r="I389" s="14">
        <v>82081</v>
      </c>
      <c r="J389" s="14">
        <v>85304</v>
      </c>
      <c r="K389" s="14">
        <v>93030</v>
      </c>
      <c r="L389" s="14">
        <v>94290</v>
      </c>
      <c r="M389" s="14">
        <v>86083</v>
      </c>
      <c r="N389" s="14">
        <v>81664</v>
      </c>
      <c r="O389" s="14">
        <v>51547</v>
      </c>
      <c r="P389" s="14">
        <v>59923</v>
      </c>
      <c r="Q389" s="30">
        <f t="shared" si="38"/>
        <v>901424</v>
      </c>
      <c r="R389" s="12">
        <f t="shared" si="40"/>
        <v>-0.18241448867346788</v>
      </c>
    </row>
    <row r="390" spans="1:18" x14ac:dyDescent="0.2">
      <c r="A390" s="5" t="s">
        <v>653</v>
      </c>
      <c r="B390" s="6" t="s">
        <v>682</v>
      </c>
      <c r="C390" s="34" t="s">
        <v>741</v>
      </c>
      <c r="D390" s="30">
        <v>19935161</v>
      </c>
      <c r="E390" s="14">
        <v>1486023</v>
      </c>
      <c r="F390" s="14">
        <v>1469449</v>
      </c>
      <c r="G390" s="14">
        <v>1665751</v>
      </c>
      <c r="H390" s="14">
        <v>1902609</v>
      </c>
      <c r="I390" s="14">
        <v>2036149</v>
      </c>
      <c r="J390" s="14">
        <v>2036839</v>
      </c>
      <c r="K390" s="14">
        <v>2189389</v>
      </c>
      <c r="L390" s="14">
        <v>2232131</v>
      </c>
      <c r="M390" s="14">
        <v>2041801</v>
      </c>
      <c r="N390" s="14">
        <v>2048111</v>
      </c>
      <c r="O390" s="14">
        <v>1700642</v>
      </c>
      <c r="P390" s="14">
        <v>1706606</v>
      </c>
      <c r="Q390" s="30">
        <f t="shared" si="38"/>
        <v>22515500</v>
      </c>
      <c r="R390" s="12">
        <f t="shared" si="40"/>
        <v>0.12943657691051502</v>
      </c>
    </row>
    <row r="391" spans="1:18" x14ac:dyDescent="0.2">
      <c r="A391" s="5" t="s">
        <v>653</v>
      </c>
      <c r="B391" s="6" t="s">
        <v>683</v>
      </c>
      <c r="C391" s="34" t="s">
        <v>742</v>
      </c>
      <c r="D391" s="30">
        <v>21951758</v>
      </c>
      <c r="E391" s="14">
        <v>1313750</v>
      </c>
      <c r="F391" s="14">
        <v>1349876</v>
      </c>
      <c r="G391" s="14">
        <v>1571570</v>
      </c>
      <c r="H391" s="14">
        <v>1721527</v>
      </c>
      <c r="I391" s="14">
        <v>2091976</v>
      </c>
      <c r="J391" s="14">
        <v>2317142</v>
      </c>
      <c r="K391" s="14">
        <v>2554961</v>
      </c>
      <c r="L391" s="14">
        <v>2687161</v>
      </c>
      <c r="M391" s="17">
        <v>2427811</v>
      </c>
      <c r="N391" s="14">
        <v>2084652</v>
      </c>
      <c r="O391" s="14">
        <v>1473803</v>
      </c>
      <c r="P391" s="14">
        <v>1509721</v>
      </c>
      <c r="Q391" s="30">
        <f t="shared" si="38"/>
        <v>23103950</v>
      </c>
      <c r="R391" s="12">
        <f t="shared" si="40"/>
        <v>5.2487459090975852E-2</v>
      </c>
    </row>
    <row r="392" spans="1:18" x14ac:dyDescent="0.2">
      <c r="A392" s="5" t="s">
        <v>653</v>
      </c>
      <c r="B392" s="6" t="s">
        <v>684</v>
      </c>
      <c r="C392" s="34" t="s">
        <v>743</v>
      </c>
      <c r="D392" s="30">
        <v>4513045</v>
      </c>
      <c r="E392" s="14">
        <v>233325</v>
      </c>
      <c r="F392" s="14">
        <v>246640</v>
      </c>
      <c r="G392" s="14">
        <v>298691</v>
      </c>
      <c r="H392" s="14">
        <v>330840</v>
      </c>
      <c r="I392" s="14">
        <v>432316</v>
      </c>
      <c r="J392" s="14">
        <v>500656</v>
      </c>
      <c r="K392" s="14">
        <v>537180</v>
      </c>
      <c r="L392" s="14">
        <v>547546</v>
      </c>
      <c r="M392" s="14">
        <v>494672</v>
      </c>
      <c r="N392" s="14">
        <v>414134</v>
      </c>
      <c r="O392" s="14">
        <v>267748</v>
      </c>
      <c r="P392" s="14">
        <v>255882</v>
      </c>
      <c r="Q392" s="30">
        <f t="shared" si="38"/>
        <v>4559630</v>
      </c>
      <c r="R392" s="12">
        <f t="shared" si="40"/>
        <v>1.0322299024273063E-2</v>
      </c>
    </row>
    <row r="393" spans="1:18" x14ac:dyDescent="0.2">
      <c r="A393" s="5" t="s">
        <v>653</v>
      </c>
      <c r="B393" s="6" t="s">
        <v>685</v>
      </c>
      <c r="C393" s="34" t="s">
        <v>744</v>
      </c>
      <c r="D393" s="30">
        <v>219167</v>
      </c>
      <c r="E393" s="14">
        <v>11587</v>
      </c>
      <c r="F393" s="14">
        <v>12591</v>
      </c>
      <c r="G393" s="14">
        <v>16215</v>
      </c>
      <c r="H393" s="14">
        <v>18887</v>
      </c>
      <c r="I393" s="14">
        <v>24353</v>
      </c>
      <c r="J393" s="14">
        <v>27983</v>
      </c>
      <c r="K393" s="14">
        <v>33357</v>
      </c>
      <c r="L393" s="14">
        <v>33910</v>
      </c>
      <c r="M393" s="14">
        <v>25856</v>
      </c>
      <c r="N393" s="14">
        <v>19180</v>
      </c>
      <c r="O393" s="14">
        <v>13465</v>
      </c>
      <c r="P393" s="14">
        <v>12942</v>
      </c>
      <c r="Q393" s="30">
        <f t="shared" si="38"/>
        <v>250326</v>
      </c>
      <c r="R393" s="12">
        <f t="shared" si="40"/>
        <v>0.14217012597699474</v>
      </c>
    </row>
    <row r="394" spans="1:18" x14ac:dyDescent="0.2">
      <c r="A394" s="5" t="s">
        <v>653</v>
      </c>
      <c r="B394" s="6" t="s">
        <v>686</v>
      </c>
      <c r="C394" s="34" t="s">
        <v>745</v>
      </c>
      <c r="D394" s="30">
        <v>458931</v>
      </c>
      <c r="E394" s="14">
        <v>26616</v>
      </c>
      <c r="F394" s="14">
        <v>26283</v>
      </c>
      <c r="G394" s="14">
        <v>29587</v>
      </c>
      <c r="H394" s="14">
        <v>32424</v>
      </c>
      <c r="I394" s="14">
        <v>44346</v>
      </c>
      <c r="J394" s="14">
        <v>48285</v>
      </c>
      <c r="K394" s="14">
        <v>46343</v>
      </c>
      <c r="L394" s="14">
        <v>50500</v>
      </c>
      <c r="M394" s="14">
        <v>51633</v>
      </c>
      <c r="N394" s="14">
        <v>43233</v>
      </c>
      <c r="O394" s="14">
        <v>29744</v>
      </c>
      <c r="P394" s="14">
        <v>21729</v>
      </c>
      <c r="Q394" s="30">
        <f t="shared" si="38"/>
        <v>450723</v>
      </c>
      <c r="R394" s="12">
        <f t="shared" si="40"/>
        <v>-1.7885041542192615E-2</v>
      </c>
    </row>
    <row r="395" spans="1:18" x14ac:dyDescent="0.2">
      <c r="A395" s="5" t="s">
        <v>653</v>
      </c>
      <c r="B395" s="6" t="s">
        <v>687</v>
      </c>
      <c r="C395" s="34" t="s">
        <v>746</v>
      </c>
      <c r="D395" s="30">
        <v>912400</v>
      </c>
      <c r="E395" s="14">
        <v>19773</v>
      </c>
      <c r="F395" s="14">
        <v>18393</v>
      </c>
      <c r="G395" s="14">
        <v>24236</v>
      </c>
      <c r="H395" s="14">
        <v>63845</v>
      </c>
      <c r="I395" s="14">
        <v>69443</v>
      </c>
      <c r="J395" s="14">
        <v>73913</v>
      </c>
      <c r="K395" s="14">
        <v>87438</v>
      </c>
      <c r="L395" s="14">
        <v>75085</v>
      </c>
      <c r="M395" s="14">
        <v>73123</v>
      </c>
      <c r="N395" s="14">
        <v>62960</v>
      </c>
      <c r="O395" s="14">
        <v>21210</v>
      </c>
      <c r="P395" s="14">
        <v>20185</v>
      </c>
      <c r="Q395" s="30">
        <f t="shared" si="38"/>
        <v>609604</v>
      </c>
      <c r="R395" s="12">
        <f t="shared" si="40"/>
        <v>-0.33186760192897857</v>
      </c>
    </row>
    <row r="396" spans="1:18" x14ac:dyDescent="0.2">
      <c r="A396" s="5" t="s">
        <v>653</v>
      </c>
      <c r="B396" s="6" t="s">
        <v>688</v>
      </c>
      <c r="C396" s="34" t="s">
        <v>747</v>
      </c>
      <c r="D396" s="30">
        <v>279799</v>
      </c>
      <c r="E396" s="14">
        <v>20684</v>
      </c>
      <c r="F396" s="14">
        <v>23807</v>
      </c>
      <c r="G396" s="14">
        <v>23972</v>
      </c>
      <c r="H396" s="14">
        <v>26324</v>
      </c>
      <c r="I396" s="14">
        <v>23991</v>
      </c>
      <c r="J396" s="14">
        <v>25306</v>
      </c>
      <c r="K396" s="14">
        <v>24230</v>
      </c>
      <c r="L396" s="14">
        <v>20644</v>
      </c>
      <c r="M396" s="14">
        <v>21524</v>
      </c>
      <c r="N396" s="14">
        <v>16436</v>
      </c>
      <c r="O396" s="14">
        <v>14682</v>
      </c>
      <c r="P396" s="14">
        <v>11706</v>
      </c>
      <c r="Q396" s="30">
        <f t="shared" si="38"/>
        <v>253306</v>
      </c>
      <c r="R396" s="12">
        <f t="shared" si="40"/>
        <v>-9.4685828040843578E-2</v>
      </c>
    </row>
    <row r="397" spans="1:18" x14ac:dyDescent="0.2">
      <c r="A397" s="5" t="s">
        <v>653</v>
      </c>
      <c r="B397" s="6" t="s">
        <v>689</v>
      </c>
      <c r="C397" s="34" t="s">
        <v>748</v>
      </c>
      <c r="D397" s="30">
        <v>1829685</v>
      </c>
      <c r="E397" s="14">
        <v>110405</v>
      </c>
      <c r="F397" s="14">
        <v>128207</v>
      </c>
      <c r="G397" s="14">
        <v>147271</v>
      </c>
      <c r="H397" s="14">
        <v>146056</v>
      </c>
      <c r="I397" s="14">
        <v>153785</v>
      </c>
      <c r="J397" s="14">
        <v>167484</v>
      </c>
      <c r="K397" s="14">
        <v>184326</v>
      </c>
      <c r="L397" s="14">
        <v>186844</v>
      </c>
      <c r="M397" s="14">
        <v>165457</v>
      </c>
      <c r="N397" s="14">
        <v>149293</v>
      </c>
      <c r="O397" s="14">
        <v>119243</v>
      </c>
      <c r="P397" s="14">
        <v>118258</v>
      </c>
      <c r="Q397" s="30">
        <f t="shared" si="38"/>
        <v>1776629</v>
      </c>
      <c r="R397" s="12">
        <f t="shared" si="40"/>
        <v>-2.8997341072370397E-2</v>
      </c>
    </row>
    <row r="398" spans="1:18" x14ac:dyDescent="0.2">
      <c r="A398" s="5" t="s">
        <v>653</v>
      </c>
      <c r="B398" s="6" t="s">
        <v>690</v>
      </c>
      <c r="C398" s="34" t="s">
        <v>749</v>
      </c>
      <c r="D398" s="30">
        <v>127219</v>
      </c>
      <c r="E398" s="14">
        <v>8474</v>
      </c>
      <c r="F398" s="14">
        <v>9412</v>
      </c>
      <c r="G398" s="14">
        <v>10397</v>
      </c>
      <c r="H398" s="14">
        <v>10317</v>
      </c>
      <c r="I398" s="14">
        <v>11068</v>
      </c>
      <c r="J398" s="14">
        <v>11471</v>
      </c>
      <c r="K398" s="14">
        <v>11312</v>
      </c>
      <c r="L398" s="14">
        <v>10636</v>
      </c>
      <c r="M398" s="14">
        <v>11328</v>
      </c>
      <c r="N398" s="14">
        <v>11025</v>
      </c>
      <c r="O398" s="14">
        <v>10137</v>
      </c>
      <c r="P398" s="14">
        <v>9404</v>
      </c>
      <c r="Q398" s="30">
        <f t="shared" si="38"/>
        <v>124981</v>
      </c>
      <c r="R398" s="12">
        <f t="shared" si="40"/>
        <v>-1.7591711929821785E-2</v>
      </c>
    </row>
    <row r="399" spans="1:18" x14ac:dyDescent="0.2">
      <c r="A399" s="5" t="s">
        <v>653</v>
      </c>
      <c r="B399" s="6" t="s">
        <v>691</v>
      </c>
      <c r="C399" s="34" t="s">
        <v>750</v>
      </c>
      <c r="D399" s="30">
        <v>262626</v>
      </c>
      <c r="E399" s="14">
        <v>15006</v>
      </c>
      <c r="F399" s="14">
        <v>16169</v>
      </c>
      <c r="G399" s="14">
        <v>20806</v>
      </c>
      <c r="H399" s="14">
        <v>20993</v>
      </c>
      <c r="I399" s="14">
        <v>21863</v>
      </c>
      <c r="J399" s="14">
        <v>23976</v>
      </c>
      <c r="K399" s="14">
        <v>25301</v>
      </c>
      <c r="L399" s="14">
        <v>27647</v>
      </c>
      <c r="M399" s="14">
        <v>27479</v>
      </c>
      <c r="N399" s="14">
        <v>28756</v>
      </c>
      <c r="O399" s="14">
        <v>21692</v>
      </c>
      <c r="P399" s="14">
        <v>20682</v>
      </c>
      <c r="Q399" s="30">
        <f t="shared" si="38"/>
        <v>270370</v>
      </c>
      <c r="R399" s="12">
        <f t="shared" si="40"/>
        <v>2.9486798717567986E-2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3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406"/>
  <sheetViews>
    <sheetView zoomScaleNormal="100" workbookViewId="0">
      <pane xSplit="4" ySplit="1" topLeftCell="E2" activePane="bottomRight" state="frozen"/>
      <selection activeCell="R312" sqref="R312"/>
      <selection pane="topRight" activeCell="R312" sqref="R312"/>
      <selection pane="bottomLeft" activeCell="R312" sqref="R312"/>
      <selection pane="bottomRight" activeCell="O12" sqref="O12"/>
    </sheetView>
  </sheetViews>
  <sheetFormatPr defaultRowHeight="12.75" x14ac:dyDescent="0.2"/>
  <cols>
    <col min="1" max="1" width="25.7109375" customWidth="1"/>
    <col min="2" max="2" width="30.7109375" bestFit="1" customWidth="1"/>
    <col min="3" max="3" width="6.5703125" style="36" customWidth="1"/>
    <col min="4" max="4" width="12.42578125" bestFit="1" customWidth="1"/>
    <col min="5" max="16" width="11" style="43" customWidth="1"/>
    <col min="17" max="17" width="14.140625" style="43" customWidth="1"/>
    <col min="18" max="18" width="8.7109375" style="43" customWidth="1"/>
    <col min="19" max="19" width="10.140625" customWidth="1"/>
    <col min="20" max="20" width="10.42578125" bestFit="1" customWidth="1"/>
    <col min="21" max="21" width="10" bestFit="1" customWidth="1"/>
  </cols>
  <sheetData>
    <row r="1" spans="1:18" x14ac:dyDescent="0.2">
      <c r="A1" s="1" t="s">
        <v>0</v>
      </c>
      <c r="B1" s="1" t="s">
        <v>1</v>
      </c>
      <c r="C1" s="33" t="s">
        <v>17</v>
      </c>
      <c r="D1" s="2" t="s">
        <v>756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831</v>
      </c>
      <c r="R1" s="4" t="s">
        <v>16</v>
      </c>
    </row>
    <row r="2" spans="1:18" x14ac:dyDescent="0.2">
      <c r="A2" s="5" t="s">
        <v>18</v>
      </c>
      <c r="B2" s="6" t="s">
        <v>19</v>
      </c>
      <c r="C2" s="34" t="s">
        <v>20</v>
      </c>
      <c r="D2" s="30">
        <v>1757342</v>
      </c>
      <c r="E2" s="14">
        <v>143816</v>
      </c>
      <c r="F2" s="14">
        <v>109584</v>
      </c>
      <c r="G2" s="14">
        <v>132521</v>
      </c>
      <c r="H2" s="14">
        <v>137687</v>
      </c>
      <c r="I2" s="14">
        <v>141343</v>
      </c>
      <c r="J2" s="14">
        <v>153692</v>
      </c>
      <c r="K2" s="14">
        <v>186278</v>
      </c>
      <c r="L2" s="14">
        <v>212567</v>
      </c>
      <c r="M2" s="14">
        <v>173358</v>
      </c>
      <c r="N2" s="14">
        <v>150810</v>
      </c>
      <c r="O2" s="14">
        <v>127680</v>
      </c>
      <c r="P2" s="14">
        <v>140969</v>
      </c>
      <c r="Q2" s="30">
        <f>SUM(E2:P2)</f>
        <v>1810305</v>
      </c>
      <c r="R2" s="12">
        <f>Q2/D2-1</f>
        <v>3.0138129060820251E-2</v>
      </c>
    </row>
    <row r="3" spans="1:18" x14ac:dyDescent="0.2">
      <c r="A3" s="5" t="s">
        <v>21</v>
      </c>
      <c r="B3" s="6" t="s">
        <v>22</v>
      </c>
      <c r="C3" s="34" t="s">
        <v>23</v>
      </c>
      <c r="D3" s="30">
        <v>1691710</v>
      </c>
      <c r="E3" s="64">
        <v>128986</v>
      </c>
      <c r="F3" s="64">
        <v>100356</v>
      </c>
      <c r="G3" s="64">
        <v>121958</v>
      </c>
      <c r="H3" s="64">
        <v>136730</v>
      </c>
      <c r="I3" s="64">
        <v>171431</v>
      </c>
      <c r="J3" s="68">
        <v>208408</v>
      </c>
      <c r="K3" s="68">
        <v>242098</v>
      </c>
      <c r="L3" s="68">
        <v>265540</v>
      </c>
      <c r="M3" s="68">
        <v>197602</v>
      </c>
      <c r="N3" s="68">
        <v>179602</v>
      </c>
      <c r="O3" s="68">
        <v>144096</v>
      </c>
      <c r="P3" s="68">
        <v>148251</v>
      </c>
      <c r="Q3" s="30">
        <v>2045058</v>
      </c>
      <c r="R3" s="12">
        <f>Q3/D3-1</f>
        <v>0.20887031465203854</v>
      </c>
    </row>
    <row r="4" spans="1:18" x14ac:dyDescent="0.2">
      <c r="A4" s="5" t="s">
        <v>24</v>
      </c>
      <c r="B4" s="6" t="s">
        <v>901</v>
      </c>
      <c r="C4" s="35"/>
      <c r="D4" s="30">
        <f>SUM(D5:D10)</f>
        <v>26334006</v>
      </c>
      <c r="E4" s="14">
        <f>SUM(E5:E10)</f>
        <v>1847985</v>
      </c>
      <c r="F4" s="14">
        <f t="shared" ref="F4:P4" si="0">SUM(F5:F10)</f>
        <v>1823065</v>
      </c>
      <c r="G4" s="14">
        <f t="shared" si="0"/>
        <v>2157269</v>
      </c>
      <c r="H4" s="14">
        <f t="shared" si="0"/>
        <v>2233684</v>
      </c>
      <c r="I4" s="14">
        <f t="shared" si="0"/>
        <v>2382162</v>
      </c>
      <c r="J4" s="14">
        <f t="shared" si="0"/>
        <v>2539313</v>
      </c>
      <c r="K4" s="14">
        <f t="shared" si="0"/>
        <v>2619479</v>
      </c>
      <c r="L4" s="14">
        <f t="shared" si="0"/>
        <v>2695960</v>
      </c>
      <c r="M4" s="14">
        <f t="shared" si="0"/>
        <v>2580047</v>
      </c>
      <c r="N4" s="14">
        <f t="shared" si="0"/>
        <v>2326106</v>
      </c>
      <c r="O4" s="14">
        <f t="shared" si="0"/>
        <v>1859274</v>
      </c>
      <c r="P4" s="14">
        <f t="shared" si="0"/>
        <v>1913341</v>
      </c>
      <c r="Q4" s="30">
        <f t="shared" ref="Q4:Q76" si="1">SUM(E4:P4)</f>
        <v>26977685</v>
      </c>
      <c r="R4" s="12">
        <f t="shared" ref="R4:R24" si="2">Q4/D4-1</f>
        <v>2.4442881952711604E-2</v>
      </c>
    </row>
    <row r="5" spans="1:18" x14ac:dyDescent="0.2">
      <c r="A5" s="5" t="s">
        <v>24</v>
      </c>
      <c r="B5" s="6" t="s">
        <v>25</v>
      </c>
      <c r="C5" s="34" t="s">
        <v>31</v>
      </c>
      <c r="D5" s="30">
        <v>881740</v>
      </c>
      <c r="E5" s="14">
        <v>46845</v>
      </c>
      <c r="F5" s="14">
        <v>53988</v>
      </c>
      <c r="G5" s="14">
        <v>64996</v>
      </c>
      <c r="H5" s="14">
        <v>69515</v>
      </c>
      <c r="I5" s="14">
        <v>83820</v>
      </c>
      <c r="J5" s="14">
        <v>98204</v>
      </c>
      <c r="K5" s="14">
        <v>100189</v>
      </c>
      <c r="L5" s="14">
        <v>94299</v>
      </c>
      <c r="M5" s="14">
        <v>98233</v>
      </c>
      <c r="N5" s="14">
        <v>77592</v>
      </c>
      <c r="O5" s="14">
        <v>63355</v>
      </c>
      <c r="P5" s="14">
        <v>46385</v>
      </c>
      <c r="Q5" s="30">
        <f t="shared" si="1"/>
        <v>897421</v>
      </c>
      <c r="R5" s="12">
        <f t="shared" si="2"/>
        <v>1.7784154059019563E-2</v>
      </c>
    </row>
    <row r="6" spans="1:18" x14ac:dyDescent="0.2">
      <c r="A6" s="5" t="s">
        <v>24</v>
      </c>
      <c r="B6" s="6" t="s">
        <v>26</v>
      </c>
      <c r="C6" s="34" t="s">
        <v>32</v>
      </c>
      <c r="D6" s="30">
        <v>981124</v>
      </c>
      <c r="E6" s="14">
        <v>147980</v>
      </c>
      <c r="F6" s="14">
        <v>161473</v>
      </c>
      <c r="G6" s="14">
        <v>170565</v>
      </c>
      <c r="H6" s="14">
        <v>67500</v>
      </c>
      <c r="I6" s="14">
        <v>52066</v>
      </c>
      <c r="J6" s="14">
        <v>63231</v>
      </c>
      <c r="K6" s="14">
        <v>60324</v>
      </c>
      <c r="L6" s="14">
        <v>64360</v>
      </c>
      <c r="M6" s="14">
        <v>56838</v>
      </c>
      <c r="N6" s="14">
        <v>34829</v>
      </c>
      <c r="O6" s="14">
        <v>29437</v>
      </c>
      <c r="P6" s="14">
        <v>82842</v>
      </c>
      <c r="Q6" s="30">
        <f t="shared" si="1"/>
        <v>991445</v>
      </c>
      <c r="R6" s="12">
        <f t="shared" si="2"/>
        <v>1.0519567353362014E-2</v>
      </c>
    </row>
    <row r="7" spans="1:18" x14ac:dyDescent="0.2">
      <c r="A7" s="5" t="s">
        <v>24</v>
      </c>
      <c r="B7" s="6" t="s">
        <v>27</v>
      </c>
      <c r="C7" s="34" t="s">
        <v>33</v>
      </c>
      <c r="D7" s="30">
        <v>258421</v>
      </c>
      <c r="E7" s="14">
        <v>15591</v>
      </c>
      <c r="F7" s="14">
        <v>15930</v>
      </c>
      <c r="G7" s="14">
        <v>17713</v>
      </c>
      <c r="H7" s="14">
        <v>17019</v>
      </c>
      <c r="I7" s="14">
        <v>19190</v>
      </c>
      <c r="J7" s="14">
        <v>20279</v>
      </c>
      <c r="K7" s="14">
        <v>23603</v>
      </c>
      <c r="L7" s="14">
        <v>23470</v>
      </c>
      <c r="M7" s="14">
        <v>23057</v>
      </c>
      <c r="N7" s="14">
        <v>19045</v>
      </c>
      <c r="O7" s="14">
        <v>14294</v>
      </c>
      <c r="P7" s="14">
        <v>15655</v>
      </c>
      <c r="Q7" s="30">
        <f t="shared" si="1"/>
        <v>224846</v>
      </c>
      <c r="R7" s="12">
        <f t="shared" si="2"/>
        <v>-0.12992365171561138</v>
      </c>
    </row>
    <row r="8" spans="1:18" x14ac:dyDescent="0.2">
      <c r="A8" s="5" t="s">
        <v>24</v>
      </c>
      <c r="B8" s="6" t="s">
        <v>28</v>
      </c>
      <c r="C8" s="34" t="s">
        <v>34</v>
      </c>
      <c r="D8" s="30">
        <v>549961</v>
      </c>
      <c r="E8" s="14">
        <v>25178</v>
      </c>
      <c r="F8" s="14">
        <v>28338</v>
      </c>
      <c r="G8" s="14">
        <v>32275</v>
      </c>
      <c r="H8" s="14">
        <v>34522</v>
      </c>
      <c r="I8" s="14">
        <v>54404</v>
      </c>
      <c r="J8" s="14">
        <v>73232</v>
      </c>
      <c r="K8" s="14">
        <v>69654</v>
      </c>
      <c r="L8" s="14">
        <v>70352</v>
      </c>
      <c r="M8" s="14">
        <v>68079</v>
      </c>
      <c r="N8" s="14">
        <v>45066</v>
      </c>
      <c r="O8" s="14">
        <v>35529</v>
      </c>
      <c r="P8" s="14">
        <v>24666</v>
      </c>
      <c r="Q8" s="30">
        <v>561259</v>
      </c>
      <c r="R8" s="12">
        <f t="shared" si="2"/>
        <v>2.0543274886764662E-2</v>
      </c>
    </row>
    <row r="9" spans="1:18" x14ac:dyDescent="0.2">
      <c r="A9" s="5" t="s">
        <v>24</v>
      </c>
      <c r="B9" s="6" t="s">
        <v>29</v>
      </c>
      <c r="C9" s="34" t="s">
        <v>35</v>
      </c>
      <c r="D9" s="30">
        <v>1662834</v>
      </c>
      <c r="E9" s="14">
        <v>206040</v>
      </c>
      <c r="F9" s="14">
        <v>208398</v>
      </c>
      <c r="G9" s="14">
        <v>210365</v>
      </c>
      <c r="H9" s="14">
        <v>108060</v>
      </c>
      <c r="I9" s="14">
        <v>124638</v>
      </c>
      <c r="J9" s="14">
        <v>149013</v>
      </c>
      <c r="K9" s="14">
        <v>151501</v>
      </c>
      <c r="L9" s="14">
        <v>167546</v>
      </c>
      <c r="M9" s="14">
        <v>147458</v>
      </c>
      <c r="N9" s="14">
        <v>110650</v>
      </c>
      <c r="O9" s="14">
        <v>94091</v>
      </c>
      <c r="P9" s="14">
        <v>141760</v>
      </c>
      <c r="Q9" s="30">
        <f t="shared" si="1"/>
        <v>1819520</v>
      </c>
      <c r="R9" s="12">
        <f t="shared" si="2"/>
        <v>9.4228287369635177E-2</v>
      </c>
    </row>
    <row r="10" spans="1:18" x14ac:dyDescent="0.2">
      <c r="A10" s="5" t="s">
        <v>24</v>
      </c>
      <c r="B10" s="6" t="s">
        <v>30</v>
      </c>
      <c r="C10" s="34" t="s">
        <v>36</v>
      </c>
      <c r="D10" s="30">
        <v>21999926</v>
      </c>
      <c r="E10" s="14">
        <v>1406351</v>
      </c>
      <c r="F10" s="14">
        <v>1354938</v>
      </c>
      <c r="G10" s="14">
        <v>1661355</v>
      </c>
      <c r="H10" s="14">
        <v>1937068</v>
      </c>
      <c r="I10" s="14">
        <v>2048044</v>
      </c>
      <c r="J10" s="14">
        <v>2135354</v>
      </c>
      <c r="K10" s="14">
        <v>2214208</v>
      </c>
      <c r="L10" s="14">
        <v>2275933</v>
      </c>
      <c r="M10" s="14">
        <v>2186382</v>
      </c>
      <c r="N10" s="14">
        <v>2038924</v>
      </c>
      <c r="O10" s="14">
        <v>1622568</v>
      </c>
      <c r="P10" s="14">
        <v>1602033</v>
      </c>
      <c r="Q10" s="30">
        <f t="shared" si="1"/>
        <v>22483158</v>
      </c>
      <c r="R10" s="12">
        <f t="shared" si="2"/>
        <v>2.1965164791917902E-2</v>
      </c>
    </row>
    <row r="11" spans="1:18" x14ac:dyDescent="0.2">
      <c r="A11" s="5" t="s">
        <v>39</v>
      </c>
      <c r="B11" s="6" t="s">
        <v>901</v>
      </c>
      <c r="C11" s="35"/>
      <c r="D11" s="30">
        <f>SUM(D12:D15)</f>
        <v>26449364</v>
      </c>
      <c r="E11" s="14">
        <f>SUM(E12:E15)</f>
        <v>1649821</v>
      </c>
      <c r="F11" s="14">
        <f t="shared" ref="F11:P11" si="3">SUM(F12:F15)</f>
        <v>1617590</v>
      </c>
      <c r="G11" s="14">
        <f t="shared" si="3"/>
        <v>2017594</v>
      </c>
      <c r="H11" s="14">
        <f t="shared" si="3"/>
        <v>2513892</v>
      </c>
      <c r="I11" s="14">
        <f t="shared" si="3"/>
        <v>2625462</v>
      </c>
      <c r="J11" s="14">
        <f t="shared" si="3"/>
        <v>2694562</v>
      </c>
      <c r="K11" s="14">
        <f t="shared" si="3"/>
        <v>3077834</v>
      </c>
      <c r="L11" s="14">
        <f t="shared" si="3"/>
        <v>3117948</v>
      </c>
      <c r="M11" s="14">
        <f t="shared" si="3"/>
        <v>2882786</v>
      </c>
      <c r="N11" s="14">
        <f t="shared" si="3"/>
        <v>2630256</v>
      </c>
      <c r="O11" s="14">
        <f t="shared" si="3"/>
        <v>2114560</v>
      </c>
      <c r="P11" s="14">
        <f t="shared" si="3"/>
        <v>1960064</v>
      </c>
      <c r="Q11" s="30">
        <f t="shared" si="1"/>
        <v>28902369</v>
      </c>
      <c r="R11" s="12">
        <f t="shared" si="2"/>
        <v>9.2743439880066614E-2</v>
      </c>
    </row>
    <row r="12" spans="1:18" x14ac:dyDescent="0.2">
      <c r="A12" s="5" t="s">
        <v>39</v>
      </c>
      <c r="B12" s="6" t="s">
        <v>41</v>
      </c>
      <c r="C12" s="34" t="s">
        <v>58</v>
      </c>
      <c r="D12" s="30">
        <v>6777389</v>
      </c>
      <c r="E12" s="14">
        <v>416163</v>
      </c>
      <c r="F12" s="14">
        <v>405023</v>
      </c>
      <c r="G12" s="14">
        <v>423062</v>
      </c>
      <c r="H12" s="14">
        <v>583267</v>
      </c>
      <c r="I12" s="14">
        <v>579814</v>
      </c>
      <c r="J12" s="14">
        <v>557500</v>
      </c>
      <c r="K12" s="14">
        <v>651130</v>
      </c>
      <c r="L12" s="14">
        <v>684985</v>
      </c>
      <c r="M12" s="14">
        <v>593065</v>
      </c>
      <c r="N12" s="14">
        <v>606936</v>
      </c>
      <c r="O12" s="14">
        <v>481809</v>
      </c>
      <c r="P12" s="14">
        <v>457203</v>
      </c>
      <c r="Q12" s="30">
        <f t="shared" si="1"/>
        <v>6439957</v>
      </c>
      <c r="R12" s="12">
        <f t="shared" si="2"/>
        <v>-4.9787905047209202E-2</v>
      </c>
    </row>
    <row r="13" spans="1:18" x14ac:dyDescent="0.2">
      <c r="A13" s="5" t="s">
        <v>39</v>
      </c>
      <c r="B13" s="6" t="s">
        <v>42</v>
      </c>
      <c r="C13" s="34" t="s">
        <v>59</v>
      </c>
      <c r="D13" s="30">
        <v>19133222</v>
      </c>
      <c r="E13" s="14">
        <v>1214897</v>
      </c>
      <c r="F13" s="14">
        <v>1192035</v>
      </c>
      <c r="G13" s="14">
        <v>1565561</v>
      </c>
      <c r="H13" s="14">
        <v>1898732</v>
      </c>
      <c r="I13" s="14">
        <v>1997697</v>
      </c>
      <c r="J13" s="14">
        <v>2083096</v>
      </c>
      <c r="K13" s="14">
        <v>2333236</v>
      </c>
      <c r="L13" s="14">
        <v>2329010</v>
      </c>
      <c r="M13" s="14">
        <v>2232394</v>
      </c>
      <c r="N13" s="14">
        <v>1992481</v>
      </c>
      <c r="O13" s="14">
        <v>1608644</v>
      </c>
      <c r="P13" s="14">
        <v>1485407</v>
      </c>
      <c r="Q13" s="30">
        <v>21933190</v>
      </c>
      <c r="R13" s="12">
        <f t="shared" si="2"/>
        <v>0.1463406424699405</v>
      </c>
    </row>
    <row r="14" spans="1:18" x14ac:dyDescent="0.2">
      <c r="A14" s="5" t="s">
        <v>39</v>
      </c>
      <c r="B14" s="6" t="s">
        <v>43</v>
      </c>
      <c r="C14" s="34" t="s">
        <v>60</v>
      </c>
      <c r="D14" s="30">
        <v>310337</v>
      </c>
      <c r="E14" s="14">
        <v>9679</v>
      </c>
      <c r="F14" s="14">
        <v>10991</v>
      </c>
      <c r="G14" s="14">
        <v>16852</v>
      </c>
      <c r="H14" s="14">
        <v>16548</v>
      </c>
      <c r="I14" s="14">
        <v>24138</v>
      </c>
      <c r="J14" s="14">
        <v>30509</v>
      </c>
      <c r="K14" s="14">
        <v>59299</v>
      </c>
      <c r="L14" s="14">
        <v>65442</v>
      </c>
      <c r="M14" s="14">
        <v>33090</v>
      </c>
      <c r="N14" s="14">
        <v>13146</v>
      </c>
      <c r="O14" s="14">
        <v>10900</v>
      </c>
      <c r="P14" s="14">
        <v>7318</v>
      </c>
      <c r="Q14" s="30">
        <v>298038</v>
      </c>
      <c r="R14" s="12">
        <f t="shared" si="2"/>
        <v>-3.9631110695791949E-2</v>
      </c>
    </row>
    <row r="15" spans="1:18" x14ac:dyDescent="0.2">
      <c r="A15" s="5" t="s">
        <v>39</v>
      </c>
      <c r="B15" s="6" t="s">
        <v>768</v>
      </c>
      <c r="C15" s="34" t="s">
        <v>769</v>
      </c>
      <c r="D15" s="30">
        <v>228416</v>
      </c>
      <c r="E15" s="14">
        <v>9082</v>
      </c>
      <c r="F15" s="14">
        <v>9541</v>
      </c>
      <c r="G15" s="14">
        <v>12119</v>
      </c>
      <c r="H15" s="14">
        <v>15345</v>
      </c>
      <c r="I15" s="14">
        <v>23813</v>
      </c>
      <c r="J15" s="14">
        <v>23457</v>
      </c>
      <c r="K15" s="14">
        <v>34169</v>
      </c>
      <c r="L15" s="14">
        <v>38511</v>
      </c>
      <c r="M15" s="14">
        <v>24237</v>
      </c>
      <c r="N15" s="14">
        <v>17693</v>
      </c>
      <c r="O15" s="14">
        <v>13207</v>
      </c>
      <c r="P15" s="14">
        <v>10136</v>
      </c>
      <c r="Q15" s="30">
        <f t="shared" si="1"/>
        <v>231310</v>
      </c>
      <c r="R15" s="12">
        <f t="shared" si="2"/>
        <v>1.2669865508545763E-2</v>
      </c>
    </row>
    <row r="16" spans="1:18" x14ac:dyDescent="0.2">
      <c r="A16" s="5" t="s">
        <v>44</v>
      </c>
      <c r="B16" s="6" t="s">
        <v>45</v>
      </c>
      <c r="C16" s="34" t="s">
        <v>61</v>
      </c>
      <c r="D16" s="30">
        <v>665638</v>
      </c>
      <c r="E16" s="14">
        <v>36114</v>
      </c>
      <c r="F16" s="14">
        <v>35435</v>
      </c>
      <c r="G16" s="14">
        <v>45789</v>
      </c>
      <c r="H16" s="14">
        <v>56611</v>
      </c>
      <c r="I16" s="14">
        <v>71513</v>
      </c>
      <c r="J16" s="14">
        <v>74976</v>
      </c>
      <c r="K16" s="14">
        <v>74948</v>
      </c>
      <c r="L16" s="14">
        <v>88591</v>
      </c>
      <c r="M16" s="14">
        <v>71168</v>
      </c>
      <c r="N16" s="14">
        <v>64844</v>
      </c>
      <c r="O16" s="14">
        <v>46833</v>
      </c>
      <c r="P16" s="14">
        <v>43079</v>
      </c>
      <c r="Q16" s="30">
        <f t="shared" si="1"/>
        <v>709901</v>
      </c>
      <c r="R16" s="12">
        <f t="shared" si="2"/>
        <v>6.6497105033066051E-2</v>
      </c>
    </row>
    <row r="17" spans="1:19" x14ac:dyDescent="0.2">
      <c r="A17" s="5" t="s">
        <v>44</v>
      </c>
      <c r="B17" s="6" t="s">
        <v>965</v>
      </c>
      <c r="C17" s="34" t="s">
        <v>966</v>
      </c>
      <c r="D17" s="30">
        <v>61513</v>
      </c>
      <c r="E17" s="14">
        <v>8276</v>
      </c>
      <c r="F17" s="14">
        <v>6455</v>
      </c>
      <c r="G17" s="14">
        <v>7289</v>
      </c>
      <c r="H17" s="14">
        <v>9495</v>
      </c>
      <c r="I17" s="14">
        <v>9343</v>
      </c>
      <c r="J17" s="14">
        <v>12195</v>
      </c>
      <c r="K17" s="14">
        <v>19887</v>
      </c>
      <c r="L17" s="14">
        <v>19253</v>
      </c>
      <c r="M17" s="14">
        <v>16967</v>
      </c>
      <c r="N17" s="14">
        <v>16299</v>
      </c>
      <c r="O17" s="14">
        <v>12363</v>
      </c>
      <c r="P17" s="14">
        <v>13531</v>
      </c>
      <c r="Q17" s="30">
        <f t="shared" si="1"/>
        <v>151353</v>
      </c>
      <c r="R17" s="12">
        <f t="shared" si="2"/>
        <v>1.4605042836473592</v>
      </c>
    </row>
    <row r="18" spans="1:19" x14ac:dyDescent="0.2">
      <c r="A18" s="5" t="s">
        <v>46</v>
      </c>
      <c r="B18" s="6" t="s">
        <v>901</v>
      </c>
      <c r="C18" s="35"/>
      <c r="D18" s="30">
        <f>SUM(D19:D21)</f>
        <v>7303659</v>
      </c>
      <c r="E18" s="14">
        <f>SUM(E19:E21)</f>
        <v>309060</v>
      </c>
      <c r="F18" s="14">
        <f t="shared" ref="F18:P18" si="4">SUM(F19:F21)</f>
        <v>286561</v>
      </c>
      <c r="G18" s="14">
        <f t="shared" si="4"/>
        <v>327821</v>
      </c>
      <c r="H18" s="14">
        <f t="shared" si="4"/>
        <v>365272</v>
      </c>
      <c r="I18" s="14">
        <f t="shared" si="4"/>
        <v>530725</v>
      </c>
      <c r="J18" s="14">
        <f t="shared" si="4"/>
        <v>1105892</v>
      </c>
      <c r="K18" s="14">
        <f t="shared" si="4"/>
        <v>1423623</v>
      </c>
      <c r="L18" s="14">
        <f t="shared" si="4"/>
        <v>1479627</v>
      </c>
      <c r="M18" s="14">
        <f t="shared" si="4"/>
        <v>874947</v>
      </c>
      <c r="N18" s="14">
        <f t="shared" si="4"/>
        <v>398195</v>
      </c>
      <c r="O18" s="14">
        <f t="shared" si="4"/>
        <v>303743</v>
      </c>
      <c r="P18" s="14">
        <f t="shared" si="4"/>
        <v>327588</v>
      </c>
      <c r="Q18" s="30">
        <f t="shared" si="1"/>
        <v>7733054</v>
      </c>
      <c r="R18" s="12">
        <f t="shared" si="2"/>
        <v>5.8791764511459288E-2</v>
      </c>
    </row>
    <row r="19" spans="1:19" x14ac:dyDescent="0.2">
      <c r="A19" s="5" t="s">
        <v>46</v>
      </c>
      <c r="B19" s="6" t="s">
        <v>47</v>
      </c>
      <c r="C19" s="34" t="s">
        <v>62</v>
      </c>
      <c r="D19" s="30">
        <v>2480099</v>
      </c>
      <c r="E19" s="14">
        <v>9637</v>
      </c>
      <c r="F19" s="14">
        <v>8757</v>
      </c>
      <c r="G19" s="14">
        <v>10466</v>
      </c>
      <c r="H19" s="14">
        <v>25277</v>
      </c>
      <c r="I19" s="14">
        <v>113660</v>
      </c>
      <c r="J19" s="14">
        <v>498736</v>
      </c>
      <c r="K19" s="14">
        <v>731922</v>
      </c>
      <c r="L19" s="14">
        <v>747183</v>
      </c>
      <c r="M19" s="14">
        <v>331371</v>
      </c>
      <c r="N19" s="14">
        <v>28184</v>
      </c>
      <c r="O19" s="14">
        <v>13674</v>
      </c>
      <c r="P19" s="14">
        <v>11501</v>
      </c>
      <c r="Q19" s="30">
        <f t="shared" si="1"/>
        <v>2530368</v>
      </c>
      <c r="R19" s="12">
        <f t="shared" si="2"/>
        <v>2.0268948941151166E-2</v>
      </c>
    </row>
    <row r="20" spans="1:19" x14ac:dyDescent="0.2">
      <c r="A20" s="5" t="s">
        <v>46</v>
      </c>
      <c r="B20" s="6" t="s">
        <v>48</v>
      </c>
      <c r="C20" s="34" t="s">
        <v>63</v>
      </c>
      <c r="D20" s="30">
        <v>3504320</v>
      </c>
      <c r="E20" s="17">
        <v>281772</v>
      </c>
      <c r="F20" s="17">
        <v>258709</v>
      </c>
      <c r="G20" s="17">
        <v>292797</v>
      </c>
      <c r="H20" s="17">
        <v>305944</v>
      </c>
      <c r="I20" s="17">
        <v>349221</v>
      </c>
      <c r="J20" s="17">
        <v>349705</v>
      </c>
      <c r="K20" s="17">
        <v>363158</v>
      </c>
      <c r="L20" s="17">
        <v>378782</v>
      </c>
      <c r="M20" s="17">
        <v>359659</v>
      </c>
      <c r="N20" s="17">
        <v>320117</v>
      </c>
      <c r="O20" s="17">
        <v>263524</v>
      </c>
      <c r="P20" s="17">
        <v>291804</v>
      </c>
      <c r="Q20" s="30">
        <f t="shared" si="1"/>
        <v>3815192</v>
      </c>
      <c r="R20" s="12">
        <f t="shared" si="2"/>
        <v>8.8711076614007789E-2</v>
      </c>
    </row>
    <row r="21" spans="1:19" x14ac:dyDescent="0.2">
      <c r="A21" s="5" t="s">
        <v>46</v>
      </c>
      <c r="B21" s="6" t="s">
        <v>49</v>
      </c>
      <c r="C21" s="34" t="s">
        <v>64</v>
      </c>
      <c r="D21" s="30">
        <v>1319240</v>
      </c>
      <c r="E21" s="14">
        <v>17651</v>
      </c>
      <c r="F21" s="14">
        <v>19095</v>
      </c>
      <c r="G21" s="14">
        <v>24558</v>
      </c>
      <c r="H21" s="14">
        <v>34051</v>
      </c>
      <c r="I21" s="14">
        <v>67844</v>
      </c>
      <c r="J21" s="17">
        <v>257451</v>
      </c>
      <c r="K21" s="14">
        <v>328543</v>
      </c>
      <c r="L21" s="14">
        <v>353662</v>
      </c>
      <c r="M21" s="14">
        <v>183917</v>
      </c>
      <c r="N21" s="14">
        <v>49894</v>
      </c>
      <c r="O21" s="14">
        <v>26545</v>
      </c>
      <c r="P21" s="14">
        <v>24283</v>
      </c>
      <c r="Q21" s="30">
        <f t="shared" si="1"/>
        <v>1387494</v>
      </c>
      <c r="R21" s="12">
        <f t="shared" si="2"/>
        <v>5.1737363936812164E-2</v>
      </c>
    </row>
    <row r="22" spans="1:19" x14ac:dyDescent="0.2">
      <c r="A22" s="5" t="s">
        <v>50</v>
      </c>
      <c r="B22" s="6" t="s">
        <v>901</v>
      </c>
      <c r="C22" s="35"/>
      <c r="D22" s="30">
        <f>SUM(D23:D27)</f>
        <v>6223938</v>
      </c>
      <c r="E22" s="14">
        <f>SUM(E23:E27)</f>
        <v>181353</v>
      </c>
      <c r="F22" s="14">
        <f t="shared" ref="F22:P22" si="5">SUM(F23:F27)</f>
        <v>166773</v>
      </c>
      <c r="G22" s="14">
        <f t="shared" si="5"/>
        <v>218519</v>
      </c>
      <c r="H22" s="14">
        <f t="shared" si="5"/>
        <v>412310</v>
      </c>
      <c r="I22" s="14">
        <f t="shared" si="5"/>
        <v>648714</v>
      </c>
      <c r="J22" s="14">
        <f t="shared" si="5"/>
        <v>847701</v>
      </c>
      <c r="K22" s="14">
        <f t="shared" si="5"/>
        <v>1151257</v>
      </c>
      <c r="L22" s="14">
        <f t="shared" si="5"/>
        <v>1165550</v>
      </c>
      <c r="M22" s="14">
        <f t="shared" si="5"/>
        <v>868554</v>
      </c>
      <c r="N22" s="14">
        <f t="shared" si="5"/>
        <v>534273</v>
      </c>
      <c r="O22" s="14">
        <f t="shared" si="5"/>
        <v>229925</v>
      </c>
      <c r="P22" s="14">
        <f t="shared" si="5"/>
        <v>213886</v>
      </c>
      <c r="Q22" s="30">
        <f t="shared" si="1"/>
        <v>6638815</v>
      </c>
      <c r="R22" s="12">
        <f t="shared" si="2"/>
        <v>6.6658279693660116E-2</v>
      </c>
    </row>
    <row r="23" spans="1:19" x14ac:dyDescent="0.2">
      <c r="A23" s="5" t="s">
        <v>50</v>
      </c>
      <c r="B23" s="6" t="s">
        <v>51</v>
      </c>
      <c r="C23" s="34" t="s">
        <v>65</v>
      </c>
      <c r="D23" s="30">
        <v>1522629</v>
      </c>
      <c r="E23" s="14">
        <v>15950</v>
      </c>
      <c r="F23" s="14">
        <v>14423</v>
      </c>
      <c r="G23" s="14">
        <v>21963</v>
      </c>
      <c r="H23" s="14">
        <v>87774</v>
      </c>
      <c r="I23" s="14">
        <v>181898</v>
      </c>
      <c r="J23" s="14">
        <v>234887</v>
      </c>
      <c r="K23" s="14">
        <v>303993</v>
      </c>
      <c r="L23" s="14">
        <v>317184</v>
      </c>
      <c r="M23" s="14">
        <v>234395</v>
      </c>
      <c r="N23" s="14">
        <v>135257</v>
      </c>
      <c r="O23" s="14">
        <v>21385</v>
      </c>
      <c r="P23" s="14">
        <v>15362</v>
      </c>
      <c r="Q23" s="30">
        <f t="shared" si="1"/>
        <v>1584471</v>
      </c>
      <c r="R23" s="12">
        <f t="shared" si="2"/>
        <v>4.0615277917338988E-2</v>
      </c>
    </row>
    <row r="24" spans="1:19" x14ac:dyDescent="0.2">
      <c r="A24" s="5" t="s">
        <v>50</v>
      </c>
      <c r="B24" s="6" t="s">
        <v>52</v>
      </c>
      <c r="C24" s="34" t="s">
        <v>66</v>
      </c>
      <c r="D24" s="30">
        <v>354111</v>
      </c>
      <c r="E24" s="14">
        <v>1437</v>
      </c>
      <c r="F24" s="14">
        <v>802</v>
      </c>
      <c r="G24" s="14">
        <v>1164</v>
      </c>
      <c r="H24" s="14">
        <v>15926</v>
      </c>
      <c r="I24" s="14">
        <v>35374</v>
      </c>
      <c r="J24" s="14">
        <v>60612</v>
      </c>
      <c r="K24" s="14">
        <v>94768</v>
      </c>
      <c r="L24" s="14">
        <v>88768</v>
      </c>
      <c r="M24" s="14">
        <v>62411</v>
      </c>
      <c r="N24" s="14">
        <v>12428</v>
      </c>
      <c r="O24" s="14">
        <v>911</v>
      </c>
      <c r="P24" s="14">
        <v>721</v>
      </c>
      <c r="Q24" s="30">
        <f t="shared" si="1"/>
        <v>375322</v>
      </c>
      <c r="R24" s="12">
        <f t="shared" si="2"/>
        <v>5.9899297113052086E-2</v>
      </c>
    </row>
    <row r="25" spans="1:19" x14ac:dyDescent="0.2">
      <c r="A25" s="5" t="s">
        <v>50</v>
      </c>
      <c r="B25" s="6" t="s">
        <v>53</v>
      </c>
      <c r="C25" s="34" t="s">
        <v>67</v>
      </c>
      <c r="D25" s="30">
        <v>1581734</v>
      </c>
      <c r="E25" s="14">
        <v>26044</v>
      </c>
      <c r="F25" s="14">
        <v>21530</v>
      </c>
      <c r="G25" s="14">
        <v>27580</v>
      </c>
      <c r="H25" s="14">
        <v>79284</v>
      </c>
      <c r="I25" s="14">
        <v>159485</v>
      </c>
      <c r="J25" s="14">
        <v>236923</v>
      </c>
      <c r="K25" s="14">
        <v>389368</v>
      </c>
      <c r="L25" s="14">
        <v>392077</v>
      </c>
      <c r="M25" s="14">
        <v>243761</v>
      </c>
      <c r="N25" s="14">
        <v>116013</v>
      </c>
      <c r="O25" s="14">
        <v>28485</v>
      </c>
      <c r="P25" s="14">
        <v>32107</v>
      </c>
      <c r="Q25" s="30">
        <f t="shared" si="1"/>
        <v>1752657</v>
      </c>
      <c r="R25" s="12">
        <f>Q25/D25-1</f>
        <v>0.1080605209219756</v>
      </c>
    </row>
    <row r="26" spans="1:19" x14ac:dyDescent="0.2">
      <c r="A26" s="5" t="s">
        <v>50</v>
      </c>
      <c r="B26" s="6" t="s">
        <v>54</v>
      </c>
      <c r="C26" s="34" t="s">
        <v>68</v>
      </c>
      <c r="D26" s="30">
        <v>472572</v>
      </c>
      <c r="E26" s="14">
        <v>2164</v>
      </c>
      <c r="F26" s="14">
        <v>1858</v>
      </c>
      <c r="G26" s="14">
        <v>2657</v>
      </c>
      <c r="H26" s="14">
        <v>37095</v>
      </c>
      <c r="I26" s="14">
        <v>54182</v>
      </c>
      <c r="J26" s="14">
        <v>71295</v>
      </c>
      <c r="K26" s="14">
        <v>102345</v>
      </c>
      <c r="L26" s="14">
        <v>98021</v>
      </c>
      <c r="M26" s="14">
        <v>76707</v>
      </c>
      <c r="N26" s="14">
        <v>44393</v>
      </c>
      <c r="O26" s="14">
        <v>3959</v>
      </c>
      <c r="P26" s="14">
        <v>1866</v>
      </c>
      <c r="Q26" s="30">
        <f t="shared" si="1"/>
        <v>496542</v>
      </c>
      <c r="R26" s="12">
        <f>Q26/D26-1</f>
        <v>5.0722429598029528E-2</v>
      </c>
    </row>
    <row r="27" spans="1:19" x14ac:dyDescent="0.2">
      <c r="A27" s="5" t="s">
        <v>50</v>
      </c>
      <c r="B27" s="6" t="s">
        <v>55</v>
      </c>
      <c r="C27" s="34" t="s">
        <v>69</v>
      </c>
      <c r="D27" s="30">
        <v>2292892</v>
      </c>
      <c r="E27" s="14">
        <v>135758</v>
      </c>
      <c r="F27" s="14">
        <v>128160</v>
      </c>
      <c r="G27" s="14">
        <v>165155</v>
      </c>
      <c r="H27" s="14">
        <v>192231</v>
      </c>
      <c r="I27" s="14">
        <v>217775</v>
      </c>
      <c r="J27" s="14">
        <v>243984</v>
      </c>
      <c r="K27" s="14">
        <v>260783</v>
      </c>
      <c r="L27" s="14">
        <v>269500</v>
      </c>
      <c r="M27" s="14">
        <v>251280</v>
      </c>
      <c r="N27" s="14">
        <v>226182</v>
      </c>
      <c r="O27" s="14">
        <v>175185</v>
      </c>
      <c r="P27" s="14">
        <v>163830</v>
      </c>
      <c r="Q27" s="30">
        <v>2430971</v>
      </c>
      <c r="R27" s="12">
        <v>5.7000000000000002E-2</v>
      </c>
    </row>
    <row r="28" spans="1:19" x14ac:dyDescent="0.2">
      <c r="A28" s="5" t="s">
        <v>70</v>
      </c>
      <c r="B28" s="6" t="s">
        <v>71</v>
      </c>
      <c r="C28" s="34" t="s">
        <v>83</v>
      </c>
      <c r="D28" s="30">
        <v>4944384</v>
      </c>
      <c r="E28" s="14">
        <v>192233</v>
      </c>
      <c r="F28" s="14">
        <v>177063</v>
      </c>
      <c r="G28" s="14">
        <v>225596</v>
      </c>
      <c r="H28" s="14">
        <v>356323</v>
      </c>
      <c r="I28" s="14">
        <v>526315</v>
      </c>
      <c r="J28" s="14">
        <v>634094</v>
      </c>
      <c r="K28" s="14">
        <v>747110</v>
      </c>
      <c r="L28" s="14">
        <v>792791</v>
      </c>
      <c r="M28" s="14">
        <v>640667</v>
      </c>
      <c r="N28" s="14">
        <v>539044</v>
      </c>
      <c r="O28" s="14">
        <v>263313</v>
      </c>
      <c r="P28" s="14">
        <v>225624</v>
      </c>
      <c r="Q28" s="30">
        <f t="shared" si="1"/>
        <v>5320173</v>
      </c>
      <c r="R28" s="12">
        <f>Q28/D28-1</f>
        <v>7.6003198780677295E-2</v>
      </c>
    </row>
    <row r="29" spans="1:19" x14ac:dyDescent="0.2">
      <c r="A29" s="5" t="s">
        <v>70</v>
      </c>
      <c r="B29" s="6" t="s">
        <v>72</v>
      </c>
      <c r="C29" s="34" t="s">
        <v>84</v>
      </c>
      <c r="D29" s="30">
        <v>2161236</v>
      </c>
      <c r="E29" s="14">
        <v>61199</v>
      </c>
      <c r="F29" s="14">
        <v>58536</v>
      </c>
      <c r="G29" s="14">
        <v>86613</v>
      </c>
      <c r="H29" s="14">
        <v>182293</v>
      </c>
      <c r="I29" s="14">
        <v>223351</v>
      </c>
      <c r="J29" s="14">
        <v>244842</v>
      </c>
      <c r="K29" s="14">
        <v>269850</v>
      </c>
      <c r="L29" s="14">
        <v>285118</v>
      </c>
      <c r="M29" s="14">
        <v>251385</v>
      </c>
      <c r="N29" s="14">
        <v>241710</v>
      </c>
      <c r="O29" s="14">
        <v>112880</v>
      </c>
      <c r="P29" s="14">
        <v>78034</v>
      </c>
      <c r="Q29" s="30">
        <f t="shared" si="1"/>
        <v>2095811</v>
      </c>
      <c r="R29" s="12">
        <f>Q29/D29-1</f>
        <v>-3.0272029523846555E-2</v>
      </c>
    </row>
    <row r="30" spans="1:19" x14ac:dyDescent="0.2">
      <c r="A30" s="5" t="s">
        <v>73</v>
      </c>
      <c r="B30" s="6" t="s">
        <v>74</v>
      </c>
      <c r="C30" s="34" t="s">
        <v>85</v>
      </c>
      <c r="D30" s="30">
        <v>463027</v>
      </c>
      <c r="E30" s="14">
        <v>19545</v>
      </c>
      <c r="F30" s="14">
        <v>15821</v>
      </c>
      <c r="G30" s="14">
        <v>18991</v>
      </c>
      <c r="H30" s="14">
        <v>19552</v>
      </c>
      <c r="I30" s="14">
        <v>27158</v>
      </c>
      <c r="J30" s="14">
        <v>68855</v>
      </c>
      <c r="K30" s="14">
        <v>90772</v>
      </c>
      <c r="L30" s="14">
        <v>90404</v>
      </c>
      <c r="M30" s="14">
        <v>73417</v>
      </c>
      <c r="N30" s="14">
        <v>27043</v>
      </c>
      <c r="O30" s="14">
        <v>18603</v>
      </c>
      <c r="P30" s="14">
        <v>15973</v>
      </c>
      <c r="Q30" s="30">
        <f t="shared" si="1"/>
        <v>486134</v>
      </c>
      <c r="R30" s="12">
        <f>Q30/D30-1</f>
        <v>4.9904217248670113E-2</v>
      </c>
      <c r="S30" s="32"/>
    </row>
    <row r="31" spans="1:19" x14ac:dyDescent="0.2">
      <c r="A31" s="5" t="s">
        <v>73</v>
      </c>
      <c r="B31" s="6" t="s">
        <v>75</v>
      </c>
      <c r="C31" s="34" t="s">
        <v>86</v>
      </c>
      <c r="D31" s="30">
        <v>10974196</v>
      </c>
      <c r="E31" s="14">
        <v>601504</v>
      </c>
      <c r="F31" s="14">
        <v>574400</v>
      </c>
      <c r="G31" s="14">
        <v>767059</v>
      </c>
      <c r="H31" s="14">
        <v>900849</v>
      </c>
      <c r="I31" s="14">
        <v>979566</v>
      </c>
      <c r="J31" s="14">
        <v>1143074</v>
      </c>
      <c r="K31" s="14">
        <v>1226477</v>
      </c>
      <c r="L31" s="14">
        <v>1263559</v>
      </c>
      <c r="M31" s="14">
        <v>1192693</v>
      </c>
      <c r="N31" s="14">
        <v>989303</v>
      </c>
      <c r="O31" s="14">
        <v>759980</v>
      </c>
      <c r="P31" s="14">
        <v>751462</v>
      </c>
      <c r="Q31" s="30">
        <f t="shared" si="1"/>
        <v>11149926</v>
      </c>
      <c r="R31" s="12">
        <f t="shared" ref="R31:R37" si="6">Q31/D31-1</f>
        <v>1.6013018174634297E-2</v>
      </c>
    </row>
    <row r="32" spans="1:19" x14ac:dyDescent="0.2">
      <c r="A32" s="5" t="s">
        <v>76</v>
      </c>
      <c r="B32" s="6" t="s">
        <v>901</v>
      </c>
      <c r="C32" s="35"/>
      <c r="D32" s="30">
        <f>SUM(D33:D36)</f>
        <v>28781046</v>
      </c>
      <c r="E32" s="14">
        <f>SUM(E33:E36)</f>
        <v>1935280</v>
      </c>
      <c r="F32" s="14">
        <f t="shared" ref="F32:P32" si="7">SUM(F33:F36)</f>
        <v>1954508</v>
      </c>
      <c r="G32" s="14">
        <f t="shared" si="7"/>
        <v>2339535</v>
      </c>
      <c r="H32" s="14">
        <f t="shared" si="7"/>
        <v>2584429</v>
      </c>
      <c r="I32" s="14">
        <f t="shared" si="7"/>
        <v>2755868</v>
      </c>
      <c r="J32" s="14">
        <f t="shared" si="7"/>
        <v>2996993</v>
      </c>
      <c r="K32" s="14">
        <f t="shared" si="7"/>
        <v>3150940</v>
      </c>
      <c r="L32" s="14">
        <f t="shared" si="7"/>
        <v>2913418</v>
      </c>
      <c r="M32" s="14">
        <f t="shared" si="7"/>
        <v>2797766</v>
      </c>
      <c r="N32" s="14">
        <f t="shared" si="7"/>
        <v>2765798</v>
      </c>
      <c r="O32" s="14">
        <f t="shared" si="7"/>
        <v>2140591</v>
      </c>
      <c r="P32" s="14">
        <f t="shared" si="7"/>
        <v>1974942</v>
      </c>
      <c r="Q32" s="30">
        <f t="shared" si="1"/>
        <v>30310068</v>
      </c>
      <c r="R32" s="12">
        <f t="shared" si="6"/>
        <v>5.3126005218851358E-2</v>
      </c>
    </row>
    <row r="33" spans="1:18" x14ac:dyDescent="0.2">
      <c r="A33" s="5" t="s">
        <v>76</v>
      </c>
      <c r="B33" s="6" t="s">
        <v>77</v>
      </c>
      <c r="C33" s="34" t="s">
        <v>87</v>
      </c>
      <c r="D33" s="30">
        <v>1424593</v>
      </c>
      <c r="E33" s="14">
        <v>101857</v>
      </c>
      <c r="F33" s="14">
        <v>99785</v>
      </c>
      <c r="G33" s="14">
        <v>121008</v>
      </c>
      <c r="H33" s="14">
        <v>107323</v>
      </c>
      <c r="I33" s="14">
        <v>131146</v>
      </c>
      <c r="J33" s="14">
        <v>137285</v>
      </c>
      <c r="K33" s="14">
        <v>129038</v>
      </c>
      <c r="L33" s="14">
        <v>128598</v>
      </c>
      <c r="M33" s="14">
        <v>136549</v>
      </c>
      <c r="N33" s="14">
        <v>126401</v>
      </c>
      <c r="O33" s="14">
        <v>101882</v>
      </c>
      <c r="P33" s="14">
        <v>87882</v>
      </c>
      <c r="Q33" s="30">
        <f t="shared" si="1"/>
        <v>1408754</v>
      </c>
      <c r="R33" s="12">
        <f t="shared" si="6"/>
        <v>-1.1118263251328586E-2</v>
      </c>
    </row>
    <row r="34" spans="1:18" x14ac:dyDescent="0.2">
      <c r="A34" s="5" t="s">
        <v>76</v>
      </c>
      <c r="B34" s="6" t="s">
        <v>78</v>
      </c>
      <c r="C34" s="34" t="s">
        <v>88</v>
      </c>
      <c r="D34" s="30">
        <v>459916</v>
      </c>
      <c r="E34" s="14">
        <v>26825</v>
      </c>
      <c r="F34" s="14">
        <v>27214</v>
      </c>
      <c r="G34" s="14">
        <v>33577</v>
      </c>
      <c r="H34" s="14">
        <v>35552</v>
      </c>
      <c r="I34" s="14">
        <v>39501</v>
      </c>
      <c r="J34" s="14">
        <v>44356</v>
      </c>
      <c r="K34" s="14">
        <v>38578</v>
      </c>
      <c r="L34" s="14">
        <v>37890</v>
      </c>
      <c r="M34" s="14">
        <v>43092</v>
      </c>
      <c r="N34" s="14">
        <v>41295</v>
      </c>
      <c r="O34" s="14">
        <v>30360</v>
      </c>
      <c r="P34" s="14">
        <v>23905</v>
      </c>
      <c r="Q34" s="30">
        <f t="shared" si="1"/>
        <v>422145</v>
      </c>
      <c r="R34" s="12">
        <f t="shared" si="6"/>
        <v>-8.2125866462571473E-2</v>
      </c>
    </row>
    <row r="35" spans="1:18" x14ac:dyDescent="0.2">
      <c r="A35" s="5" t="s">
        <v>76</v>
      </c>
      <c r="B35" s="6" t="s">
        <v>79</v>
      </c>
      <c r="C35" s="34" t="s">
        <v>89</v>
      </c>
      <c r="D35" s="30">
        <v>2829507</v>
      </c>
      <c r="E35" s="14">
        <v>161975</v>
      </c>
      <c r="F35" s="14">
        <v>170292</v>
      </c>
      <c r="G35" s="14">
        <v>196306</v>
      </c>
      <c r="H35" s="14">
        <v>227616</v>
      </c>
      <c r="I35" s="14">
        <v>256752</v>
      </c>
      <c r="J35" s="14">
        <v>292244</v>
      </c>
      <c r="K35" s="14">
        <v>387094</v>
      </c>
      <c r="L35" s="14">
        <v>306224</v>
      </c>
      <c r="M35" s="14">
        <v>278610</v>
      </c>
      <c r="N35" s="14">
        <v>267117</v>
      </c>
      <c r="O35" s="14">
        <v>163722</v>
      </c>
      <c r="P35" s="14">
        <v>144124</v>
      </c>
      <c r="Q35" s="30">
        <f t="shared" si="1"/>
        <v>2852076</v>
      </c>
      <c r="R35" s="12">
        <f t="shared" si="6"/>
        <v>7.9763011719002908E-3</v>
      </c>
    </row>
    <row r="36" spans="1:18" x14ac:dyDescent="0.2">
      <c r="A36" s="5" t="s">
        <v>76</v>
      </c>
      <c r="B36" s="6" t="s">
        <v>80</v>
      </c>
      <c r="C36" s="34" t="s">
        <v>90</v>
      </c>
      <c r="D36" s="30">
        <v>24067030</v>
      </c>
      <c r="E36" s="14">
        <v>1644623</v>
      </c>
      <c r="F36" s="14">
        <v>1657217</v>
      </c>
      <c r="G36" s="14">
        <v>1988644</v>
      </c>
      <c r="H36" s="14">
        <v>2213938</v>
      </c>
      <c r="I36" s="14">
        <v>2328469</v>
      </c>
      <c r="J36" s="14">
        <v>2523108</v>
      </c>
      <c r="K36" s="14">
        <v>2596230</v>
      </c>
      <c r="L36" s="14">
        <v>2440706</v>
      </c>
      <c r="M36" s="14">
        <v>2339515</v>
      </c>
      <c r="N36" s="14">
        <v>2330985</v>
      </c>
      <c r="O36" s="14">
        <v>1844627</v>
      </c>
      <c r="P36" s="14">
        <v>1719031</v>
      </c>
      <c r="Q36" s="30">
        <f t="shared" si="1"/>
        <v>25627093</v>
      </c>
      <c r="R36" s="12">
        <f t="shared" si="6"/>
        <v>6.4821583718472908E-2</v>
      </c>
    </row>
    <row r="37" spans="1:18" x14ac:dyDescent="0.2">
      <c r="A37" s="5" t="s">
        <v>81</v>
      </c>
      <c r="B37" s="6" t="s">
        <v>82</v>
      </c>
      <c r="C37" s="34" t="s">
        <v>91</v>
      </c>
      <c r="D37" s="30">
        <v>1958801</v>
      </c>
      <c r="E37" s="14">
        <v>119911</v>
      </c>
      <c r="F37" s="14">
        <v>113157</v>
      </c>
      <c r="G37" s="14">
        <v>148901</v>
      </c>
      <c r="H37" s="14">
        <v>158758</v>
      </c>
      <c r="I37" s="14">
        <v>185567</v>
      </c>
      <c r="J37" s="14">
        <v>200507</v>
      </c>
      <c r="K37" s="14">
        <v>211920</v>
      </c>
      <c r="L37" s="14">
        <v>208537</v>
      </c>
      <c r="M37" s="14">
        <v>195301</v>
      </c>
      <c r="N37" s="14">
        <v>189084</v>
      </c>
      <c r="O37" s="14">
        <v>148372</v>
      </c>
      <c r="P37" s="14">
        <v>137276</v>
      </c>
      <c r="Q37" s="30">
        <f t="shared" si="1"/>
        <v>2017291</v>
      </c>
      <c r="R37" s="12">
        <f t="shared" si="6"/>
        <v>2.9860103195781473E-2</v>
      </c>
    </row>
    <row r="38" spans="1:18" x14ac:dyDescent="0.2">
      <c r="A38" s="5" t="s">
        <v>92</v>
      </c>
      <c r="B38" s="6" t="s">
        <v>93</v>
      </c>
      <c r="C38" s="35"/>
      <c r="D38" s="30">
        <v>19012713</v>
      </c>
      <c r="E38" s="14">
        <v>1461659</v>
      </c>
      <c r="F38" s="14">
        <v>1458086</v>
      </c>
      <c r="G38" s="14">
        <v>1708622</v>
      </c>
      <c r="H38" s="14">
        <v>1642534</v>
      </c>
      <c r="I38" s="14">
        <v>1666697</v>
      </c>
      <c r="J38" s="14">
        <v>1801218</v>
      </c>
      <c r="K38" s="14">
        <v>1693919</v>
      </c>
      <c r="L38" s="14">
        <v>1713434</v>
      </c>
      <c r="M38" s="14">
        <v>1709590</v>
      </c>
      <c r="N38" s="14">
        <v>1759622</v>
      </c>
      <c r="O38" s="14">
        <v>1482245</v>
      </c>
      <c r="P38" s="14">
        <v>1588267</v>
      </c>
      <c r="Q38" s="30">
        <v>19691593</v>
      </c>
      <c r="R38" s="12">
        <f t="shared" ref="R38:R55" si="8">Q38/D38-1</f>
        <v>3.5706634818502669E-2</v>
      </c>
    </row>
    <row r="39" spans="1:18" x14ac:dyDescent="0.2">
      <c r="A39" s="5" t="s">
        <v>92</v>
      </c>
      <c r="B39" s="6" t="s">
        <v>94</v>
      </c>
      <c r="C39" s="34" t="s">
        <v>105</v>
      </c>
      <c r="D39" s="30">
        <v>15279043</v>
      </c>
      <c r="E39" s="14">
        <v>1151929</v>
      </c>
      <c r="F39" s="14">
        <v>1142467</v>
      </c>
      <c r="G39" s="14">
        <v>1336312</v>
      </c>
      <c r="H39" s="14">
        <v>1308205</v>
      </c>
      <c r="I39" s="14">
        <v>1355248</v>
      </c>
      <c r="J39" s="14">
        <v>1508530</v>
      </c>
      <c r="K39" s="14">
        <v>1499263</v>
      </c>
      <c r="L39" s="14">
        <v>1456269</v>
      </c>
      <c r="M39" s="14">
        <v>1389605</v>
      </c>
      <c r="N39" s="14">
        <v>1415984</v>
      </c>
      <c r="O39" s="14">
        <v>1190355</v>
      </c>
      <c r="P39" s="14">
        <v>1193357</v>
      </c>
      <c r="Q39" s="30">
        <v>15948760</v>
      </c>
      <c r="R39" s="12">
        <f t="shared" si="8"/>
        <v>4.3832391858573905E-2</v>
      </c>
    </row>
    <row r="40" spans="1:18" x14ac:dyDescent="0.2">
      <c r="A40" s="5" t="s">
        <v>92</v>
      </c>
      <c r="B40" s="6" t="s">
        <v>95</v>
      </c>
      <c r="C40" s="34" t="s">
        <v>106</v>
      </c>
      <c r="D40" s="30">
        <v>146314</v>
      </c>
      <c r="E40" s="14">
        <v>15007</v>
      </c>
      <c r="F40" s="14">
        <v>18930</v>
      </c>
      <c r="G40" s="14">
        <v>25402</v>
      </c>
      <c r="H40" s="14">
        <v>11609</v>
      </c>
      <c r="I40" s="14">
        <v>2478</v>
      </c>
      <c r="J40" s="14">
        <v>4325</v>
      </c>
      <c r="K40" s="14">
        <v>5906</v>
      </c>
      <c r="L40" s="14">
        <v>1752</v>
      </c>
      <c r="M40" s="14">
        <v>7390</v>
      </c>
      <c r="N40" s="14">
        <v>4428</v>
      </c>
      <c r="O40" s="14">
        <v>10840</v>
      </c>
      <c r="P40" s="14">
        <v>34821</v>
      </c>
      <c r="Q40" s="30">
        <v>142719</v>
      </c>
      <c r="R40" s="12">
        <f t="shared" si="8"/>
        <v>-2.457044438672995E-2</v>
      </c>
    </row>
    <row r="41" spans="1:18" x14ac:dyDescent="0.2">
      <c r="A41" s="5" t="s">
        <v>92</v>
      </c>
      <c r="B41" s="6" t="s">
        <v>96</v>
      </c>
      <c r="C41" s="34" t="s">
        <v>107</v>
      </c>
      <c r="D41" s="30">
        <v>131291</v>
      </c>
      <c r="E41" s="14">
        <v>10762</v>
      </c>
      <c r="F41" s="14">
        <v>10957</v>
      </c>
      <c r="G41" s="14">
        <v>13921</v>
      </c>
      <c r="H41" s="14">
        <v>13790</v>
      </c>
      <c r="I41" s="14">
        <v>12063</v>
      </c>
      <c r="J41" s="14">
        <v>10613</v>
      </c>
      <c r="K41" s="14">
        <v>5691</v>
      </c>
      <c r="L41" s="14">
        <v>9436</v>
      </c>
      <c r="M41" s="14">
        <v>14513</v>
      </c>
      <c r="N41" s="14">
        <v>15001</v>
      </c>
      <c r="O41" s="14">
        <v>11681</v>
      </c>
      <c r="P41" s="14">
        <v>9643</v>
      </c>
      <c r="Q41" s="30">
        <v>138219</v>
      </c>
      <c r="R41" s="12">
        <f t="shared" si="8"/>
        <v>5.2768278099793564E-2</v>
      </c>
    </row>
    <row r="42" spans="1:18" x14ac:dyDescent="0.2">
      <c r="A42" s="5" t="s">
        <v>92</v>
      </c>
      <c r="B42" s="6" t="s">
        <v>97</v>
      </c>
      <c r="C42" s="34" t="s">
        <v>108</v>
      </c>
      <c r="D42" s="30">
        <v>237222</v>
      </c>
      <c r="E42" s="14">
        <v>37097</v>
      </c>
      <c r="F42" s="14">
        <v>38125</v>
      </c>
      <c r="G42" s="14">
        <v>46041</v>
      </c>
      <c r="H42" s="14">
        <v>23281</v>
      </c>
      <c r="I42" s="14">
        <v>1815</v>
      </c>
      <c r="J42" s="14">
        <v>1618</v>
      </c>
      <c r="K42" s="14">
        <v>1766</v>
      </c>
      <c r="L42" s="14">
        <v>4277</v>
      </c>
      <c r="M42" s="14">
        <v>4859</v>
      </c>
      <c r="N42" s="14">
        <v>3461</v>
      </c>
      <c r="O42" s="14">
        <v>11471</v>
      </c>
      <c r="P42" s="14">
        <v>60968</v>
      </c>
      <c r="Q42" s="30">
        <v>234792</v>
      </c>
      <c r="R42" s="12">
        <f t="shared" si="8"/>
        <v>-1.0243569314819068E-2</v>
      </c>
    </row>
    <row r="43" spans="1:18" x14ac:dyDescent="0.2">
      <c r="A43" s="5" t="s">
        <v>92</v>
      </c>
      <c r="B43" s="6" t="s">
        <v>98</v>
      </c>
      <c r="C43" s="34" t="s">
        <v>109</v>
      </c>
      <c r="D43" s="30">
        <v>261151</v>
      </c>
      <c r="E43" s="14">
        <v>22169</v>
      </c>
      <c r="F43" s="14">
        <v>21966</v>
      </c>
      <c r="G43" s="14">
        <v>25515</v>
      </c>
      <c r="H43" s="14">
        <v>25390</v>
      </c>
      <c r="I43" s="14">
        <v>23267</v>
      </c>
      <c r="J43" s="14">
        <v>19215</v>
      </c>
      <c r="K43" s="14">
        <v>11064</v>
      </c>
      <c r="L43" s="14">
        <v>17234</v>
      </c>
      <c r="M43" s="14">
        <v>26382</v>
      </c>
      <c r="N43" s="14">
        <v>26605</v>
      </c>
      <c r="O43" s="14">
        <v>23491</v>
      </c>
      <c r="P43" s="14">
        <v>18067</v>
      </c>
      <c r="Q43" s="30">
        <v>260634</v>
      </c>
      <c r="R43" s="12">
        <f t="shared" si="8"/>
        <v>-1.9796975696053654E-3</v>
      </c>
    </row>
    <row r="44" spans="1:18" x14ac:dyDescent="0.2">
      <c r="A44" s="5" t="s">
        <v>92</v>
      </c>
      <c r="B44" s="6" t="s">
        <v>99</v>
      </c>
      <c r="C44" s="34" t="s">
        <v>110</v>
      </c>
      <c r="D44" s="30">
        <v>98300</v>
      </c>
      <c r="E44" s="14">
        <v>5941</v>
      </c>
      <c r="F44" s="14">
        <v>4305</v>
      </c>
      <c r="G44" s="14">
        <v>5551</v>
      </c>
      <c r="H44" s="14">
        <v>8977</v>
      </c>
      <c r="I44" s="14">
        <v>8137</v>
      </c>
      <c r="J44" s="14">
        <v>8482</v>
      </c>
      <c r="K44" s="14">
        <v>9253</v>
      </c>
      <c r="L44" s="14">
        <v>8966</v>
      </c>
      <c r="M44" s="14">
        <v>8005</v>
      </c>
      <c r="N44" s="14">
        <v>10818</v>
      </c>
      <c r="O44" s="14">
        <v>5924</v>
      </c>
      <c r="P44" s="14">
        <v>5192</v>
      </c>
      <c r="Q44" s="30">
        <f t="shared" si="1"/>
        <v>89551</v>
      </c>
      <c r="R44" s="12">
        <f t="shared" si="8"/>
        <v>-8.9003051881993867E-2</v>
      </c>
    </row>
    <row r="45" spans="1:18" x14ac:dyDescent="0.2">
      <c r="A45" s="5" t="s">
        <v>92</v>
      </c>
      <c r="B45" s="6" t="s">
        <v>100</v>
      </c>
      <c r="C45" s="34" t="s">
        <v>111</v>
      </c>
      <c r="D45" s="30">
        <v>877080</v>
      </c>
      <c r="E45" s="14">
        <v>72861</v>
      </c>
      <c r="F45" s="14">
        <v>76251</v>
      </c>
      <c r="G45" s="14">
        <v>88399</v>
      </c>
      <c r="H45" s="14">
        <v>79648</v>
      </c>
      <c r="I45" s="14">
        <v>92210</v>
      </c>
      <c r="J45" s="14">
        <v>81441</v>
      </c>
      <c r="K45" s="14">
        <v>52822</v>
      </c>
      <c r="L45" s="14">
        <v>71626</v>
      </c>
      <c r="M45" s="14">
        <v>89288</v>
      </c>
      <c r="N45" s="14">
        <v>101430</v>
      </c>
      <c r="O45" s="14">
        <v>85100</v>
      </c>
      <c r="P45" s="14">
        <v>69450</v>
      </c>
      <c r="Q45" s="30">
        <v>960547</v>
      </c>
      <c r="R45" s="12">
        <f t="shared" si="8"/>
        <v>9.5164637205272129E-2</v>
      </c>
    </row>
    <row r="46" spans="1:18" x14ac:dyDescent="0.2">
      <c r="A46" s="5" t="s">
        <v>92</v>
      </c>
      <c r="B46" s="6" t="s">
        <v>101</v>
      </c>
      <c r="C46" s="34" t="s">
        <v>112</v>
      </c>
      <c r="D46" s="30">
        <v>427367</v>
      </c>
      <c r="E46" s="14">
        <v>43680</v>
      </c>
      <c r="F46" s="14">
        <v>41337</v>
      </c>
      <c r="G46" s="14">
        <v>44884</v>
      </c>
      <c r="H46" s="14">
        <v>29043</v>
      </c>
      <c r="I46" s="14">
        <v>25511</v>
      </c>
      <c r="J46" s="14">
        <v>29745</v>
      </c>
      <c r="K46" s="14">
        <v>26644</v>
      </c>
      <c r="L46" s="14">
        <v>30138</v>
      </c>
      <c r="M46" s="14">
        <v>28527</v>
      </c>
      <c r="N46" s="14">
        <v>29641</v>
      </c>
      <c r="O46" s="14">
        <v>32814</v>
      </c>
      <c r="P46" s="14">
        <v>81652</v>
      </c>
      <c r="Q46" s="30">
        <v>444561</v>
      </c>
      <c r="R46" s="12">
        <f t="shared" si="8"/>
        <v>4.0232399787536233E-2</v>
      </c>
    </row>
    <row r="47" spans="1:18" x14ac:dyDescent="0.2">
      <c r="A47" s="5" t="s">
        <v>92</v>
      </c>
      <c r="B47" s="6" t="s">
        <v>102</v>
      </c>
      <c r="C47" s="34" t="s">
        <v>113</v>
      </c>
      <c r="D47" s="30">
        <v>466671</v>
      </c>
      <c r="E47" s="14">
        <v>22774</v>
      </c>
      <c r="F47" s="14">
        <v>22811</v>
      </c>
      <c r="G47" s="14">
        <v>26213</v>
      </c>
      <c r="H47" s="14">
        <v>41456</v>
      </c>
      <c r="I47" s="14">
        <v>43718</v>
      </c>
      <c r="J47" s="14">
        <v>46609</v>
      </c>
      <c r="K47" s="14">
        <v>39475</v>
      </c>
      <c r="L47" s="14">
        <v>40009</v>
      </c>
      <c r="M47" s="14">
        <v>40421</v>
      </c>
      <c r="N47" s="14">
        <v>43593</v>
      </c>
      <c r="O47" s="14">
        <v>23955</v>
      </c>
      <c r="P47" s="14">
        <v>21573</v>
      </c>
      <c r="Q47" s="30">
        <v>412609</v>
      </c>
      <c r="R47" s="12">
        <f t="shared" si="8"/>
        <v>-0.11584606714366219</v>
      </c>
    </row>
    <row r="48" spans="1:18" x14ac:dyDescent="0.2">
      <c r="A48" s="5" t="s">
        <v>92</v>
      </c>
      <c r="B48" s="6" t="s">
        <v>103</v>
      </c>
      <c r="C48" s="34" t="s">
        <v>114</v>
      </c>
      <c r="D48" s="30">
        <v>324667</v>
      </c>
      <c r="E48" s="14">
        <v>23639</v>
      </c>
      <c r="F48" s="14">
        <v>23119</v>
      </c>
      <c r="G48" s="14">
        <v>27597</v>
      </c>
      <c r="H48" s="14">
        <v>29857</v>
      </c>
      <c r="I48" s="14">
        <v>32386</v>
      </c>
      <c r="J48" s="14">
        <v>30865</v>
      </c>
      <c r="K48" s="14">
        <v>2502</v>
      </c>
      <c r="L48" s="14">
        <v>22660</v>
      </c>
      <c r="M48" s="14">
        <v>27697</v>
      </c>
      <c r="N48" s="14">
        <v>28616</v>
      </c>
      <c r="O48" s="14">
        <v>24810</v>
      </c>
      <c r="P48" s="14">
        <v>22407</v>
      </c>
      <c r="Q48" s="30">
        <v>297858</v>
      </c>
      <c r="R48" s="12">
        <f t="shared" si="8"/>
        <v>-8.2573837193185673E-2</v>
      </c>
    </row>
    <row r="49" spans="1:19" x14ac:dyDescent="0.2">
      <c r="A49" s="5" t="s">
        <v>92</v>
      </c>
      <c r="B49" s="6" t="s">
        <v>104</v>
      </c>
      <c r="C49" s="34" t="s">
        <v>115</v>
      </c>
      <c r="D49" s="30">
        <v>319315</v>
      </c>
      <c r="E49" s="14">
        <v>22184</v>
      </c>
      <c r="F49" s="14">
        <v>22048</v>
      </c>
      <c r="G49" s="14">
        <v>25732</v>
      </c>
      <c r="H49" s="14">
        <v>30312</v>
      </c>
      <c r="I49" s="14">
        <v>33395</v>
      </c>
      <c r="J49" s="14">
        <v>28052</v>
      </c>
      <c r="K49" s="14">
        <v>20162</v>
      </c>
      <c r="L49" s="14">
        <v>24216</v>
      </c>
      <c r="M49" s="14">
        <v>31213</v>
      </c>
      <c r="N49" s="14">
        <v>35472</v>
      </c>
      <c r="O49" s="14">
        <v>29103</v>
      </c>
      <c r="P49" s="14">
        <v>23409</v>
      </c>
      <c r="Q49" s="30">
        <v>325886</v>
      </c>
      <c r="R49" s="12">
        <f t="shared" si="8"/>
        <v>2.0578425692497904E-2</v>
      </c>
    </row>
    <row r="50" spans="1:19" x14ac:dyDescent="0.2">
      <c r="A50" s="5" t="s">
        <v>116</v>
      </c>
      <c r="B50" s="6" t="s">
        <v>902</v>
      </c>
      <c r="C50" s="35"/>
      <c r="D50" s="30">
        <f>SUM(D52:D73)-D53-D57-D58-D59-D69-D70-D72</f>
        <v>146278508</v>
      </c>
      <c r="E50" s="70">
        <f>SUM(E52:E73)-E53-E57-E58-E59-E69-E70-E72</f>
        <v>9989722</v>
      </c>
      <c r="F50" s="70">
        <f t="shared" ref="F50:P50" si="9">SUM(F52:F73)-F53-F57-F58-F59-F69-F70-F72</f>
        <v>9585297</v>
      </c>
      <c r="G50" s="70">
        <f t="shared" si="9"/>
        <v>11502833</v>
      </c>
      <c r="H50" s="70">
        <f t="shared" si="9"/>
        <v>12899302</v>
      </c>
      <c r="I50" s="70">
        <f t="shared" si="9"/>
        <v>13487726</v>
      </c>
      <c r="J50" s="70">
        <f t="shared" si="9"/>
        <v>14181549</v>
      </c>
      <c r="K50" s="70">
        <f t="shared" si="9"/>
        <v>14922387</v>
      </c>
      <c r="L50" s="70">
        <f t="shared" si="9"/>
        <v>15248900</v>
      </c>
      <c r="M50" s="70">
        <f t="shared" si="9"/>
        <v>12194678</v>
      </c>
      <c r="N50" s="70">
        <f t="shared" si="9"/>
        <v>13223282</v>
      </c>
      <c r="O50" s="70">
        <f t="shared" si="9"/>
        <v>10587323</v>
      </c>
      <c r="P50" s="70">
        <f t="shared" si="9"/>
        <v>11225019</v>
      </c>
      <c r="Q50" s="30">
        <f t="shared" si="1"/>
        <v>149048018</v>
      </c>
      <c r="R50" s="12">
        <f t="shared" si="8"/>
        <v>1.8933129944147309E-2</v>
      </c>
    </row>
    <row r="51" spans="1:19" x14ac:dyDescent="0.2">
      <c r="A51" s="5" t="s">
        <v>116</v>
      </c>
      <c r="B51" s="6" t="s">
        <v>117</v>
      </c>
      <c r="C51" s="34" t="s">
        <v>140</v>
      </c>
      <c r="D51" s="30">
        <v>1350431</v>
      </c>
      <c r="E51" s="70">
        <v>50798</v>
      </c>
      <c r="F51" s="70">
        <v>47968</v>
      </c>
      <c r="G51" s="70">
        <v>58116</v>
      </c>
      <c r="H51" s="70">
        <v>99617</v>
      </c>
      <c r="I51" s="70">
        <v>141413</v>
      </c>
      <c r="J51" s="70">
        <v>162390</v>
      </c>
      <c r="K51" s="70">
        <v>198607</v>
      </c>
      <c r="L51" s="70">
        <v>235351</v>
      </c>
      <c r="M51" s="70">
        <v>153860</v>
      </c>
      <c r="N51" s="70">
        <v>98574</v>
      </c>
      <c r="O51" s="70">
        <v>55200</v>
      </c>
      <c r="P51" s="70">
        <v>60061</v>
      </c>
      <c r="Q51" s="30">
        <f t="shared" si="1"/>
        <v>1361955</v>
      </c>
      <c r="R51" s="12">
        <f t="shared" si="8"/>
        <v>8.5335718744607991E-3</v>
      </c>
    </row>
    <row r="52" spans="1:19" x14ac:dyDescent="0.2">
      <c r="A52" s="5" t="s">
        <v>116</v>
      </c>
      <c r="B52" s="6" t="s">
        <v>118</v>
      </c>
      <c r="C52" s="34" t="s">
        <v>755</v>
      </c>
      <c r="D52" s="30">
        <v>1126050</v>
      </c>
      <c r="E52" s="14">
        <v>51888</v>
      </c>
      <c r="F52" s="14">
        <v>47758</v>
      </c>
      <c r="G52" s="14">
        <v>55455</v>
      </c>
      <c r="H52" s="14">
        <v>81759</v>
      </c>
      <c r="I52" s="14">
        <v>112425</v>
      </c>
      <c r="J52" s="14">
        <v>127209</v>
      </c>
      <c r="K52" s="14">
        <v>167142</v>
      </c>
      <c r="L52" s="14">
        <v>195217</v>
      </c>
      <c r="M52" s="14">
        <v>121777</v>
      </c>
      <c r="N52" s="14">
        <v>86304</v>
      </c>
      <c r="O52" s="14">
        <v>54739</v>
      </c>
      <c r="P52" s="14">
        <v>60866</v>
      </c>
      <c r="Q52" s="30">
        <v>1162805</v>
      </c>
      <c r="R52" s="12">
        <f t="shared" si="8"/>
        <v>3.2640646507703819E-2</v>
      </c>
    </row>
    <row r="53" spans="1:19" x14ac:dyDescent="0.2">
      <c r="A53" s="5" t="s">
        <v>116</v>
      </c>
      <c r="B53" s="6" t="s">
        <v>885</v>
      </c>
      <c r="C53" s="34" t="s">
        <v>886</v>
      </c>
      <c r="D53" s="30">
        <v>286226</v>
      </c>
      <c r="E53" s="64">
        <v>4656</v>
      </c>
      <c r="F53" s="64">
        <v>5925</v>
      </c>
      <c r="G53" s="64">
        <v>7939</v>
      </c>
      <c r="H53" s="64">
        <v>25368</v>
      </c>
      <c r="I53" s="64">
        <v>29203</v>
      </c>
      <c r="J53" s="64">
        <v>34485</v>
      </c>
      <c r="K53" s="64">
        <v>43989</v>
      </c>
      <c r="L53" s="64">
        <v>51781</v>
      </c>
      <c r="M53" s="64">
        <v>32454</v>
      </c>
      <c r="N53" s="64">
        <v>25873</v>
      </c>
      <c r="O53" s="14">
        <v>8550</v>
      </c>
      <c r="P53" s="14">
        <v>7089</v>
      </c>
      <c r="Q53" s="30">
        <f t="shared" si="1"/>
        <v>277312</v>
      </c>
      <c r="R53" s="12">
        <f t="shared" si="8"/>
        <v>-3.1143222488523081E-2</v>
      </c>
    </row>
    <row r="54" spans="1:19" x14ac:dyDescent="0.2">
      <c r="A54" s="5" t="s">
        <v>116</v>
      </c>
      <c r="B54" s="6" t="s">
        <v>119</v>
      </c>
      <c r="C54" s="34" t="s">
        <v>141</v>
      </c>
      <c r="D54" s="30">
        <v>1098079</v>
      </c>
      <c r="E54" s="14">
        <v>55507</v>
      </c>
      <c r="F54" s="14">
        <v>56134</v>
      </c>
      <c r="G54" s="14">
        <v>67855</v>
      </c>
      <c r="H54" s="14">
        <v>96691</v>
      </c>
      <c r="I54" s="14">
        <v>97461</v>
      </c>
      <c r="J54" s="14">
        <v>105730</v>
      </c>
      <c r="K54" s="14">
        <v>133038</v>
      </c>
      <c r="L54" s="14">
        <v>130157</v>
      </c>
      <c r="M54" s="14">
        <v>89582</v>
      </c>
      <c r="N54" s="14">
        <v>99725</v>
      </c>
      <c r="O54" s="14">
        <v>66393</v>
      </c>
      <c r="P54" s="14">
        <v>66129</v>
      </c>
      <c r="Q54" s="30">
        <f t="shared" si="1"/>
        <v>1064402</v>
      </c>
      <c r="R54" s="12">
        <f t="shared" si="8"/>
        <v>-3.0669013795910804E-2</v>
      </c>
    </row>
    <row r="55" spans="1:19" x14ac:dyDescent="0.2">
      <c r="A55" s="5" t="s">
        <v>116</v>
      </c>
      <c r="B55" s="5" t="s">
        <v>120</v>
      </c>
      <c r="C55" s="34" t="s">
        <v>142</v>
      </c>
      <c r="D55" s="30">
        <v>4624812</v>
      </c>
      <c r="E55" s="14">
        <v>295836</v>
      </c>
      <c r="F55" s="14">
        <v>304080</v>
      </c>
      <c r="G55" s="14">
        <v>356167</v>
      </c>
      <c r="H55" s="14">
        <v>441996</v>
      </c>
      <c r="I55" s="14">
        <v>459067</v>
      </c>
      <c r="J55" s="14">
        <v>502117</v>
      </c>
      <c r="K55" s="14">
        <v>512784</v>
      </c>
      <c r="L55" s="14">
        <v>493168</v>
      </c>
      <c r="M55" s="14">
        <v>418682</v>
      </c>
      <c r="N55" s="14">
        <v>441002</v>
      </c>
      <c r="O55" s="14">
        <v>342814</v>
      </c>
      <c r="P55" s="14">
        <v>365797</v>
      </c>
      <c r="Q55" s="30">
        <v>4952111</v>
      </c>
      <c r="R55" s="12">
        <f t="shared" si="8"/>
        <v>7.0770228065486718E-2</v>
      </c>
    </row>
    <row r="56" spans="1:19" x14ac:dyDescent="0.2">
      <c r="A56" s="5" t="s">
        <v>116</v>
      </c>
      <c r="B56" s="6" t="s">
        <v>121</v>
      </c>
      <c r="C56" s="34" t="s">
        <v>143</v>
      </c>
      <c r="D56" s="30">
        <v>1003836</v>
      </c>
      <c r="E56" s="20">
        <v>65499</v>
      </c>
      <c r="F56" s="20">
        <v>58463</v>
      </c>
      <c r="G56" s="20">
        <v>75636</v>
      </c>
      <c r="H56" s="20">
        <v>84077</v>
      </c>
      <c r="I56" s="20">
        <v>98191</v>
      </c>
      <c r="J56" s="20">
        <v>104192</v>
      </c>
      <c r="K56" s="20">
        <v>103445</v>
      </c>
      <c r="L56" s="20">
        <v>101551</v>
      </c>
      <c r="M56" s="20">
        <v>79466</v>
      </c>
      <c r="N56" s="20">
        <v>86637</v>
      </c>
      <c r="O56" s="14">
        <v>69851</v>
      </c>
      <c r="P56" s="14">
        <v>71373</v>
      </c>
      <c r="Q56" s="30">
        <v>998387</v>
      </c>
      <c r="R56" s="12">
        <f t="shared" ref="R56:R64" si="10">Q56/D56-1</f>
        <v>-5.4281775110675001E-3</v>
      </c>
    </row>
    <row r="57" spans="1:19" x14ac:dyDescent="0.2">
      <c r="A57" s="5" t="s">
        <v>116</v>
      </c>
      <c r="B57" s="6" t="s">
        <v>122</v>
      </c>
      <c r="C57" s="34" t="s">
        <v>144</v>
      </c>
      <c r="D57" s="30">
        <v>425896</v>
      </c>
      <c r="E57" s="20">
        <v>27562</v>
      </c>
      <c r="F57" s="20">
        <v>27869</v>
      </c>
      <c r="G57" s="20">
        <v>31385</v>
      </c>
      <c r="H57" s="20">
        <v>36244</v>
      </c>
      <c r="I57" s="20">
        <v>39827</v>
      </c>
      <c r="J57" s="20">
        <v>45353</v>
      </c>
      <c r="K57" s="20">
        <v>41892</v>
      </c>
      <c r="L57" s="20">
        <v>35646</v>
      </c>
      <c r="M57" s="20">
        <v>40027</v>
      </c>
      <c r="N57" s="20">
        <v>38300</v>
      </c>
      <c r="O57" s="14">
        <v>30776</v>
      </c>
      <c r="P57" s="14">
        <v>29771</v>
      </c>
      <c r="Q57" s="30">
        <v>424653</v>
      </c>
      <c r="R57" s="12">
        <f t="shared" si="10"/>
        <v>-2.918552886150616E-3</v>
      </c>
    </row>
    <row r="58" spans="1:19" x14ac:dyDescent="0.2">
      <c r="A58" s="5" t="s">
        <v>116</v>
      </c>
      <c r="B58" s="6" t="s">
        <v>123</v>
      </c>
      <c r="C58" s="34" t="s">
        <v>145</v>
      </c>
      <c r="D58" s="30">
        <v>130839</v>
      </c>
      <c r="E58" s="20">
        <v>4199</v>
      </c>
      <c r="F58" s="20">
        <v>4085</v>
      </c>
      <c r="G58" s="20">
        <v>3950</v>
      </c>
      <c r="H58" s="20">
        <v>11264</v>
      </c>
      <c r="I58" s="20">
        <v>12804</v>
      </c>
      <c r="J58" s="20">
        <v>11267</v>
      </c>
      <c r="K58" s="20">
        <v>17161</v>
      </c>
      <c r="L58" s="20">
        <v>17158</v>
      </c>
      <c r="M58" s="20">
        <v>10262</v>
      </c>
      <c r="N58" s="20">
        <v>11231</v>
      </c>
      <c r="O58" s="14">
        <v>5764</v>
      </c>
      <c r="P58" s="14">
        <v>5285</v>
      </c>
      <c r="Q58" s="30">
        <v>114613</v>
      </c>
      <c r="R58" s="12">
        <f t="shared" si="10"/>
        <v>-0.12401501081481825</v>
      </c>
    </row>
    <row r="59" spans="1:19" x14ac:dyDescent="0.2">
      <c r="A59" s="5" t="s">
        <v>116</v>
      </c>
      <c r="B59" s="6" t="s">
        <v>124</v>
      </c>
      <c r="C59" s="34" t="s">
        <v>146</v>
      </c>
      <c r="D59" s="30">
        <v>451439</v>
      </c>
      <c r="E59" s="20">
        <v>10298</v>
      </c>
      <c r="F59" s="20">
        <v>9660</v>
      </c>
      <c r="G59" s="20">
        <v>11981</v>
      </c>
      <c r="H59" s="20">
        <v>30436</v>
      </c>
      <c r="I59" s="20">
        <v>44225</v>
      </c>
      <c r="J59" s="20"/>
      <c r="K59" s="20"/>
      <c r="L59" s="20"/>
      <c r="M59" s="20"/>
      <c r="N59" s="20"/>
      <c r="O59" s="14"/>
      <c r="P59" s="14"/>
      <c r="Q59" s="30">
        <v>504497</v>
      </c>
      <c r="R59" s="12">
        <f t="shared" si="10"/>
        <v>0.11753082919286983</v>
      </c>
    </row>
    <row r="60" spans="1:19" x14ac:dyDescent="0.2">
      <c r="A60" s="5" t="s">
        <v>116</v>
      </c>
      <c r="B60" s="6" t="s">
        <v>125</v>
      </c>
      <c r="C60" s="34" t="s">
        <v>147</v>
      </c>
      <c r="D60" s="30">
        <v>1661741</v>
      </c>
      <c r="E60" s="20">
        <v>83203</v>
      </c>
      <c r="F60" s="20">
        <v>85498</v>
      </c>
      <c r="G60" s="20">
        <v>105434</v>
      </c>
      <c r="H60" s="20">
        <v>139808</v>
      </c>
      <c r="I60" s="20">
        <v>168393</v>
      </c>
      <c r="J60" s="20">
        <v>180826</v>
      </c>
      <c r="K60" s="20">
        <v>177475</v>
      </c>
      <c r="L60" s="20">
        <v>174186</v>
      </c>
      <c r="M60" s="20">
        <v>155798</v>
      </c>
      <c r="N60" s="20">
        <v>138882</v>
      </c>
      <c r="O60" s="14">
        <v>89650</v>
      </c>
      <c r="P60" s="14">
        <v>94072</v>
      </c>
      <c r="Q60" s="30">
        <v>1596700</v>
      </c>
      <c r="R60" s="12">
        <f t="shared" si="10"/>
        <v>-3.9140275169235128E-2</v>
      </c>
    </row>
    <row r="61" spans="1:19" x14ac:dyDescent="0.2">
      <c r="A61" s="5" t="s">
        <v>116</v>
      </c>
      <c r="B61" s="5" t="s">
        <v>126</v>
      </c>
      <c r="C61" s="34" t="s">
        <v>148</v>
      </c>
      <c r="D61" s="30">
        <v>8562298</v>
      </c>
      <c r="E61" s="14">
        <v>572245</v>
      </c>
      <c r="F61" s="14">
        <v>562941</v>
      </c>
      <c r="G61" s="14">
        <v>690168</v>
      </c>
      <c r="H61" s="14">
        <v>708062</v>
      </c>
      <c r="I61" s="14">
        <v>784083</v>
      </c>
      <c r="J61" s="14">
        <v>799658</v>
      </c>
      <c r="K61" s="20">
        <v>815331</v>
      </c>
      <c r="L61" s="20">
        <v>833836</v>
      </c>
      <c r="M61" s="14">
        <v>743777</v>
      </c>
      <c r="N61" s="14">
        <v>752276</v>
      </c>
      <c r="O61" s="14">
        <v>588017</v>
      </c>
      <c r="P61" s="14">
        <v>616597</v>
      </c>
      <c r="Q61" s="30">
        <v>8467093</v>
      </c>
      <c r="R61" s="12">
        <f t="shared" si="10"/>
        <v>-1.1119094430023346E-2</v>
      </c>
    </row>
    <row r="62" spans="1:19" x14ac:dyDescent="0.2">
      <c r="A62" s="5" t="s">
        <v>116</v>
      </c>
      <c r="B62" s="5" t="s">
        <v>127</v>
      </c>
      <c r="C62" s="34" t="s">
        <v>149</v>
      </c>
      <c r="D62" s="30">
        <v>8265038</v>
      </c>
      <c r="E62" s="14">
        <v>513344</v>
      </c>
      <c r="F62" s="14">
        <v>500891</v>
      </c>
      <c r="G62" s="14">
        <v>611881</v>
      </c>
      <c r="H62" s="14">
        <v>720816</v>
      </c>
      <c r="I62" s="14">
        <v>782215</v>
      </c>
      <c r="J62" s="14">
        <v>801356</v>
      </c>
      <c r="K62" s="20">
        <v>832460</v>
      </c>
      <c r="L62" s="20">
        <v>879857</v>
      </c>
      <c r="M62" s="14">
        <v>662817</v>
      </c>
      <c r="N62" s="14">
        <v>737112</v>
      </c>
      <c r="O62" s="14">
        <v>564963</v>
      </c>
      <c r="P62" s="14">
        <v>579479</v>
      </c>
      <c r="Q62" s="30">
        <f t="shared" si="1"/>
        <v>8187191</v>
      </c>
      <c r="R62" s="12">
        <f t="shared" si="10"/>
        <v>-9.4188314681674656E-3</v>
      </c>
    </row>
    <row r="63" spans="1:19" x14ac:dyDescent="0.2">
      <c r="A63" s="5" t="s">
        <v>116</v>
      </c>
      <c r="B63" s="6" t="s">
        <v>128</v>
      </c>
      <c r="C63" s="34" t="s">
        <v>150</v>
      </c>
      <c r="D63" s="30">
        <v>1422792</v>
      </c>
      <c r="E63" s="14">
        <v>90918</v>
      </c>
      <c r="F63" s="14">
        <v>87709</v>
      </c>
      <c r="G63" s="14">
        <v>105553</v>
      </c>
      <c r="H63" s="14">
        <v>119134</v>
      </c>
      <c r="I63" s="14">
        <v>125941</v>
      </c>
      <c r="J63" s="14">
        <v>150517</v>
      </c>
      <c r="K63" s="14">
        <v>162711</v>
      </c>
      <c r="L63" s="14">
        <v>157436</v>
      </c>
      <c r="M63" s="14">
        <v>111151</v>
      </c>
      <c r="N63" s="14">
        <v>125287</v>
      </c>
      <c r="O63" s="14">
        <v>99170</v>
      </c>
      <c r="P63" s="14">
        <v>109789</v>
      </c>
      <c r="Q63" s="30">
        <f t="shared" si="1"/>
        <v>1445316</v>
      </c>
      <c r="R63" s="12">
        <f t="shared" si="10"/>
        <v>1.5830845267614579E-2</v>
      </c>
    </row>
    <row r="64" spans="1:19" x14ac:dyDescent="0.2">
      <c r="A64" s="5" t="s">
        <v>116</v>
      </c>
      <c r="B64" s="5" t="s">
        <v>129</v>
      </c>
      <c r="C64" s="34" t="s">
        <v>151</v>
      </c>
      <c r="D64" s="30">
        <v>3930849</v>
      </c>
      <c r="E64" s="14">
        <v>228572</v>
      </c>
      <c r="F64" s="14">
        <v>231001</v>
      </c>
      <c r="G64" s="14">
        <v>300897</v>
      </c>
      <c r="H64" s="14">
        <v>336250</v>
      </c>
      <c r="I64" s="14">
        <v>450682</v>
      </c>
      <c r="J64" s="14">
        <v>445703</v>
      </c>
      <c r="K64" s="14">
        <v>429838</v>
      </c>
      <c r="L64" s="14">
        <v>466233</v>
      </c>
      <c r="M64" s="14">
        <v>383892</v>
      </c>
      <c r="N64" s="14">
        <v>370755</v>
      </c>
      <c r="O64" s="14">
        <v>251595</v>
      </c>
      <c r="P64" s="14">
        <v>262092</v>
      </c>
      <c r="Q64" s="30">
        <v>4157284</v>
      </c>
      <c r="R64" s="12">
        <f t="shared" si="10"/>
        <v>5.7604603992674308E-2</v>
      </c>
      <c r="S64" s="32"/>
    </row>
    <row r="65" spans="1:18" x14ac:dyDescent="0.2">
      <c r="A65" s="5" t="s">
        <v>116</v>
      </c>
      <c r="B65" s="5" t="s">
        <v>130</v>
      </c>
      <c r="C65" s="34" t="s">
        <v>152</v>
      </c>
      <c r="D65" s="30">
        <v>11554251</v>
      </c>
      <c r="E65" s="14">
        <v>589833</v>
      </c>
      <c r="F65" s="14">
        <v>607078</v>
      </c>
      <c r="G65" s="14">
        <v>782027</v>
      </c>
      <c r="H65" s="14">
        <v>1022559</v>
      </c>
      <c r="I65" s="14">
        <v>1158247</v>
      </c>
      <c r="J65" s="14">
        <v>1251867</v>
      </c>
      <c r="K65" s="20">
        <v>1356709</v>
      </c>
      <c r="L65" s="20">
        <v>1346729</v>
      </c>
      <c r="M65" s="14">
        <v>1102857</v>
      </c>
      <c r="N65" s="14">
        <v>1052870</v>
      </c>
      <c r="O65" s="14">
        <v>686929</v>
      </c>
      <c r="P65" s="14">
        <v>702530</v>
      </c>
      <c r="Q65" s="30">
        <v>11660208</v>
      </c>
      <c r="R65" s="12">
        <f t="shared" ref="R65:R72" si="11">Q65/D65-1</f>
        <v>9.1703910534746136E-3</v>
      </c>
    </row>
    <row r="66" spans="1:18" x14ac:dyDescent="0.2">
      <c r="A66" s="5" t="s">
        <v>116</v>
      </c>
      <c r="B66" s="5" t="s">
        <v>131</v>
      </c>
      <c r="C66" s="34" t="s">
        <v>153</v>
      </c>
      <c r="D66" s="30">
        <v>3952908</v>
      </c>
      <c r="E66" s="14">
        <v>261742</v>
      </c>
      <c r="F66" s="14">
        <v>245210</v>
      </c>
      <c r="G66" s="14">
        <v>282470</v>
      </c>
      <c r="H66" s="14">
        <v>360238</v>
      </c>
      <c r="I66" s="14">
        <v>373973</v>
      </c>
      <c r="J66" s="14">
        <v>316721</v>
      </c>
      <c r="K66" s="14">
        <v>392822</v>
      </c>
      <c r="L66" s="14">
        <v>433359</v>
      </c>
      <c r="M66" s="14">
        <v>373018</v>
      </c>
      <c r="N66" s="14">
        <v>370002</v>
      </c>
      <c r="O66" s="14">
        <v>310472</v>
      </c>
      <c r="P66" s="14">
        <v>304177</v>
      </c>
      <c r="Q66" s="30">
        <f t="shared" si="1"/>
        <v>4024204</v>
      </c>
      <c r="R66" s="12">
        <f t="shared" si="11"/>
        <v>1.8036341852631033E-2</v>
      </c>
    </row>
    <row r="67" spans="1:18" x14ac:dyDescent="0.2">
      <c r="A67" s="5" t="s">
        <v>116</v>
      </c>
      <c r="B67" s="5" t="s">
        <v>132</v>
      </c>
      <c r="C67" s="34" t="s">
        <v>154</v>
      </c>
      <c r="D67" s="30">
        <v>62052917</v>
      </c>
      <c r="E67" s="14">
        <v>4556035</v>
      </c>
      <c r="F67" s="14">
        <v>4216597</v>
      </c>
      <c r="G67" s="14">
        <v>5033255</v>
      </c>
      <c r="H67" s="14">
        <v>5519400</v>
      </c>
      <c r="I67" s="14">
        <v>5590950</v>
      </c>
      <c r="J67" s="14">
        <v>5870972</v>
      </c>
      <c r="K67" s="14">
        <v>6287318</v>
      </c>
      <c r="L67" s="14">
        <v>6514555</v>
      </c>
      <c r="M67" s="14">
        <v>4893858</v>
      </c>
      <c r="N67" s="14">
        <v>5636191</v>
      </c>
      <c r="O67" s="14">
        <v>4687230</v>
      </c>
      <c r="P67" s="14">
        <v>5002435</v>
      </c>
      <c r="Q67" s="30">
        <v>63813756</v>
      </c>
      <c r="R67" s="12">
        <f t="shared" si="11"/>
        <v>2.8376409766522448E-2</v>
      </c>
    </row>
    <row r="68" spans="1:18" x14ac:dyDescent="0.2">
      <c r="A68" s="5" t="s">
        <v>116</v>
      </c>
      <c r="B68" s="5" t="s">
        <v>133</v>
      </c>
      <c r="C68" s="34" t="s">
        <v>155</v>
      </c>
      <c r="D68" s="30">
        <v>28274154</v>
      </c>
      <c r="E68" s="14">
        <v>2029285</v>
      </c>
      <c r="F68" s="14">
        <v>1978478</v>
      </c>
      <c r="G68" s="14">
        <v>2321150</v>
      </c>
      <c r="H68" s="14">
        <v>2517327</v>
      </c>
      <c r="I68" s="14">
        <v>2504932</v>
      </c>
      <c r="J68" s="14">
        <v>2680187</v>
      </c>
      <c r="K68" s="14">
        <v>2762412</v>
      </c>
      <c r="L68" s="14">
        <v>2794472</v>
      </c>
      <c r="M68" s="14">
        <v>2353073</v>
      </c>
      <c r="N68" s="14">
        <v>2530593</v>
      </c>
      <c r="O68" s="14">
        <v>2113119</v>
      </c>
      <c r="P68" s="14">
        <v>2275164</v>
      </c>
      <c r="Q68" s="30">
        <v>28862586</v>
      </c>
      <c r="R68" s="12">
        <f t="shared" si="11"/>
        <v>2.0811657176373899E-2</v>
      </c>
    </row>
    <row r="69" spans="1:18" x14ac:dyDescent="0.2">
      <c r="A69" s="5" t="s">
        <v>116</v>
      </c>
      <c r="B69" s="5" t="s">
        <v>134</v>
      </c>
      <c r="C69" s="34" t="s">
        <v>156</v>
      </c>
      <c r="D69" s="30">
        <v>645577</v>
      </c>
      <c r="E69" s="14">
        <v>46321</v>
      </c>
      <c r="F69" s="14">
        <v>48266</v>
      </c>
      <c r="G69" s="14">
        <v>54652</v>
      </c>
      <c r="H69" s="14">
        <v>55466</v>
      </c>
      <c r="I69" s="14">
        <v>53372</v>
      </c>
      <c r="J69" s="14">
        <v>59936</v>
      </c>
      <c r="K69" s="14">
        <v>52773</v>
      </c>
      <c r="L69" s="14">
        <v>39883</v>
      </c>
      <c r="M69" s="14">
        <v>46372</v>
      </c>
      <c r="N69" s="14">
        <v>58556</v>
      </c>
      <c r="O69" s="14">
        <v>52048</v>
      </c>
      <c r="P69" s="14">
        <v>53847</v>
      </c>
      <c r="Q69" s="30">
        <f t="shared" si="1"/>
        <v>621492</v>
      </c>
      <c r="R69" s="12">
        <f t="shared" si="11"/>
        <v>-3.7307710776561143E-2</v>
      </c>
    </row>
    <row r="70" spans="1:18" x14ac:dyDescent="0.2">
      <c r="A70" s="5" t="s">
        <v>116</v>
      </c>
      <c r="B70" s="5" t="s">
        <v>135</v>
      </c>
      <c r="C70" s="34" t="s">
        <v>157</v>
      </c>
      <c r="D70" s="30">
        <v>481268</v>
      </c>
      <c r="E70" s="14">
        <v>28714</v>
      </c>
      <c r="F70" s="14">
        <v>30234</v>
      </c>
      <c r="G70" s="14">
        <v>37793</v>
      </c>
      <c r="H70" s="14">
        <v>37870</v>
      </c>
      <c r="I70" s="14">
        <v>41805</v>
      </c>
      <c r="J70" s="14">
        <v>49391</v>
      </c>
      <c r="K70" s="14">
        <v>56899</v>
      </c>
      <c r="L70" s="14">
        <v>58026</v>
      </c>
      <c r="M70" s="14">
        <v>44386</v>
      </c>
      <c r="N70" s="14">
        <v>44101</v>
      </c>
      <c r="O70" s="14">
        <v>35049</v>
      </c>
      <c r="P70" s="14">
        <v>37901</v>
      </c>
      <c r="Q70" s="30">
        <v>502138</v>
      </c>
      <c r="R70" s="12">
        <f t="shared" si="11"/>
        <v>4.3364611817116483E-2</v>
      </c>
    </row>
    <row r="71" spans="1:18" x14ac:dyDescent="0.2">
      <c r="A71" s="5" t="s">
        <v>116</v>
      </c>
      <c r="B71" s="5" t="s">
        <v>136</v>
      </c>
      <c r="C71" s="34" t="s">
        <v>158</v>
      </c>
      <c r="D71" s="30">
        <v>1181149</v>
      </c>
      <c r="E71" s="14">
        <v>65041</v>
      </c>
      <c r="F71" s="14">
        <v>67758</v>
      </c>
      <c r="G71" s="14">
        <v>77354</v>
      </c>
      <c r="H71" s="14">
        <v>100655</v>
      </c>
      <c r="I71" s="14">
        <v>101699</v>
      </c>
      <c r="J71" s="14">
        <v>120027</v>
      </c>
      <c r="K71" s="14">
        <v>116331</v>
      </c>
      <c r="L71" s="14">
        <v>104074</v>
      </c>
      <c r="M71" s="14">
        <v>104609</v>
      </c>
      <c r="N71" s="14">
        <v>110047</v>
      </c>
      <c r="O71" s="14">
        <v>84220</v>
      </c>
      <c r="P71" s="14">
        <v>115797</v>
      </c>
      <c r="Q71" s="30">
        <f t="shared" si="1"/>
        <v>1167612</v>
      </c>
      <c r="R71" s="12">
        <f t="shared" si="11"/>
        <v>-1.1460874114950781E-2</v>
      </c>
    </row>
    <row r="72" spans="1:18" x14ac:dyDescent="0.2">
      <c r="A72" s="5" t="s">
        <v>116</v>
      </c>
      <c r="B72" s="6" t="s">
        <v>138</v>
      </c>
      <c r="C72" s="34" t="s">
        <v>160</v>
      </c>
      <c r="D72" s="30">
        <v>581061</v>
      </c>
      <c r="E72" s="14">
        <v>25393</v>
      </c>
      <c r="F72" s="14">
        <v>27247</v>
      </c>
      <c r="G72" s="14">
        <v>32636</v>
      </c>
      <c r="H72" s="14">
        <v>49642</v>
      </c>
      <c r="I72" s="14">
        <v>53688</v>
      </c>
      <c r="J72" s="14">
        <v>60774</v>
      </c>
      <c r="K72" s="14">
        <v>69063</v>
      </c>
      <c r="L72" s="14">
        <v>73759</v>
      </c>
      <c r="M72" s="14">
        <v>46057</v>
      </c>
      <c r="N72" s="14">
        <v>47317</v>
      </c>
      <c r="O72" s="14">
        <v>31987</v>
      </c>
      <c r="P72" s="14">
        <v>33169</v>
      </c>
      <c r="Q72" s="30">
        <v>550781</v>
      </c>
      <c r="R72" s="12">
        <f t="shared" si="11"/>
        <v>-5.2111568320709845E-2</v>
      </c>
    </row>
    <row r="73" spans="1:18" x14ac:dyDescent="0.2">
      <c r="A73" s="5" t="s">
        <v>116</v>
      </c>
      <c r="B73" s="5" t="s">
        <v>139</v>
      </c>
      <c r="C73" s="34" t="s">
        <v>161</v>
      </c>
      <c r="D73" s="30">
        <v>7567634</v>
      </c>
      <c r="E73" s="14">
        <v>530774</v>
      </c>
      <c r="F73" s="14">
        <v>535701</v>
      </c>
      <c r="G73" s="14">
        <v>637531</v>
      </c>
      <c r="H73" s="14">
        <v>650530</v>
      </c>
      <c r="I73" s="14">
        <v>679467</v>
      </c>
      <c r="J73" s="14">
        <v>724467</v>
      </c>
      <c r="K73" s="14">
        <v>672571</v>
      </c>
      <c r="L73" s="14">
        <v>624070</v>
      </c>
      <c r="M73" s="14">
        <v>600321</v>
      </c>
      <c r="N73" s="14">
        <v>685599</v>
      </c>
      <c r="O73" s="14">
        <v>578161</v>
      </c>
      <c r="P73" s="14">
        <v>598722</v>
      </c>
      <c r="Q73" s="30">
        <v>7517736</v>
      </c>
      <c r="R73" s="12">
        <f t="shared" ref="R73:R78" si="12">Q73/D73-1</f>
        <v>-6.5936064032694475E-3</v>
      </c>
    </row>
    <row r="74" spans="1:18" x14ac:dyDescent="0.2">
      <c r="A74" s="5" t="s">
        <v>162</v>
      </c>
      <c r="B74" s="5" t="s">
        <v>163</v>
      </c>
      <c r="C74" s="34" t="s">
        <v>191</v>
      </c>
      <c r="D74" s="30">
        <v>208402</v>
      </c>
      <c r="E74" s="14">
        <v>11659</v>
      </c>
      <c r="F74" s="14">
        <v>9885</v>
      </c>
      <c r="G74" s="14">
        <v>9462</v>
      </c>
      <c r="H74" s="14">
        <v>9000</v>
      </c>
      <c r="I74" s="14">
        <v>11517</v>
      </c>
      <c r="J74" s="14">
        <v>23326</v>
      </c>
      <c r="K74" s="14">
        <v>35389</v>
      </c>
      <c r="L74" s="14">
        <v>47086</v>
      </c>
      <c r="M74" s="14">
        <v>26134</v>
      </c>
      <c r="N74" s="14">
        <v>13863</v>
      </c>
      <c r="O74" s="14">
        <v>9511</v>
      </c>
      <c r="P74" s="14">
        <v>6897</v>
      </c>
      <c r="Q74" s="30">
        <f t="shared" si="1"/>
        <v>213729</v>
      </c>
      <c r="R74" s="12">
        <f t="shared" si="12"/>
        <v>2.5561175036707962E-2</v>
      </c>
    </row>
    <row r="75" spans="1:18" x14ac:dyDescent="0.2">
      <c r="A75" s="5" t="s">
        <v>162</v>
      </c>
      <c r="B75" s="5" t="s">
        <v>955</v>
      </c>
      <c r="C75" s="34" t="s">
        <v>956</v>
      </c>
      <c r="D75" s="30">
        <v>188682</v>
      </c>
      <c r="E75" s="14">
        <v>18545</v>
      </c>
      <c r="F75" s="14">
        <v>15197</v>
      </c>
      <c r="G75" s="14">
        <v>17711</v>
      </c>
      <c r="H75" s="14">
        <v>21889</v>
      </c>
      <c r="I75" s="14">
        <v>19283</v>
      </c>
      <c r="J75" s="14">
        <v>19569</v>
      </c>
      <c r="K75" s="14">
        <v>22705</v>
      </c>
      <c r="L75" s="14">
        <v>24900</v>
      </c>
      <c r="M75" s="14">
        <v>18891</v>
      </c>
      <c r="N75" s="14">
        <v>15676</v>
      </c>
      <c r="O75" s="14">
        <v>11474</v>
      </c>
      <c r="P75" s="14">
        <v>12163</v>
      </c>
      <c r="Q75" s="30">
        <f t="shared" si="1"/>
        <v>218003</v>
      </c>
      <c r="R75" s="12">
        <f t="shared" si="12"/>
        <v>0.15539903117414489</v>
      </c>
    </row>
    <row r="76" spans="1:18" x14ac:dyDescent="0.2">
      <c r="A76" s="5" t="s">
        <v>162</v>
      </c>
      <c r="B76" s="5" t="s">
        <v>164</v>
      </c>
      <c r="C76" s="34" t="s">
        <v>192</v>
      </c>
      <c r="D76" s="30">
        <v>1436373</v>
      </c>
      <c r="E76" s="14">
        <v>93266</v>
      </c>
      <c r="F76" s="14">
        <v>84380</v>
      </c>
      <c r="G76" s="14">
        <v>101351</v>
      </c>
      <c r="H76" s="14">
        <v>107339</v>
      </c>
      <c r="I76" s="14">
        <v>131391</v>
      </c>
      <c r="J76" s="14">
        <v>151318</v>
      </c>
      <c r="K76" s="14">
        <v>175060</v>
      </c>
      <c r="L76" s="14">
        <v>203581</v>
      </c>
      <c r="M76" s="14">
        <v>168684</v>
      </c>
      <c r="N76" s="14">
        <v>138155</v>
      </c>
      <c r="O76" s="14">
        <v>113868</v>
      </c>
      <c r="P76" s="14">
        <v>107314</v>
      </c>
      <c r="Q76" s="30">
        <f t="shared" si="1"/>
        <v>1575707</v>
      </c>
      <c r="R76" s="12">
        <f t="shared" si="12"/>
        <v>9.7004051176122097E-2</v>
      </c>
    </row>
    <row r="77" spans="1:18" x14ac:dyDescent="0.2">
      <c r="A77" s="5" t="s">
        <v>165</v>
      </c>
      <c r="B77" s="5" t="s">
        <v>166</v>
      </c>
      <c r="C77" s="35"/>
      <c r="D77" s="30">
        <v>202503831</v>
      </c>
      <c r="E77" s="14">
        <v>12946506</v>
      </c>
      <c r="F77" s="14">
        <v>12777124</v>
      </c>
      <c r="G77" s="14">
        <v>15477860</v>
      </c>
      <c r="H77" s="14">
        <v>16712444</v>
      </c>
      <c r="I77" s="14">
        <v>18810971</v>
      </c>
      <c r="J77" s="14">
        <v>19650348</v>
      </c>
      <c r="K77" s="14">
        <v>20371001</v>
      </c>
      <c r="L77" s="14">
        <v>21061217</v>
      </c>
      <c r="M77" s="14">
        <v>20966856</v>
      </c>
      <c r="N77" s="14">
        <v>20043603</v>
      </c>
      <c r="O77" s="14">
        <v>15617010</v>
      </c>
      <c r="P77" s="14">
        <v>14077275</v>
      </c>
      <c r="Q77" s="30">
        <f t="shared" ref="Q77:Q108" si="13">SUM(E77:P77)</f>
        <v>208512215</v>
      </c>
      <c r="R77" s="12">
        <f t="shared" si="12"/>
        <v>2.967047077741447E-2</v>
      </c>
    </row>
    <row r="78" spans="1:18" x14ac:dyDescent="0.2">
      <c r="A78" s="5" t="s">
        <v>165</v>
      </c>
      <c r="B78" s="5" t="s">
        <v>167</v>
      </c>
      <c r="C78" s="34" t="s">
        <v>193</v>
      </c>
      <c r="D78" s="30">
        <v>838969</v>
      </c>
      <c r="E78" s="14">
        <v>37494</v>
      </c>
      <c r="F78" s="14">
        <v>35493</v>
      </c>
      <c r="G78" s="14">
        <v>40668</v>
      </c>
      <c r="H78" s="14">
        <v>72718</v>
      </c>
      <c r="I78" s="14">
        <v>77708</v>
      </c>
      <c r="J78" s="14">
        <v>75833</v>
      </c>
      <c r="K78" s="14">
        <v>79309</v>
      </c>
      <c r="L78" s="14">
        <v>87526</v>
      </c>
      <c r="M78" s="14">
        <v>82561</v>
      </c>
      <c r="N78" s="14">
        <v>74380</v>
      </c>
      <c r="O78" s="14">
        <v>43299</v>
      </c>
      <c r="P78" s="14">
        <v>43325</v>
      </c>
      <c r="Q78" s="30">
        <f t="shared" si="13"/>
        <v>750314</v>
      </c>
      <c r="R78" s="12">
        <f t="shared" si="12"/>
        <v>-0.10567136568812441</v>
      </c>
    </row>
    <row r="79" spans="1:18" x14ac:dyDescent="0.2">
      <c r="A79" s="5" t="s">
        <v>165</v>
      </c>
      <c r="B79" s="5" t="s">
        <v>168</v>
      </c>
      <c r="C79" s="34" t="s">
        <v>194</v>
      </c>
      <c r="D79" s="30">
        <v>6727306</v>
      </c>
      <c r="E79" s="14">
        <v>446333</v>
      </c>
      <c r="F79" s="14">
        <v>475526</v>
      </c>
      <c r="G79" s="14">
        <v>552957</v>
      </c>
      <c r="H79" s="14">
        <v>629441</v>
      </c>
      <c r="I79" s="14">
        <v>642227</v>
      </c>
      <c r="J79" s="14">
        <v>659808</v>
      </c>
      <c r="K79" s="14">
        <v>657309</v>
      </c>
      <c r="L79" s="14">
        <v>677620</v>
      </c>
      <c r="M79" s="14">
        <v>688699</v>
      </c>
      <c r="N79" s="14">
        <v>718905</v>
      </c>
      <c r="O79" s="17">
        <v>565193</v>
      </c>
      <c r="P79" s="14">
        <v>578499</v>
      </c>
      <c r="Q79" s="30">
        <f t="shared" si="13"/>
        <v>7292517</v>
      </c>
      <c r="R79" s="12">
        <f t="shared" ref="R79:R101" si="14">Q79/D79-1</f>
        <v>8.4017435805655349E-2</v>
      </c>
    </row>
    <row r="80" spans="1:18" x14ac:dyDescent="0.2">
      <c r="A80" s="5" t="s">
        <v>165</v>
      </c>
      <c r="B80" s="5" t="s">
        <v>169</v>
      </c>
      <c r="C80" s="34" t="s">
        <v>195</v>
      </c>
      <c r="D80" s="30">
        <v>19591838</v>
      </c>
      <c r="E80" s="14">
        <v>1310647</v>
      </c>
      <c r="F80" s="14">
        <v>1354649</v>
      </c>
      <c r="G80" s="14">
        <v>1588826</v>
      </c>
      <c r="H80" s="14">
        <v>1708608</v>
      </c>
      <c r="I80" s="14">
        <v>1881655</v>
      </c>
      <c r="J80" s="14">
        <v>1909877</v>
      </c>
      <c r="K80" s="14">
        <v>1944511</v>
      </c>
      <c r="L80" s="14">
        <v>1913775</v>
      </c>
      <c r="M80" s="14">
        <v>1996861</v>
      </c>
      <c r="N80" s="14">
        <v>1964259</v>
      </c>
      <c r="O80" s="14">
        <v>1634717</v>
      </c>
      <c r="P80" s="14">
        <v>1479631</v>
      </c>
      <c r="Q80" s="30">
        <f t="shared" si="13"/>
        <v>20688016</v>
      </c>
      <c r="R80" s="12">
        <f t="shared" si="14"/>
        <v>5.59507484698476E-2</v>
      </c>
    </row>
    <row r="81" spans="1:18" x14ac:dyDescent="0.2">
      <c r="A81" s="5" t="s">
        <v>165</v>
      </c>
      <c r="B81" s="5" t="s">
        <v>170</v>
      </c>
      <c r="C81" s="34" t="s">
        <v>196</v>
      </c>
      <c r="D81" s="30">
        <v>2612627</v>
      </c>
      <c r="E81" s="14">
        <v>154293</v>
      </c>
      <c r="F81" s="14">
        <v>157363</v>
      </c>
      <c r="G81" s="14">
        <v>187160</v>
      </c>
      <c r="H81" s="14">
        <v>239272</v>
      </c>
      <c r="I81" s="14">
        <v>255592</v>
      </c>
      <c r="J81" s="14">
        <v>255361</v>
      </c>
      <c r="K81" s="14">
        <v>279267</v>
      </c>
      <c r="L81" s="14">
        <v>279262</v>
      </c>
      <c r="M81" s="14">
        <v>290265</v>
      </c>
      <c r="N81" s="14">
        <v>297359</v>
      </c>
      <c r="O81" s="14">
        <v>206515</v>
      </c>
      <c r="P81" s="14">
        <v>171420</v>
      </c>
      <c r="Q81" s="30">
        <f t="shared" si="13"/>
        <v>2773129</v>
      </c>
      <c r="R81" s="12">
        <f t="shared" si="14"/>
        <v>6.1433185831731851E-2</v>
      </c>
    </row>
    <row r="82" spans="1:18" x14ac:dyDescent="0.2">
      <c r="A82" s="5" t="s">
        <v>165</v>
      </c>
      <c r="B82" s="5" t="s">
        <v>171</v>
      </c>
      <c r="C82" s="34" t="s">
        <v>197</v>
      </c>
      <c r="D82" s="30">
        <v>9077346</v>
      </c>
      <c r="E82" s="14">
        <v>512860</v>
      </c>
      <c r="F82" s="14">
        <v>502483</v>
      </c>
      <c r="G82" s="14">
        <v>619444</v>
      </c>
      <c r="H82" s="14">
        <v>725247</v>
      </c>
      <c r="I82" s="14">
        <v>880726</v>
      </c>
      <c r="J82" s="14">
        <v>932276</v>
      </c>
      <c r="K82" s="14">
        <v>990273</v>
      </c>
      <c r="L82" s="14">
        <v>1023433</v>
      </c>
      <c r="M82" s="14">
        <v>1033265</v>
      </c>
      <c r="N82" s="14">
        <v>956486</v>
      </c>
      <c r="O82" s="14">
        <v>665995</v>
      </c>
      <c r="P82" s="14">
        <v>608005</v>
      </c>
      <c r="Q82" s="30">
        <f t="shared" si="13"/>
        <v>9450493</v>
      </c>
      <c r="R82" s="12">
        <f t="shared" si="14"/>
        <v>4.1107499923435764E-2</v>
      </c>
    </row>
    <row r="83" spans="1:18" x14ac:dyDescent="0.2">
      <c r="A83" s="5" t="s">
        <v>165</v>
      </c>
      <c r="B83" s="5" t="s">
        <v>172</v>
      </c>
      <c r="C83" s="34" t="s">
        <v>198</v>
      </c>
      <c r="D83" s="30">
        <v>1924386</v>
      </c>
      <c r="E83" s="14">
        <v>113818</v>
      </c>
      <c r="F83" s="14">
        <v>104846</v>
      </c>
      <c r="G83" s="14">
        <v>125257</v>
      </c>
      <c r="H83" s="14">
        <v>163683</v>
      </c>
      <c r="I83" s="14">
        <v>183350</v>
      </c>
      <c r="J83" s="14">
        <v>188793</v>
      </c>
      <c r="K83" s="14">
        <v>210020</v>
      </c>
      <c r="L83" s="14">
        <v>212829</v>
      </c>
      <c r="M83" s="14">
        <v>201184</v>
      </c>
      <c r="N83" s="14">
        <v>190711</v>
      </c>
      <c r="O83" s="14">
        <v>135963</v>
      </c>
      <c r="P83" s="14">
        <v>135269</v>
      </c>
      <c r="Q83" s="30">
        <f t="shared" si="13"/>
        <v>1965723</v>
      </c>
      <c r="R83" s="12">
        <f t="shared" si="14"/>
        <v>2.1480617713909744E-2</v>
      </c>
    </row>
    <row r="84" spans="1:18" x14ac:dyDescent="0.2">
      <c r="A84" s="5" t="s">
        <v>165</v>
      </c>
      <c r="B84" s="5" t="s">
        <v>173</v>
      </c>
      <c r="C84" s="34" t="s">
        <v>199</v>
      </c>
      <c r="D84" s="30">
        <v>1754139</v>
      </c>
      <c r="E84" s="14">
        <v>91214</v>
      </c>
      <c r="F84" s="14">
        <v>93526</v>
      </c>
      <c r="G84" s="14">
        <v>121801</v>
      </c>
      <c r="H84" s="14">
        <v>124805</v>
      </c>
      <c r="I84" s="14">
        <v>157822</v>
      </c>
      <c r="J84" s="14">
        <v>176832</v>
      </c>
      <c r="K84" s="14">
        <v>167234</v>
      </c>
      <c r="L84" s="14">
        <v>177761</v>
      </c>
      <c r="M84" s="14">
        <v>199962</v>
      </c>
      <c r="N84" s="14">
        <v>196275</v>
      </c>
      <c r="O84" s="14">
        <v>134178</v>
      </c>
      <c r="P84" s="14">
        <v>115049</v>
      </c>
      <c r="Q84" s="30">
        <f t="shared" si="13"/>
        <v>1756459</v>
      </c>
      <c r="R84" s="12">
        <f t="shared" si="14"/>
        <v>1.3225861804566641E-3</v>
      </c>
    </row>
    <row r="85" spans="1:18" x14ac:dyDescent="0.2">
      <c r="A85" s="5" t="s">
        <v>165</v>
      </c>
      <c r="B85" s="5" t="s">
        <v>174</v>
      </c>
      <c r="C85" s="34" t="s">
        <v>200</v>
      </c>
      <c r="D85" s="30">
        <v>21228226</v>
      </c>
      <c r="E85" s="14">
        <v>1330810</v>
      </c>
      <c r="F85" s="14">
        <v>1337063</v>
      </c>
      <c r="G85" s="14">
        <v>1603681</v>
      </c>
      <c r="H85" s="14">
        <v>1772691</v>
      </c>
      <c r="I85" s="14">
        <v>2005997</v>
      </c>
      <c r="J85" s="14">
        <v>2047418</v>
      </c>
      <c r="K85" s="14">
        <v>2169815</v>
      </c>
      <c r="L85" s="14">
        <v>2237065</v>
      </c>
      <c r="M85" s="14">
        <v>2194276</v>
      </c>
      <c r="N85" s="14">
        <v>2123858</v>
      </c>
      <c r="O85" s="14">
        <v>1581475</v>
      </c>
      <c r="P85" s="14">
        <v>1446340</v>
      </c>
      <c r="Q85" s="30">
        <f t="shared" si="13"/>
        <v>21850489</v>
      </c>
      <c r="R85" s="12">
        <f t="shared" si="14"/>
        <v>2.9313000530519995E-2</v>
      </c>
    </row>
    <row r="86" spans="1:18" x14ac:dyDescent="0.2">
      <c r="A86" s="5" t="s">
        <v>165</v>
      </c>
      <c r="B86" s="5" t="s">
        <v>175</v>
      </c>
      <c r="C86" s="34" t="s">
        <v>201</v>
      </c>
      <c r="D86" s="30">
        <v>214939</v>
      </c>
      <c r="E86" s="14">
        <v>4656</v>
      </c>
      <c r="F86" s="14">
        <v>7372</v>
      </c>
      <c r="G86" s="14">
        <v>11000</v>
      </c>
      <c r="H86" s="14">
        <v>14929</v>
      </c>
      <c r="I86" s="14">
        <v>19872</v>
      </c>
      <c r="J86" s="14">
        <v>23710</v>
      </c>
      <c r="K86" s="14">
        <v>22036</v>
      </c>
      <c r="L86" s="14">
        <v>34943</v>
      </c>
      <c r="M86" s="14">
        <v>34477</v>
      </c>
      <c r="N86" s="14">
        <v>35645</v>
      </c>
      <c r="O86" s="14">
        <v>11510</v>
      </c>
      <c r="P86" s="14">
        <v>6436</v>
      </c>
      <c r="Q86" s="30">
        <f t="shared" si="13"/>
        <v>226586</v>
      </c>
      <c r="R86" s="12">
        <f t="shared" si="14"/>
        <v>5.4187467141840306E-2</v>
      </c>
    </row>
    <row r="87" spans="1:18" x14ac:dyDescent="0.2">
      <c r="A87" s="5" t="s">
        <v>165</v>
      </c>
      <c r="B87" s="5" t="s">
        <v>176</v>
      </c>
      <c r="C87" s="34" t="s">
        <v>202</v>
      </c>
      <c r="D87" s="30">
        <v>58036948</v>
      </c>
      <c r="E87" s="14">
        <v>4010321</v>
      </c>
      <c r="F87" s="14">
        <v>3670230</v>
      </c>
      <c r="G87" s="14">
        <v>4493541</v>
      </c>
      <c r="H87" s="14">
        <v>4707411</v>
      </c>
      <c r="I87" s="14">
        <v>5320530</v>
      </c>
      <c r="J87" s="14">
        <v>5585795</v>
      </c>
      <c r="K87" s="14">
        <v>5855861</v>
      </c>
      <c r="L87" s="14">
        <v>6113895</v>
      </c>
      <c r="M87" s="14">
        <v>5877542</v>
      </c>
      <c r="N87" s="14">
        <v>5474847</v>
      </c>
      <c r="O87" s="14">
        <v>4441535</v>
      </c>
      <c r="P87" s="14">
        <v>4014624</v>
      </c>
      <c r="Q87" s="30">
        <f t="shared" si="13"/>
        <v>59566132</v>
      </c>
      <c r="R87" s="12">
        <f t="shared" si="14"/>
        <v>2.6348456503949791E-2</v>
      </c>
    </row>
    <row r="88" spans="1:18" x14ac:dyDescent="0.2">
      <c r="A88" s="5" t="s">
        <v>165</v>
      </c>
      <c r="B88" s="5" t="s">
        <v>177</v>
      </c>
      <c r="C88" s="34" t="s">
        <v>203</v>
      </c>
      <c r="D88" s="30">
        <v>536029</v>
      </c>
      <c r="E88" s="14">
        <v>31199</v>
      </c>
      <c r="F88" s="14">
        <v>33177</v>
      </c>
      <c r="G88" s="14">
        <v>40026</v>
      </c>
      <c r="H88" s="14">
        <v>39527</v>
      </c>
      <c r="I88" s="14">
        <v>49326</v>
      </c>
      <c r="J88" s="14">
        <v>62701</v>
      </c>
      <c r="K88" s="14">
        <v>66814</v>
      </c>
      <c r="L88" s="14">
        <v>78668</v>
      </c>
      <c r="M88" s="14">
        <v>72080</v>
      </c>
      <c r="N88" s="14">
        <v>56379</v>
      </c>
      <c r="O88" s="14">
        <v>33077</v>
      </c>
      <c r="P88" s="14">
        <v>28369</v>
      </c>
      <c r="Q88" s="30">
        <f t="shared" si="13"/>
        <v>591343</v>
      </c>
      <c r="R88" s="12">
        <f t="shared" si="14"/>
        <v>0.10319217803514369</v>
      </c>
    </row>
    <row r="89" spans="1:18" x14ac:dyDescent="0.2">
      <c r="A89" s="5" t="s">
        <v>165</v>
      </c>
      <c r="B89" s="5" t="s">
        <v>178</v>
      </c>
      <c r="C89" s="34" t="s">
        <v>204</v>
      </c>
      <c r="D89" s="30">
        <v>2667402</v>
      </c>
      <c r="E89" s="14">
        <v>129560</v>
      </c>
      <c r="F89" s="14">
        <v>124153</v>
      </c>
      <c r="G89" s="14">
        <v>150015</v>
      </c>
      <c r="H89" s="14">
        <v>233901</v>
      </c>
      <c r="I89" s="14">
        <v>233639</v>
      </c>
      <c r="J89" s="14">
        <v>237346</v>
      </c>
      <c r="K89" s="14">
        <v>248580</v>
      </c>
      <c r="L89" s="14">
        <v>274628</v>
      </c>
      <c r="M89" s="14">
        <v>250534</v>
      </c>
      <c r="N89" s="14">
        <v>251016</v>
      </c>
      <c r="O89" s="14">
        <v>156600</v>
      </c>
      <c r="P89" s="14">
        <v>157168</v>
      </c>
      <c r="Q89" s="30">
        <f t="shared" si="13"/>
        <v>2447140</v>
      </c>
      <c r="R89" s="12">
        <f t="shared" si="14"/>
        <v>-8.2575479811441976E-2</v>
      </c>
    </row>
    <row r="90" spans="1:18" x14ac:dyDescent="0.2">
      <c r="A90" s="5" t="s">
        <v>165</v>
      </c>
      <c r="B90" s="5" t="s">
        <v>179</v>
      </c>
      <c r="C90" s="34" t="s">
        <v>205</v>
      </c>
      <c r="D90" s="30">
        <v>13502553</v>
      </c>
      <c r="E90" s="14">
        <v>880393</v>
      </c>
      <c r="F90" s="14">
        <v>924960</v>
      </c>
      <c r="G90" s="14">
        <v>1124123</v>
      </c>
      <c r="H90" s="14">
        <v>1214202</v>
      </c>
      <c r="I90" s="14">
        <v>1326152</v>
      </c>
      <c r="J90" s="14">
        <v>1340717</v>
      </c>
      <c r="K90" s="14">
        <v>1412276</v>
      </c>
      <c r="L90" s="14">
        <v>1424092</v>
      </c>
      <c r="M90" s="14">
        <v>1449078</v>
      </c>
      <c r="N90" s="14">
        <v>1463528</v>
      </c>
      <c r="O90" s="14">
        <v>1147983</v>
      </c>
      <c r="P90" s="14">
        <v>1052776</v>
      </c>
      <c r="Q90" s="30">
        <f t="shared" si="13"/>
        <v>14760280</v>
      </c>
      <c r="R90" s="12">
        <f t="shared" si="14"/>
        <v>9.3147347764530153E-2</v>
      </c>
    </row>
    <row r="91" spans="1:18" x14ac:dyDescent="0.2">
      <c r="A91" s="5" t="s">
        <v>165</v>
      </c>
      <c r="B91" s="5" t="s">
        <v>180</v>
      </c>
      <c r="C91" s="34" t="s">
        <v>206</v>
      </c>
      <c r="D91" s="30">
        <v>5234909</v>
      </c>
      <c r="E91" s="14">
        <v>279181</v>
      </c>
      <c r="F91" s="14">
        <v>274956</v>
      </c>
      <c r="G91" s="14">
        <v>371313</v>
      </c>
      <c r="H91" s="14">
        <v>435205</v>
      </c>
      <c r="I91" s="14">
        <v>476056</v>
      </c>
      <c r="J91" s="14">
        <v>497555</v>
      </c>
      <c r="K91" s="14">
        <v>527835</v>
      </c>
      <c r="L91" s="14">
        <v>568044</v>
      </c>
      <c r="M91" s="14">
        <v>587070</v>
      </c>
      <c r="N91" s="14">
        <v>571082</v>
      </c>
      <c r="O91" s="14">
        <v>402179</v>
      </c>
      <c r="P91" s="14">
        <v>301406</v>
      </c>
      <c r="Q91" s="30">
        <f t="shared" si="13"/>
        <v>5291882</v>
      </c>
      <c r="R91" s="12">
        <f t="shared" si="14"/>
        <v>1.0883283739984817E-2</v>
      </c>
    </row>
    <row r="92" spans="1:18" x14ac:dyDescent="0.2">
      <c r="A92" s="5" t="s">
        <v>165</v>
      </c>
      <c r="B92" s="5" t="s">
        <v>181</v>
      </c>
      <c r="C92" s="34" t="s">
        <v>207</v>
      </c>
      <c r="D92" s="30">
        <v>1059227</v>
      </c>
      <c r="E92" s="14">
        <v>40402</v>
      </c>
      <c r="F92" s="14">
        <v>38409</v>
      </c>
      <c r="G92" s="14">
        <v>49726</v>
      </c>
      <c r="H92" s="14">
        <v>93884</v>
      </c>
      <c r="I92" s="14">
        <v>102765</v>
      </c>
      <c r="J92" s="14">
        <v>109225</v>
      </c>
      <c r="K92" s="14">
        <v>109690</v>
      </c>
      <c r="L92" s="14">
        <v>122189</v>
      </c>
      <c r="M92" s="14">
        <v>112612</v>
      </c>
      <c r="N92" s="14">
        <v>105569</v>
      </c>
      <c r="O92" s="14">
        <v>53844</v>
      </c>
      <c r="P92" s="14">
        <v>45136</v>
      </c>
      <c r="Q92" s="30">
        <f t="shared" si="13"/>
        <v>983451</v>
      </c>
      <c r="R92" s="12">
        <f t="shared" si="14"/>
        <v>-7.1538961903350295E-2</v>
      </c>
    </row>
    <row r="93" spans="1:18" x14ac:dyDescent="0.2">
      <c r="A93" s="5" t="s">
        <v>165</v>
      </c>
      <c r="B93" s="5" t="s">
        <v>182</v>
      </c>
      <c r="C93" s="34" t="s">
        <v>208</v>
      </c>
      <c r="D93" s="30">
        <v>2234231</v>
      </c>
      <c r="E93" s="14">
        <v>114284</v>
      </c>
      <c r="F93" s="14">
        <v>121104</v>
      </c>
      <c r="G93" s="14">
        <v>147279</v>
      </c>
      <c r="H93" s="14">
        <v>164926</v>
      </c>
      <c r="I93" s="14">
        <v>208974</v>
      </c>
      <c r="J93" s="14">
        <v>240568</v>
      </c>
      <c r="K93" s="14">
        <v>236113</v>
      </c>
      <c r="L93" s="14">
        <v>268450</v>
      </c>
      <c r="M93" s="14">
        <v>273956</v>
      </c>
      <c r="N93" s="14">
        <v>269943</v>
      </c>
      <c r="O93" s="14">
        <v>164142</v>
      </c>
      <c r="P93" s="14">
        <v>118602</v>
      </c>
      <c r="Q93" s="30">
        <f t="shared" si="13"/>
        <v>2328341</v>
      </c>
      <c r="R93" s="12">
        <f t="shared" si="14"/>
        <v>4.2121875490940708E-2</v>
      </c>
    </row>
    <row r="94" spans="1:18" x14ac:dyDescent="0.2">
      <c r="A94" s="5" t="s">
        <v>165</v>
      </c>
      <c r="B94" s="5" t="s">
        <v>183</v>
      </c>
      <c r="C94" s="34" t="s">
        <v>209</v>
      </c>
      <c r="D94" s="30">
        <v>367252</v>
      </c>
      <c r="E94" s="14">
        <v>13290</v>
      </c>
      <c r="F94" s="14">
        <v>12002</v>
      </c>
      <c r="G94" s="14">
        <v>15176</v>
      </c>
      <c r="H94" s="14">
        <v>22897</v>
      </c>
      <c r="I94" s="14">
        <v>24075</v>
      </c>
      <c r="J94" s="14">
        <v>23827</v>
      </c>
      <c r="K94" s="14"/>
      <c r="L94" s="14"/>
      <c r="M94" s="14"/>
      <c r="N94" s="14"/>
      <c r="O94" s="14"/>
      <c r="P94" s="14"/>
      <c r="Q94" s="30">
        <v>182303</v>
      </c>
      <c r="R94" s="12">
        <f t="shared" si="14"/>
        <v>-0.50360243102828584</v>
      </c>
    </row>
    <row r="95" spans="1:18" x14ac:dyDescent="0.2">
      <c r="A95" s="5" t="s">
        <v>165</v>
      </c>
      <c r="B95" s="5" t="s">
        <v>184</v>
      </c>
      <c r="C95" s="34" t="s">
        <v>210</v>
      </c>
      <c r="D95" s="30">
        <v>38672644</v>
      </c>
      <c r="E95" s="14">
        <v>2609897</v>
      </c>
      <c r="F95" s="14">
        <v>2671711</v>
      </c>
      <c r="G95" s="14">
        <v>3169774</v>
      </c>
      <c r="H95" s="14">
        <v>3137286</v>
      </c>
      <c r="I95" s="14">
        <v>3516690</v>
      </c>
      <c r="J95" s="14">
        <v>3650080</v>
      </c>
      <c r="K95" s="14">
        <v>3781071</v>
      </c>
      <c r="L95" s="14">
        <v>3752434</v>
      </c>
      <c r="M95" s="14">
        <v>3840606</v>
      </c>
      <c r="N95" s="14">
        <v>3656363</v>
      </c>
      <c r="O95" s="14">
        <v>3123619</v>
      </c>
      <c r="P95" s="14">
        <v>2792326</v>
      </c>
      <c r="Q95" s="30">
        <v>39716877</v>
      </c>
      <c r="R95" s="12">
        <f t="shared" si="14"/>
        <v>2.7001851748228001E-2</v>
      </c>
    </row>
    <row r="96" spans="1:18" x14ac:dyDescent="0.2">
      <c r="A96" s="5" t="s">
        <v>165</v>
      </c>
      <c r="B96" s="5" t="s">
        <v>185</v>
      </c>
      <c r="C96" s="34" t="s">
        <v>211</v>
      </c>
      <c r="D96" s="30">
        <v>853904</v>
      </c>
      <c r="E96" s="14">
        <v>32257</v>
      </c>
      <c r="F96" s="14">
        <v>35578</v>
      </c>
      <c r="G96" s="14">
        <v>49572</v>
      </c>
      <c r="H96" s="14">
        <v>62076</v>
      </c>
      <c r="I96" s="14">
        <v>86235</v>
      </c>
      <c r="J96" s="14">
        <v>107431</v>
      </c>
      <c r="K96" s="14">
        <v>105248</v>
      </c>
      <c r="L96" s="14">
        <v>112886</v>
      </c>
      <c r="M96" s="14">
        <v>110595</v>
      </c>
      <c r="N96" s="14">
        <v>104627</v>
      </c>
      <c r="O96" s="14">
        <v>51494</v>
      </c>
      <c r="P96" s="14">
        <v>36391</v>
      </c>
      <c r="Q96" s="30">
        <f t="shared" si="13"/>
        <v>894390</v>
      </c>
      <c r="R96" s="12">
        <f t="shared" si="14"/>
        <v>4.7412823924000813E-2</v>
      </c>
    </row>
    <row r="97" spans="1:18" x14ac:dyDescent="0.2">
      <c r="A97" s="5" t="s">
        <v>165</v>
      </c>
      <c r="B97" s="5" t="s">
        <v>911</v>
      </c>
      <c r="C97" s="34" t="s">
        <v>212</v>
      </c>
      <c r="D97" s="30">
        <v>3309629</v>
      </c>
      <c r="E97" s="14">
        <v>185217</v>
      </c>
      <c r="F97" s="14">
        <v>198626</v>
      </c>
      <c r="G97" s="14">
        <v>235840</v>
      </c>
      <c r="H97" s="14">
        <v>227656</v>
      </c>
      <c r="I97" s="14">
        <v>278580</v>
      </c>
      <c r="J97" s="14">
        <v>325166</v>
      </c>
      <c r="K97" s="14">
        <v>301876</v>
      </c>
      <c r="L97" s="14">
        <v>370778</v>
      </c>
      <c r="M97" s="14">
        <v>367294</v>
      </c>
      <c r="N97" s="14">
        <v>318312</v>
      </c>
      <c r="O97" s="14">
        <v>241760</v>
      </c>
      <c r="P97" s="14">
        <v>206243</v>
      </c>
      <c r="Q97" s="30">
        <f t="shared" si="13"/>
        <v>3257348</v>
      </c>
      <c r="R97" s="12">
        <f t="shared" si="14"/>
        <v>-1.5796634607685656E-2</v>
      </c>
    </row>
    <row r="98" spans="1:18" x14ac:dyDescent="0.2">
      <c r="A98" s="5" t="s">
        <v>165</v>
      </c>
      <c r="B98" s="5" t="s">
        <v>187</v>
      </c>
      <c r="C98" s="34" t="s">
        <v>213</v>
      </c>
      <c r="D98" s="30">
        <v>794889</v>
      </c>
      <c r="E98" s="14">
        <v>31049</v>
      </c>
      <c r="F98" s="14">
        <v>30384</v>
      </c>
      <c r="G98" s="14">
        <v>43562</v>
      </c>
      <c r="H98" s="14">
        <v>55363</v>
      </c>
      <c r="I98" s="14">
        <v>74327</v>
      </c>
      <c r="J98" s="14">
        <v>83602</v>
      </c>
      <c r="K98" s="14">
        <v>90763</v>
      </c>
      <c r="L98" s="14">
        <v>94087</v>
      </c>
      <c r="M98" s="14">
        <v>95658</v>
      </c>
      <c r="N98" s="14">
        <v>88677</v>
      </c>
      <c r="O98" s="14">
        <v>45465</v>
      </c>
      <c r="P98" s="14">
        <v>30935</v>
      </c>
      <c r="Q98" s="30">
        <f t="shared" si="13"/>
        <v>763872</v>
      </c>
      <c r="R98" s="12">
        <f t="shared" si="14"/>
        <v>-3.9020542490838306E-2</v>
      </c>
    </row>
    <row r="99" spans="1:18" x14ac:dyDescent="0.2">
      <c r="A99" s="5" t="s">
        <v>165</v>
      </c>
      <c r="B99" s="5" t="s">
        <v>188</v>
      </c>
      <c r="C99" s="34" t="s">
        <v>214</v>
      </c>
      <c r="D99" s="30">
        <v>405265</v>
      </c>
      <c r="E99" s="14">
        <v>19097</v>
      </c>
      <c r="F99" s="14">
        <v>20512</v>
      </c>
      <c r="G99" s="14">
        <v>28351</v>
      </c>
      <c r="H99" s="14">
        <v>33884</v>
      </c>
      <c r="I99" s="14">
        <v>38628</v>
      </c>
      <c r="J99" s="14">
        <v>42065</v>
      </c>
      <c r="K99" s="14">
        <v>39471</v>
      </c>
      <c r="L99" s="14">
        <v>43693</v>
      </c>
      <c r="M99" s="14">
        <v>41838</v>
      </c>
      <c r="N99" s="14">
        <v>40384</v>
      </c>
      <c r="O99" s="14">
        <v>27370</v>
      </c>
      <c r="P99" s="14">
        <v>22385</v>
      </c>
      <c r="Q99" s="30">
        <f t="shared" si="13"/>
        <v>397678</v>
      </c>
      <c r="R99" s="12">
        <f t="shared" si="14"/>
        <v>-1.8721083735333655E-2</v>
      </c>
    </row>
    <row r="100" spans="1:18" x14ac:dyDescent="0.2">
      <c r="A100" s="5" t="s">
        <v>165</v>
      </c>
      <c r="B100" s="5" t="s">
        <v>189</v>
      </c>
      <c r="C100" s="34" t="s">
        <v>215</v>
      </c>
      <c r="D100" s="30">
        <v>9577551</v>
      </c>
      <c r="E100" s="14">
        <v>520937</v>
      </c>
      <c r="F100" s="14">
        <v>510262</v>
      </c>
      <c r="G100" s="14">
        <v>654755</v>
      </c>
      <c r="H100" s="14">
        <v>757419</v>
      </c>
      <c r="I100" s="14">
        <v>895759</v>
      </c>
      <c r="J100" s="14">
        <v>1005687</v>
      </c>
      <c r="K100" s="14">
        <v>968549</v>
      </c>
      <c r="L100" s="14">
        <v>1076615</v>
      </c>
      <c r="M100" s="14">
        <v>1061458</v>
      </c>
      <c r="N100" s="14">
        <v>961792</v>
      </c>
      <c r="O100" s="14">
        <v>681308</v>
      </c>
      <c r="P100" s="14">
        <v>623897</v>
      </c>
      <c r="Q100" s="30">
        <f t="shared" si="13"/>
        <v>9718438</v>
      </c>
      <c r="R100" s="12">
        <f t="shared" si="14"/>
        <v>1.471012788133419E-2</v>
      </c>
    </row>
    <row r="101" spans="1:18" x14ac:dyDescent="0.2">
      <c r="A101" s="5" t="s">
        <v>165</v>
      </c>
      <c r="B101" s="5" t="s">
        <v>190</v>
      </c>
      <c r="C101" s="34" t="s">
        <v>216</v>
      </c>
      <c r="D101" s="30">
        <v>2487843</v>
      </c>
      <c r="E101" s="14">
        <v>98081</v>
      </c>
      <c r="F101" s="14">
        <v>90234</v>
      </c>
      <c r="G101" s="14">
        <v>109857</v>
      </c>
      <c r="H101" s="14">
        <v>171028</v>
      </c>
      <c r="I101" s="14">
        <v>176069</v>
      </c>
      <c r="J101" s="14">
        <v>169677</v>
      </c>
      <c r="K101" s="14">
        <v>186389</v>
      </c>
      <c r="L101" s="14">
        <v>204070</v>
      </c>
      <c r="M101" s="14">
        <v>187546</v>
      </c>
      <c r="N101" s="14">
        <v>197136</v>
      </c>
      <c r="O101" s="14">
        <v>111088</v>
      </c>
      <c r="P101" s="14">
        <v>106368</v>
      </c>
      <c r="Q101" s="30">
        <f t="shared" si="13"/>
        <v>1807543</v>
      </c>
      <c r="R101" s="12">
        <f t="shared" si="14"/>
        <v>-0.27344973135362638</v>
      </c>
    </row>
    <row r="102" spans="1:18" x14ac:dyDescent="0.2">
      <c r="A102" s="5" t="s">
        <v>881</v>
      </c>
      <c r="B102" s="5" t="s">
        <v>881</v>
      </c>
      <c r="C102" s="34" t="s">
        <v>882</v>
      </c>
      <c r="D102" s="30">
        <v>383876</v>
      </c>
      <c r="E102" s="14">
        <v>25651</v>
      </c>
      <c r="F102" s="14">
        <v>27515</v>
      </c>
      <c r="G102" s="14">
        <v>32564</v>
      </c>
      <c r="H102" s="14">
        <v>33087</v>
      </c>
      <c r="I102" s="14">
        <v>34427</v>
      </c>
      <c r="J102" s="14">
        <v>36070</v>
      </c>
      <c r="K102" s="14">
        <v>41342</v>
      </c>
      <c r="L102" s="14">
        <v>43074</v>
      </c>
      <c r="M102" s="14">
        <v>40286</v>
      </c>
      <c r="N102" s="14">
        <v>39827</v>
      </c>
      <c r="O102" s="14">
        <v>31399</v>
      </c>
      <c r="P102" s="14">
        <v>29861</v>
      </c>
      <c r="Q102" s="30">
        <f t="shared" si="13"/>
        <v>415103</v>
      </c>
      <c r="R102" s="12">
        <f>Q102/D102-1</f>
        <v>8.1346580666673551E-2</v>
      </c>
    </row>
    <row r="103" spans="1:18" x14ac:dyDescent="0.2">
      <c r="A103" s="5" t="s">
        <v>217</v>
      </c>
      <c r="B103" s="5" t="s">
        <v>93</v>
      </c>
      <c r="C103" s="35"/>
      <c r="D103" s="30">
        <v>38773346</v>
      </c>
      <c r="E103" s="14">
        <v>1246639</v>
      </c>
      <c r="F103" s="14">
        <v>1189467</v>
      </c>
      <c r="G103" s="17">
        <v>1424050</v>
      </c>
      <c r="H103" s="14">
        <v>2444860</v>
      </c>
      <c r="I103" s="14">
        <v>4266454</v>
      </c>
      <c r="J103" s="14">
        <v>5939171</v>
      </c>
      <c r="K103" s="14">
        <v>7273802</v>
      </c>
      <c r="L103" s="14">
        <v>7662544</v>
      </c>
      <c r="M103" s="14">
        <v>6160936</v>
      </c>
      <c r="N103" s="14">
        <v>3849732</v>
      </c>
      <c r="O103" s="14">
        <v>1761665</v>
      </c>
      <c r="P103" s="14">
        <v>1744115</v>
      </c>
      <c r="Q103" s="30">
        <f t="shared" si="13"/>
        <v>44963435</v>
      </c>
      <c r="R103" s="12">
        <f t="shared" ref="R103:R124" si="15">Q103/D103-1</f>
        <v>0.15964804791415221</v>
      </c>
    </row>
    <row r="104" spans="1:18" x14ac:dyDescent="0.2">
      <c r="A104" s="5" t="s">
        <v>217</v>
      </c>
      <c r="B104" s="5" t="s">
        <v>233</v>
      </c>
      <c r="C104" s="34" t="s">
        <v>240</v>
      </c>
      <c r="D104" s="30">
        <v>168793</v>
      </c>
      <c r="E104" s="14">
        <v>11056</v>
      </c>
      <c r="F104" s="14">
        <v>11124</v>
      </c>
      <c r="G104" s="17">
        <v>11912</v>
      </c>
      <c r="H104" s="14">
        <v>14613</v>
      </c>
      <c r="I104" s="14">
        <v>14132</v>
      </c>
      <c r="J104" s="14">
        <v>14047</v>
      </c>
      <c r="K104" s="14">
        <v>14421</v>
      </c>
      <c r="L104" s="14">
        <v>15273</v>
      </c>
      <c r="M104" s="14">
        <v>14033</v>
      </c>
      <c r="N104" s="14">
        <v>13666</v>
      </c>
      <c r="O104" s="14">
        <v>11081</v>
      </c>
      <c r="P104" s="14">
        <v>13034</v>
      </c>
      <c r="Q104" s="30">
        <f t="shared" si="13"/>
        <v>158392</v>
      </c>
      <c r="R104" s="12">
        <f t="shared" si="15"/>
        <v>-6.1619853903894128E-2</v>
      </c>
    </row>
    <row r="105" spans="1:18" x14ac:dyDescent="0.2">
      <c r="A105" s="5" t="s">
        <v>217</v>
      </c>
      <c r="B105" s="5" t="s">
        <v>877</v>
      </c>
      <c r="C105" s="34" t="s">
        <v>878</v>
      </c>
      <c r="D105" s="30">
        <v>139689</v>
      </c>
      <c r="E105" s="14">
        <v>0</v>
      </c>
      <c r="F105" s="14">
        <v>0</v>
      </c>
      <c r="G105" s="17">
        <v>0</v>
      </c>
      <c r="H105" s="14">
        <v>4571</v>
      </c>
      <c r="I105" s="14">
        <v>8172</v>
      </c>
      <c r="J105" s="14">
        <v>25745</v>
      </c>
      <c r="K105" s="14">
        <v>34325</v>
      </c>
      <c r="L105" s="14">
        <v>39615</v>
      </c>
      <c r="M105" s="14">
        <v>27102</v>
      </c>
      <c r="N105" s="14">
        <v>6852</v>
      </c>
      <c r="O105" s="14">
        <v>4</v>
      </c>
      <c r="P105" s="14">
        <v>0</v>
      </c>
      <c r="Q105" s="30">
        <f t="shared" si="13"/>
        <v>146386</v>
      </c>
      <c r="R105" s="12">
        <f t="shared" si="15"/>
        <v>4.7942214490761526E-2</v>
      </c>
    </row>
    <row r="106" spans="1:18" x14ac:dyDescent="0.2">
      <c r="A106" s="5" t="s">
        <v>217</v>
      </c>
      <c r="B106" s="6" t="s">
        <v>218</v>
      </c>
      <c r="C106" s="34" t="s">
        <v>239</v>
      </c>
      <c r="D106" s="30">
        <v>12460440</v>
      </c>
      <c r="E106" s="14">
        <v>762436</v>
      </c>
      <c r="F106" s="14">
        <v>722608</v>
      </c>
      <c r="G106" s="17">
        <v>878754</v>
      </c>
      <c r="H106" s="14">
        <v>1197378</v>
      </c>
      <c r="I106" s="14">
        <v>1346713</v>
      </c>
      <c r="J106" s="14">
        <v>1537696</v>
      </c>
      <c r="K106" s="14">
        <v>1763881</v>
      </c>
      <c r="L106" s="14">
        <v>1792317</v>
      </c>
      <c r="M106" s="14">
        <v>1613296</v>
      </c>
      <c r="N106" s="14">
        <v>1426901</v>
      </c>
      <c r="O106" s="14">
        <v>1035821</v>
      </c>
      <c r="P106" s="14">
        <v>1053674</v>
      </c>
      <c r="Q106" s="30">
        <f t="shared" si="13"/>
        <v>15131475</v>
      </c>
      <c r="R106" s="12">
        <f t="shared" si="15"/>
        <v>0.21436121035854261</v>
      </c>
    </row>
    <row r="107" spans="1:18" x14ac:dyDescent="0.2">
      <c r="A107" s="5" t="s">
        <v>217</v>
      </c>
      <c r="B107" s="5" t="s">
        <v>223</v>
      </c>
      <c r="C107" s="34" t="s">
        <v>241</v>
      </c>
      <c r="D107" s="30">
        <v>2109078</v>
      </c>
      <c r="E107" s="14">
        <v>32544</v>
      </c>
      <c r="F107" s="14">
        <v>32364</v>
      </c>
      <c r="G107" s="17">
        <v>36816</v>
      </c>
      <c r="H107" s="14">
        <v>133115</v>
      </c>
      <c r="I107" s="14">
        <v>278656</v>
      </c>
      <c r="J107" s="14">
        <v>355474</v>
      </c>
      <c r="K107" s="14">
        <v>450670</v>
      </c>
      <c r="L107" s="14">
        <v>442047</v>
      </c>
      <c r="M107" s="14">
        <v>385504</v>
      </c>
      <c r="N107" s="14">
        <v>230645</v>
      </c>
      <c r="O107" s="14">
        <v>67540</v>
      </c>
      <c r="P107" s="14">
        <v>61889</v>
      </c>
      <c r="Q107" s="30">
        <f t="shared" si="13"/>
        <v>2507264</v>
      </c>
      <c r="R107" s="12">
        <f t="shared" si="15"/>
        <v>0.18879624177010057</v>
      </c>
    </row>
    <row r="108" spans="1:18" x14ac:dyDescent="0.2">
      <c r="A108" s="5" t="s">
        <v>217</v>
      </c>
      <c r="B108" s="5" t="s">
        <v>234</v>
      </c>
      <c r="C108" s="34" t="s">
        <v>242</v>
      </c>
      <c r="D108" s="30">
        <v>173499</v>
      </c>
      <c r="E108" s="14">
        <v>11019</v>
      </c>
      <c r="F108" s="14">
        <v>10462</v>
      </c>
      <c r="G108" s="17">
        <v>11799</v>
      </c>
      <c r="H108" s="14">
        <v>14761</v>
      </c>
      <c r="I108" s="14">
        <v>15463</v>
      </c>
      <c r="J108" s="14">
        <v>17769</v>
      </c>
      <c r="K108" s="14">
        <v>23661</v>
      </c>
      <c r="L108" s="14">
        <v>25564</v>
      </c>
      <c r="M108" s="14">
        <v>18978</v>
      </c>
      <c r="N108" s="14">
        <v>12539</v>
      </c>
      <c r="O108" s="14">
        <v>11163</v>
      </c>
      <c r="P108" s="14">
        <v>11801</v>
      </c>
      <c r="Q108" s="30">
        <f t="shared" si="13"/>
        <v>184979</v>
      </c>
      <c r="R108" s="12">
        <f t="shared" si="15"/>
        <v>6.616752834310291E-2</v>
      </c>
    </row>
    <row r="109" spans="1:18" x14ac:dyDescent="0.2">
      <c r="A109" s="5" t="s">
        <v>217</v>
      </c>
      <c r="B109" s="5" t="s">
        <v>222</v>
      </c>
      <c r="C109" s="34" t="s">
        <v>243</v>
      </c>
      <c r="D109" s="30">
        <v>2106343</v>
      </c>
      <c r="E109" s="14">
        <v>13166</v>
      </c>
      <c r="F109" s="14">
        <v>12650</v>
      </c>
      <c r="G109" s="17">
        <v>15545</v>
      </c>
      <c r="H109" s="14">
        <v>63714</v>
      </c>
      <c r="I109" s="14">
        <v>229218</v>
      </c>
      <c r="J109" s="14">
        <v>386977</v>
      </c>
      <c r="K109" s="14">
        <v>514841</v>
      </c>
      <c r="L109" s="14">
        <v>536765</v>
      </c>
      <c r="M109" s="14">
        <v>409217</v>
      </c>
      <c r="N109" s="14">
        <v>162167</v>
      </c>
      <c r="O109" s="14">
        <v>19077</v>
      </c>
      <c r="P109" s="14">
        <v>16293</v>
      </c>
      <c r="Q109" s="30">
        <f t="shared" ref="Q109:Q131" si="16">SUM(E109:P109)</f>
        <v>2379630</v>
      </c>
      <c r="R109" s="12">
        <f t="shared" si="15"/>
        <v>0.129744775660944</v>
      </c>
    </row>
    <row r="110" spans="1:18" x14ac:dyDescent="0.2">
      <c r="A110" s="5" t="s">
        <v>217</v>
      </c>
      <c r="B110" s="5" t="s">
        <v>219</v>
      </c>
      <c r="C110" s="34" t="s">
        <v>244</v>
      </c>
      <c r="D110" s="30">
        <v>5791999</v>
      </c>
      <c r="E110" s="14">
        <v>59536</v>
      </c>
      <c r="F110" s="14">
        <v>56757</v>
      </c>
      <c r="G110" s="17">
        <v>65619</v>
      </c>
      <c r="H110" s="14">
        <v>244735</v>
      </c>
      <c r="I110" s="14">
        <v>665651</v>
      </c>
      <c r="J110" s="14">
        <v>943314</v>
      </c>
      <c r="K110" s="14">
        <v>1125702</v>
      </c>
      <c r="L110" s="14">
        <v>1242913</v>
      </c>
      <c r="M110" s="14">
        <v>971736</v>
      </c>
      <c r="N110" s="14">
        <v>589853</v>
      </c>
      <c r="O110" s="14">
        <v>92459</v>
      </c>
      <c r="P110" s="14">
        <v>72758</v>
      </c>
      <c r="Q110" s="30">
        <f t="shared" si="16"/>
        <v>6131033</v>
      </c>
      <c r="R110" s="12">
        <f t="shared" si="15"/>
        <v>5.853488579676891E-2</v>
      </c>
    </row>
    <row r="111" spans="1:18" x14ac:dyDescent="0.2">
      <c r="A111" s="5" t="s">
        <v>217</v>
      </c>
      <c r="B111" s="5" t="s">
        <v>879</v>
      </c>
      <c r="C111" s="34" t="s">
        <v>880</v>
      </c>
      <c r="D111" s="30">
        <v>136992</v>
      </c>
      <c r="E111" s="14">
        <v>737</v>
      </c>
      <c r="F111" s="14">
        <v>1054</v>
      </c>
      <c r="G111" s="17">
        <v>3173</v>
      </c>
      <c r="H111" s="14">
        <v>6709</v>
      </c>
      <c r="I111" s="14">
        <v>15717</v>
      </c>
      <c r="J111" s="14">
        <v>35055</v>
      </c>
      <c r="K111" s="14">
        <v>41532</v>
      </c>
      <c r="L111" s="14">
        <v>46489</v>
      </c>
      <c r="M111" s="14">
        <v>34329</v>
      </c>
      <c r="N111" s="14">
        <v>28316</v>
      </c>
      <c r="O111" s="14">
        <v>21072</v>
      </c>
      <c r="P111" s="14">
        <v>3253</v>
      </c>
      <c r="Q111" s="30">
        <f t="shared" si="16"/>
        <v>237436</v>
      </c>
      <c r="R111" s="12">
        <f t="shared" si="15"/>
        <v>0.73321069843494513</v>
      </c>
    </row>
    <row r="112" spans="1:18" x14ac:dyDescent="0.2">
      <c r="A112" s="5" t="s">
        <v>217</v>
      </c>
      <c r="B112" s="5" t="s">
        <v>236</v>
      </c>
      <c r="C112" s="34" t="s">
        <v>246</v>
      </c>
      <c r="D112" s="30">
        <v>169415</v>
      </c>
      <c r="E112" s="14">
        <v>2729</v>
      </c>
      <c r="F112" s="14">
        <v>2323</v>
      </c>
      <c r="G112" s="17">
        <v>2962</v>
      </c>
      <c r="H112" s="14">
        <v>5438</v>
      </c>
      <c r="I112" s="14">
        <v>14229</v>
      </c>
      <c r="J112" s="14">
        <v>31808</v>
      </c>
      <c r="K112" s="14">
        <v>43787</v>
      </c>
      <c r="L112" s="14">
        <v>52012</v>
      </c>
      <c r="M112" s="14">
        <v>35883</v>
      </c>
      <c r="N112" s="14">
        <v>8690</v>
      </c>
      <c r="O112" s="14">
        <v>3528</v>
      </c>
      <c r="P112" s="14">
        <v>3520</v>
      </c>
      <c r="Q112" s="30">
        <f t="shared" si="16"/>
        <v>206909</v>
      </c>
      <c r="R112" s="12">
        <f t="shared" si="15"/>
        <v>0.22131452350736347</v>
      </c>
    </row>
    <row r="113" spans="1:19" x14ac:dyDescent="0.2">
      <c r="A113" s="5" t="s">
        <v>217</v>
      </c>
      <c r="B113" s="5" t="s">
        <v>231</v>
      </c>
      <c r="C113" s="34" t="s">
        <v>247</v>
      </c>
      <c r="D113" s="30">
        <v>209105</v>
      </c>
      <c r="E113" s="14">
        <v>5682</v>
      </c>
      <c r="F113" s="14">
        <v>5606</v>
      </c>
      <c r="G113" s="17">
        <v>5451</v>
      </c>
      <c r="H113" s="14">
        <v>8351</v>
      </c>
      <c r="I113" s="14">
        <v>19659</v>
      </c>
      <c r="J113" s="14">
        <v>35372</v>
      </c>
      <c r="K113" s="14">
        <v>42122</v>
      </c>
      <c r="L113" s="14">
        <v>42882</v>
      </c>
      <c r="M113" s="14">
        <v>33543</v>
      </c>
      <c r="N113" s="14">
        <v>12952</v>
      </c>
      <c r="O113" s="14">
        <v>6026</v>
      </c>
      <c r="P113" s="14">
        <v>7022</v>
      </c>
      <c r="Q113" s="30">
        <f t="shared" si="16"/>
        <v>224668</v>
      </c>
      <c r="R113" s="12">
        <f t="shared" si="15"/>
        <v>7.4426723416465501E-2</v>
      </c>
    </row>
    <row r="114" spans="1:19" x14ac:dyDescent="0.2">
      <c r="A114" s="5" t="s">
        <v>217</v>
      </c>
      <c r="B114" s="5" t="s">
        <v>230</v>
      </c>
      <c r="C114" s="34" t="s">
        <v>248</v>
      </c>
      <c r="D114" s="30">
        <v>429770</v>
      </c>
      <c r="E114" s="14">
        <v>1580</v>
      </c>
      <c r="F114" s="14">
        <v>2372</v>
      </c>
      <c r="G114" s="17">
        <v>2472</v>
      </c>
      <c r="H114" s="14">
        <v>7250</v>
      </c>
      <c r="I114" s="14">
        <v>45188</v>
      </c>
      <c r="J114" s="14">
        <v>80862</v>
      </c>
      <c r="K114" s="14">
        <v>111529</v>
      </c>
      <c r="L114" s="14">
        <v>117753</v>
      </c>
      <c r="M114" s="14">
        <v>87734</v>
      </c>
      <c r="N114" s="14">
        <v>17334</v>
      </c>
      <c r="O114" s="14">
        <v>2666</v>
      </c>
      <c r="P114" s="14">
        <v>2146</v>
      </c>
      <c r="Q114" s="30">
        <f t="shared" si="16"/>
        <v>478886</v>
      </c>
      <c r="R114" s="12">
        <f t="shared" si="15"/>
        <v>0.11428438467087054</v>
      </c>
    </row>
    <row r="115" spans="1:19" x14ac:dyDescent="0.2">
      <c r="A115" s="5" t="s">
        <v>217</v>
      </c>
      <c r="B115" s="5" t="s">
        <v>224</v>
      </c>
      <c r="C115" s="34" t="s">
        <v>249</v>
      </c>
      <c r="D115" s="30">
        <v>2028250</v>
      </c>
      <c r="E115" s="14">
        <v>10214</v>
      </c>
      <c r="F115" s="14">
        <v>9731</v>
      </c>
      <c r="G115" s="17">
        <v>11365</v>
      </c>
      <c r="H115" s="14">
        <v>49208</v>
      </c>
      <c r="I115" s="14">
        <v>227253</v>
      </c>
      <c r="J115" s="14">
        <v>363458</v>
      </c>
      <c r="K115" s="14">
        <v>460323</v>
      </c>
      <c r="L115" s="14">
        <v>492195</v>
      </c>
      <c r="M115" s="14">
        <v>369260</v>
      </c>
      <c r="N115" s="14">
        <v>191524</v>
      </c>
      <c r="O115" s="14">
        <v>15611</v>
      </c>
      <c r="P115" s="14">
        <v>11876</v>
      </c>
      <c r="Q115" s="30">
        <f t="shared" si="16"/>
        <v>2212018</v>
      </c>
      <c r="R115" s="12">
        <f t="shared" si="15"/>
        <v>9.0604215456674408E-2</v>
      </c>
    </row>
    <row r="116" spans="1:19" x14ac:dyDescent="0.2">
      <c r="A116" s="5" t="s">
        <v>217</v>
      </c>
      <c r="B116" s="5" t="s">
        <v>228</v>
      </c>
      <c r="C116" s="34" t="s">
        <v>251</v>
      </c>
      <c r="D116" s="30">
        <v>583465</v>
      </c>
      <c r="E116" s="14">
        <v>2786</v>
      </c>
      <c r="F116" s="14">
        <v>3162</v>
      </c>
      <c r="G116" s="17">
        <v>4860</v>
      </c>
      <c r="H116" s="14">
        <v>17468</v>
      </c>
      <c r="I116" s="14">
        <v>60293</v>
      </c>
      <c r="J116" s="14">
        <v>119684</v>
      </c>
      <c r="K116" s="14">
        <v>186726</v>
      </c>
      <c r="L116" s="14">
        <v>220714</v>
      </c>
      <c r="M116" s="14">
        <v>119394</v>
      </c>
      <c r="N116" s="14">
        <v>32133</v>
      </c>
      <c r="O116" s="14">
        <v>4981</v>
      </c>
      <c r="P116" s="14">
        <v>3996</v>
      </c>
      <c r="Q116" s="30">
        <f t="shared" si="16"/>
        <v>776197</v>
      </c>
      <c r="R116" s="12">
        <f t="shared" si="15"/>
        <v>0.33032315563058634</v>
      </c>
    </row>
    <row r="117" spans="1:19" x14ac:dyDescent="0.2">
      <c r="A117" s="5" t="s">
        <v>217</v>
      </c>
      <c r="B117" s="5" t="s">
        <v>227</v>
      </c>
      <c r="C117" s="34" t="s">
        <v>252</v>
      </c>
      <c r="D117" s="30">
        <v>400689</v>
      </c>
      <c r="E117" s="14">
        <v>18401</v>
      </c>
      <c r="F117" s="14">
        <v>17021</v>
      </c>
      <c r="G117" s="17">
        <v>20338</v>
      </c>
      <c r="H117" s="14">
        <v>29521</v>
      </c>
      <c r="I117" s="14">
        <v>44938</v>
      </c>
      <c r="J117" s="14">
        <v>54923</v>
      </c>
      <c r="K117" s="14">
        <v>68618</v>
      </c>
      <c r="L117" s="14">
        <v>71306</v>
      </c>
      <c r="M117" s="14">
        <v>60452</v>
      </c>
      <c r="N117" s="14">
        <v>31751</v>
      </c>
      <c r="O117" s="14">
        <v>20609</v>
      </c>
      <c r="P117" s="14">
        <v>21959</v>
      </c>
      <c r="Q117" s="30">
        <f t="shared" si="16"/>
        <v>459837</v>
      </c>
      <c r="R117" s="12">
        <f t="shared" si="15"/>
        <v>0.14761573190179922</v>
      </c>
    </row>
    <row r="118" spans="1:19" x14ac:dyDescent="0.2">
      <c r="A118" s="5" t="s">
        <v>217</v>
      </c>
      <c r="B118" s="5" t="s">
        <v>232</v>
      </c>
      <c r="C118" s="34" t="s">
        <v>253</v>
      </c>
      <c r="D118" s="30">
        <v>315610</v>
      </c>
      <c r="E118" s="14">
        <v>169</v>
      </c>
      <c r="F118" s="14">
        <v>105</v>
      </c>
      <c r="G118" s="17">
        <v>122</v>
      </c>
      <c r="H118" s="14">
        <v>5036</v>
      </c>
      <c r="I118" s="14">
        <v>33748</v>
      </c>
      <c r="J118" s="14">
        <v>69446</v>
      </c>
      <c r="K118" s="14">
        <v>79916</v>
      </c>
      <c r="L118" s="14">
        <v>86996</v>
      </c>
      <c r="M118" s="14">
        <v>66478</v>
      </c>
      <c r="N118" s="14">
        <v>17575</v>
      </c>
      <c r="O118" s="14">
        <v>830</v>
      </c>
      <c r="P118" s="14">
        <v>223</v>
      </c>
      <c r="Q118" s="30">
        <f t="shared" si="16"/>
        <v>360644</v>
      </c>
      <c r="R118" s="12">
        <f t="shared" si="15"/>
        <v>0.14268876144608855</v>
      </c>
    </row>
    <row r="119" spans="1:19" x14ac:dyDescent="0.2">
      <c r="A119" s="5" t="s">
        <v>217</v>
      </c>
      <c r="B119" s="5" t="s">
        <v>221</v>
      </c>
      <c r="C119" s="34" t="s">
        <v>254</v>
      </c>
      <c r="D119" s="30">
        <v>4200779</v>
      </c>
      <c r="E119" s="14">
        <v>40882</v>
      </c>
      <c r="F119" s="14">
        <v>36452</v>
      </c>
      <c r="G119" s="17">
        <v>40666</v>
      </c>
      <c r="H119" s="14">
        <v>147036</v>
      </c>
      <c r="I119" s="14">
        <v>475835</v>
      </c>
      <c r="J119" s="14">
        <v>736935</v>
      </c>
      <c r="K119" s="14">
        <v>903232</v>
      </c>
      <c r="L119" s="14">
        <v>929219</v>
      </c>
      <c r="M119" s="14">
        <v>722103</v>
      </c>
      <c r="N119" s="14">
        <v>409981</v>
      </c>
      <c r="O119" s="14">
        <v>57663</v>
      </c>
      <c r="P119" s="14">
        <v>51209</v>
      </c>
      <c r="Q119" s="30">
        <f t="shared" si="16"/>
        <v>4551213</v>
      </c>
      <c r="R119" s="12">
        <f t="shared" si="15"/>
        <v>8.3421194021394696E-2</v>
      </c>
    </row>
    <row r="120" spans="1:19" x14ac:dyDescent="0.2">
      <c r="A120" s="5" t="s">
        <v>217</v>
      </c>
      <c r="B120" s="5" t="s">
        <v>229</v>
      </c>
      <c r="C120" s="34" t="s">
        <v>255</v>
      </c>
      <c r="D120" s="30">
        <v>343683</v>
      </c>
      <c r="E120" s="14">
        <v>8715</v>
      </c>
      <c r="F120" s="14">
        <v>7925</v>
      </c>
      <c r="G120" s="17">
        <v>9035</v>
      </c>
      <c r="H120" s="14">
        <v>15330</v>
      </c>
      <c r="I120" s="14">
        <v>37897</v>
      </c>
      <c r="J120" s="14">
        <v>59789</v>
      </c>
      <c r="K120" s="14">
        <v>74595</v>
      </c>
      <c r="L120" s="14">
        <v>80583</v>
      </c>
      <c r="M120" s="14">
        <v>65189</v>
      </c>
      <c r="N120" s="14">
        <v>19555</v>
      </c>
      <c r="O120" s="14">
        <v>8730</v>
      </c>
      <c r="P120" s="14">
        <v>8897</v>
      </c>
      <c r="Q120" s="30">
        <f t="shared" si="16"/>
        <v>396240</v>
      </c>
      <c r="R120" s="12">
        <f t="shared" si="15"/>
        <v>0.15292289697191896</v>
      </c>
    </row>
    <row r="121" spans="1:19" x14ac:dyDescent="0.2">
      <c r="A121" s="5" t="s">
        <v>217</v>
      </c>
      <c r="B121" s="5" t="s">
        <v>226</v>
      </c>
      <c r="C121" s="34" t="s">
        <v>256</v>
      </c>
      <c r="D121" s="30">
        <v>897830</v>
      </c>
      <c r="E121" s="14">
        <v>8619</v>
      </c>
      <c r="F121" s="14">
        <v>9918</v>
      </c>
      <c r="G121" s="17">
        <v>16543</v>
      </c>
      <c r="H121" s="14">
        <v>44219</v>
      </c>
      <c r="I121" s="14">
        <v>119062</v>
      </c>
      <c r="J121" s="14">
        <v>178206</v>
      </c>
      <c r="K121" s="14">
        <v>238230</v>
      </c>
      <c r="L121" s="14">
        <v>255911</v>
      </c>
      <c r="M121" s="14">
        <v>186310</v>
      </c>
      <c r="N121" s="14">
        <v>90804</v>
      </c>
      <c r="O121" s="14">
        <v>19755</v>
      </c>
      <c r="P121" s="14">
        <v>11501</v>
      </c>
      <c r="Q121" s="30">
        <f t="shared" si="16"/>
        <v>1179078</v>
      </c>
      <c r="R121" s="12">
        <f t="shared" si="15"/>
        <v>0.31325306572513734</v>
      </c>
    </row>
    <row r="122" spans="1:19" x14ac:dyDescent="0.2">
      <c r="A122" s="5" t="s">
        <v>217</v>
      </c>
      <c r="B122" s="5" t="s">
        <v>235</v>
      </c>
      <c r="C122" s="34" t="s">
        <v>257</v>
      </c>
      <c r="D122" s="30">
        <v>265707</v>
      </c>
      <c r="E122" s="14">
        <v>432</v>
      </c>
      <c r="F122" s="14">
        <v>426</v>
      </c>
      <c r="G122" s="17">
        <v>573</v>
      </c>
      <c r="H122" s="14">
        <v>1377</v>
      </c>
      <c r="I122" s="14">
        <v>25943</v>
      </c>
      <c r="J122" s="14">
        <v>57082</v>
      </c>
      <c r="K122" s="14">
        <v>77023</v>
      </c>
      <c r="L122" s="14">
        <v>89322</v>
      </c>
      <c r="M122" s="14">
        <v>57848</v>
      </c>
      <c r="N122" s="14">
        <v>4510</v>
      </c>
      <c r="O122" s="14">
        <v>348</v>
      </c>
      <c r="P122" s="14">
        <v>372</v>
      </c>
      <c r="Q122" s="30">
        <f t="shared" si="16"/>
        <v>315256</v>
      </c>
      <c r="R122" s="12">
        <f t="shared" si="15"/>
        <v>0.1864798443398179</v>
      </c>
    </row>
    <row r="123" spans="1:19" x14ac:dyDescent="0.2">
      <c r="A123" s="5" t="s">
        <v>217</v>
      </c>
      <c r="B123" s="5" t="s">
        <v>220</v>
      </c>
      <c r="C123" s="34" t="s">
        <v>258</v>
      </c>
      <c r="D123" s="30">
        <v>4239200</v>
      </c>
      <c r="E123" s="14">
        <v>235879</v>
      </c>
      <c r="F123" s="14">
        <v>224315</v>
      </c>
      <c r="G123" s="17">
        <v>258388</v>
      </c>
      <c r="H123" s="14">
        <v>383648</v>
      </c>
      <c r="I123" s="14">
        <v>427904</v>
      </c>
      <c r="J123" s="14">
        <v>549493</v>
      </c>
      <c r="K123" s="14">
        <v>653351</v>
      </c>
      <c r="L123" s="14">
        <v>683354</v>
      </c>
      <c r="M123" s="14">
        <v>594397</v>
      </c>
      <c r="N123" s="14">
        <v>460611</v>
      </c>
      <c r="O123" s="14">
        <v>335590</v>
      </c>
      <c r="P123" s="14">
        <v>361561</v>
      </c>
      <c r="Q123" s="30">
        <f t="shared" si="16"/>
        <v>5168491</v>
      </c>
      <c r="R123" s="12">
        <f t="shared" si="15"/>
        <v>0.21921376674844306</v>
      </c>
    </row>
    <row r="124" spans="1:19" x14ac:dyDescent="0.2">
      <c r="A124" s="5" t="s">
        <v>217</v>
      </c>
      <c r="B124" s="5" t="s">
        <v>225</v>
      </c>
      <c r="C124" s="34" t="s">
        <v>259</v>
      </c>
      <c r="D124" s="30">
        <v>1004257</v>
      </c>
      <c r="E124" s="14">
        <v>1110</v>
      </c>
      <c r="F124" s="14">
        <v>1052</v>
      </c>
      <c r="G124" s="17">
        <v>1537</v>
      </c>
      <c r="H124" s="14">
        <v>8005</v>
      </c>
      <c r="I124" s="14">
        <v>108997</v>
      </c>
      <c r="J124" s="14">
        <v>218725</v>
      </c>
      <c r="K124" s="14">
        <v>279290</v>
      </c>
      <c r="L124" s="14">
        <v>303941</v>
      </c>
      <c r="M124" s="14">
        <v>219084</v>
      </c>
      <c r="N124" s="14">
        <v>43111</v>
      </c>
      <c r="O124" s="14">
        <v>1595</v>
      </c>
      <c r="P124" s="14">
        <v>1332</v>
      </c>
      <c r="Q124" s="30">
        <f t="shared" si="16"/>
        <v>1187779</v>
      </c>
      <c r="R124" s="12">
        <f t="shared" si="15"/>
        <v>0.18274405854278331</v>
      </c>
    </row>
    <row r="125" spans="1:19" x14ac:dyDescent="0.2">
      <c r="A125" s="5" t="s">
        <v>260</v>
      </c>
      <c r="B125" s="6" t="s">
        <v>261</v>
      </c>
      <c r="C125" s="34" t="s">
        <v>269</v>
      </c>
      <c r="D125" s="30">
        <v>8520880</v>
      </c>
      <c r="E125" s="17">
        <v>555233</v>
      </c>
      <c r="F125" s="17">
        <v>530663</v>
      </c>
      <c r="G125" s="17">
        <v>662575</v>
      </c>
      <c r="H125" s="17">
        <v>758709</v>
      </c>
      <c r="I125" s="17">
        <v>807247</v>
      </c>
      <c r="J125" s="17">
        <v>863994</v>
      </c>
      <c r="K125" s="17">
        <v>946582</v>
      </c>
      <c r="L125" s="17">
        <v>943950</v>
      </c>
      <c r="M125" s="17">
        <v>875619</v>
      </c>
      <c r="N125" s="14">
        <v>843544</v>
      </c>
      <c r="O125" s="14">
        <v>689272</v>
      </c>
      <c r="P125" s="14">
        <v>678573</v>
      </c>
      <c r="Q125" s="30">
        <f t="shared" si="16"/>
        <v>9155961</v>
      </c>
      <c r="R125" s="12">
        <f t="shared" ref="R125:R131" si="17">Q125/D125-1</f>
        <v>7.4532325299734303E-2</v>
      </c>
    </row>
    <row r="126" spans="1:19" x14ac:dyDescent="0.2">
      <c r="A126" s="5" t="s">
        <v>262</v>
      </c>
      <c r="B126" s="6" t="s">
        <v>263</v>
      </c>
      <c r="C126" s="34" t="s">
        <v>270</v>
      </c>
      <c r="D126" s="30">
        <v>3209848</v>
      </c>
      <c r="E126" s="14">
        <v>182992</v>
      </c>
      <c r="F126" s="14">
        <v>178949</v>
      </c>
      <c r="G126" s="14">
        <v>229378</v>
      </c>
      <c r="H126" s="14">
        <v>260502</v>
      </c>
      <c r="I126" s="14">
        <v>302913</v>
      </c>
      <c r="J126" s="14">
        <v>454311</v>
      </c>
      <c r="K126" s="14">
        <v>546749</v>
      </c>
      <c r="L126" s="14">
        <v>537120</v>
      </c>
      <c r="M126" s="14">
        <v>368506</v>
      </c>
      <c r="N126" s="14">
        <v>311590</v>
      </c>
      <c r="O126" s="14">
        <v>248828</v>
      </c>
      <c r="P126" s="14">
        <v>243884</v>
      </c>
      <c r="Q126" s="30">
        <f t="shared" si="16"/>
        <v>3865722</v>
      </c>
      <c r="R126" s="12">
        <f t="shared" si="17"/>
        <v>0.20433179390425971</v>
      </c>
    </row>
    <row r="127" spans="1:19" x14ac:dyDescent="0.2">
      <c r="A127" s="5" t="s">
        <v>264</v>
      </c>
      <c r="B127" s="6" t="s">
        <v>901</v>
      </c>
      <c r="C127" s="35"/>
      <c r="D127" s="30">
        <f>SUM(D128:D131)</f>
        <v>24490031</v>
      </c>
      <c r="E127" s="14">
        <f>SUM(E128:E131)</f>
        <v>1502613</v>
      </c>
      <c r="F127" s="14">
        <f t="shared" ref="F127:P127" si="18">SUM(F128:F131)</f>
        <v>1488993</v>
      </c>
      <c r="G127" s="14">
        <f t="shared" si="18"/>
        <v>1789589</v>
      </c>
      <c r="H127" s="14">
        <f t="shared" si="18"/>
        <v>2205954</v>
      </c>
      <c r="I127" s="14">
        <f t="shared" si="18"/>
        <v>2396605</v>
      </c>
      <c r="J127" s="14">
        <f t="shared" si="18"/>
        <v>2614845</v>
      </c>
      <c r="K127" s="14">
        <f t="shared" si="18"/>
        <v>2859458</v>
      </c>
      <c r="L127" s="14">
        <f t="shared" si="18"/>
        <v>2842828</v>
      </c>
      <c r="M127" s="14">
        <f t="shared" si="18"/>
        <v>2449552</v>
      </c>
      <c r="N127" s="14">
        <f t="shared" si="18"/>
        <v>2354152</v>
      </c>
      <c r="O127" s="14">
        <f t="shared" si="18"/>
        <v>1858251</v>
      </c>
      <c r="P127" s="14">
        <f t="shared" si="18"/>
        <v>1836456</v>
      </c>
      <c r="Q127" s="30">
        <f t="shared" si="16"/>
        <v>26199296</v>
      </c>
      <c r="R127" s="12">
        <f t="shared" si="17"/>
        <v>6.979431753271359E-2</v>
      </c>
    </row>
    <row r="128" spans="1:19" x14ac:dyDescent="0.2">
      <c r="A128" s="5" t="s">
        <v>264</v>
      </c>
      <c r="B128" s="5" t="s">
        <v>265</v>
      </c>
      <c r="C128" s="34" t="s">
        <v>271</v>
      </c>
      <c r="D128" s="30">
        <v>2258005</v>
      </c>
      <c r="E128" s="14">
        <v>129856</v>
      </c>
      <c r="F128" s="14">
        <v>126689</v>
      </c>
      <c r="G128" s="14">
        <v>145482</v>
      </c>
      <c r="H128" s="14">
        <v>183402</v>
      </c>
      <c r="I128" s="14">
        <v>196202</v>
      </c>
      <c r="J128" s="14">
        <v>233190</v>
      </c>
      <c r="K128" s="14">
        <v>249726</v>
      </c>
      <c r="L128" s="14">
        <v>243804</v>
      </c>
      <c r="M128" s="14">
        <v>193993</v>
      </c>
      <c r="N128" s="14">
        <v>182984</v>
      </c>
      <c r="O128" s="14">
        <v>132665</v>
      </c>
      <c r="P128" s="14">
        <v>126483</v>
      </c>
      <c r="Q128" s="30">
        <f t="shared" si="16"/>
        <v>2144476</v>
      </c>
      <c r="R128" s="12">
        <f t="shared" si="17"/>
        <v>-5.0278453767817144E-2</v>
      </c>
      <c r="S128" s="53"/>
    </row>
    <row r="129" spans="1:20" x14ac:dyDescent="0.2">
      <c r="A129" s="5" t="s">
        <v>264</v>
      </c>
      <c r="B129" s="6" t="s">
        <v>266</v>
      </c>
      <c r="C129" s="34" t="s">
        <v>272</v>
      </c>
      <c r="D129" s="30">
        <v>20166783</v>
      </c>
      <c r="E129" s="39">
        <v>1276128</v>
      </c>
      <c r="F129" s="39">
        <v>1260153</v>
      </c>
      <c r="G129" s="39">
        <v>1530654</v>
      </c>
      <c r="H129" s="14">
        <v>1825397</v>
      </c>
      <c r="I129" s="14">
        <v>1979474</v>
      </c>
      <c r="J129" s="14">
        <v>2113396</v>
      </c>
      <c r="K129" s="14">
        <v>2306394</v>
      </c>
      <c r="L129" s="14">
        <v>2288030</v>
      </c>
      <c r="M129" s="14">
        <v>2027855</v>
      </c>
      <c r="N129" s="14">
        <v>1962221</v>
      </c>
      <c r="O129" s="14">
        <v>1577159</v>
      </c>
      <c r="P129" s="14">
        <v>1565312</v>
      </c>
      <c r="Q129" s="30">
        <f t="shared" si="16"/>
        <v>21712173</v>
      </c>
      <c r="R129" s="12">
        <f t="shared" si="17"/>
        <v>7.6630467040776917E-2</v>
      </c>
      <c r="S129" s="53"/>
    </row>
    <row r="130" spans="1:20" x14ac:dyDescent="0.2">
      <c r="A130" s="5" t="s">
        <v>264</v>
      </c>
      <c r="B130" s="6" t="s">
        <v>267</v>
      </c>
      <c r="C130" s="34" t="s">
        <v>273</v>
      </c>
      <c r="D130" s="30">
        <v>665211</v>
      </c>
      <c r="E130" s="45">
        <v>28662</v>
      </c>
      <c r="F130" s="45">
        <v>34184</v>
      </c>
      <c r="G130" s="45">
        <v>37364</v>
      </c>
      <c r="H130" s="25">
        <v>60874</v>
      </c>
      <c r="I130" s="25">
        <v>65015</v>
      </c>
      <c r="J130" s="45">
        <v>74687</v>
      </c>
      <c r="K130" s="25">
        <v>91035</v>
      </c>
      <c r="L130" s="25">
        <v>102774</v>
      </c>
      <c r="M130" s="25">
        <v>63853</v>
      </c>
      <c r="N130" s="25">
        <v>63217</v>
      </c>
      <c r="O130" s="25">
        <v>41815</v>
      </c>
      <c r="P130" s="25">
        <v>39852</v>
      </c>
      <c r="Q130" s="30">
        <f t="shared" si="16"/>
        <v>703332</v>
      </c>
      <c r="R130" s="12">
        <f t="shared" si="17"/>
        <v>5.7306629024475031E-2</v>
      </c>
      <c r="S130" s="53"/>
    </row>
    <row r="131" spans="1:20" x14ac:dyDescent="0.2">
      <c r="A131" s="5" t="s">
        <v>264</v>
      </c>
      <c r="B131" s="6" t="s">
        <v>268</v>
      </c>
      <c r="C131" s="34" t="s">
        <v>274</v>
      </c>
      <c r="D131" s="30">
        <v>1400032</v>
      </c>
      <c r="E131" s="49">
        <v>67967</v>
      </c>
      <c r="F131" s="49">
        <v>67967</v>
      </c>
      <c r="G131" s="49">
        <v>76089</v>
      </c>
      <c r="H131" s="49">
        <v>136281</v>
      </c>
      <c r="I131" s="49">
        <v>155914</v>
      </c>
      <c r="J131" s="49">
        <v>193572</v>
      </c>
      <c r="K131" s="49">
        <v>212303</v>
      </c>
      <c r="L131" s="49">
        <v>208220</v>
      </c>
      <c r="M131" s="49">
        <v>163851</v>
      </c>
      <c r="N131" s="27">
        <v>145730</v>
      </c>
      <c r="O131" s="27">
        <v>106612</v>
      </c>
      <c r="P131" s="27">
        <v>104809</v>
      </c>
      <c r="Q131" s="30">
        <f t="shared" si="16"/>
        <v>1639315</v>
      </c>
      <c r="R131" s="12">
        <f t="shared" si="17"/>
        <v>0.17091252199949714</v>
      </c>
      <c r="S131" s="53"/>
      <c r="T131" s="53"/>
    </row>
    <row r="132" spans="1:20" x14ac:dyDescent="0.2">
      <c r="A132" s="5" t="s">
        <v>275</v>
      </c>
      <c r="B132" s="7" t="s">
        <v>93</v>
      </c>
      <c r="C132" s="35"/>
      <c r="D132" s="30">
        <v>144144189</v>
      </c>
      <c r="E132" s="14">
        <v>9025436</v>
      </c>
      <c r="F132" s="14">
        <v>8502053</v>
      </c>
      <c r="G132" s="14">
        <v>10510627</v>
      </c>
      <c r="H132" s="14">
        <v>12530365</v>
      </c>
      <c r="I132" s="14">
        <v>13461665</v>
      </c>
      <c r="J132" s="14">
        <v>14747604</v>
      </c>
      <c r="K132" s="14">
        <v>16192128</v>
      </c>
      <c r="L132" s="14">
        <v>16757442</v>
      </c>
      <c r="M132" s="14">
        <v>15065135</v>
      </c>
      <c r="N132" s="14">
        <v>13171636</v>
      </c>
      <c r="O132" s="14">
        <v>10135019</v>
      </c>
      <c r="P132" s="14">
        <v>10187296</v>
      </c>
      <c r="Q132" s="30">
        <v>150254202</v>
      </c>
      <c r="R132" s="12">
        <v>4.4999999999999998E-2</v>
      </c>
    </row>
    <row r="133" spans="1:20" x14ac:dyDescent="0.2">
      <c r="A133" s="5" t="s">
        <v>275</v>
      </c>
      <c r="B133" s="7" t="s">
        <v>276</v>
      </c>
      <c r="C133" s="34" t="s">
        <v>307</v>
      </c>
      <c r="D133" s="30">
        <v>1563908</v>
      </c>
      <c r="E133" s="14">
        <v>64669</v>
      </c>
      <c r="F133" s="14">
        <v>64737</v>
      </c>
      <c r="G133" s="14">
        <v>77485</v>
      </c>
      <c r="H133" s="14">
        <v>137427</v>
      </c>
      <c r="I133" s="14">
        <v>149382</v>
      </c>
      <c r="J133" s="14">
        <v>180803</v>
      </c>
      <c r="K133" s="14">
        <v>219948</v>
      </c>
      <c r="L133" s="14">
        <v>231413</v>
      </c>
      <c r="M133" s="14">
        <v>187164</v>
      </c>
      <c r="N133" s="14">
        <v>148470</v>
      </c>
      <c r="O133" s="14">
        <v>87366</v>
      </c>
      <c r="P133" s="14">
        <v>89980</v>
      </c>
      <c r="Q133" s="30">
        <v>1637812</v>
      </c>
      <c r="R133" s="12">
        <v>4.8000000000000001E-2</v>
      </c>
    </row>
    <row r="134" spans="1:20" x14ac:dyDescent="0.2">
      <c r="A134" s="5" t="s">
        <v>275</v>
      </c>
      <c r="B134" s="7" t="s">
        <v>277</v>
      </c>
      <c r="C134" s="34" t="s">
        <v>308</v>
      </c>
      <c r="D134" s="30">
        <v>503392</v>
      </c>
      <c r="E134" s="14">
        <v>18334</v>
      </c>
      <c r="F134" s="14">
        <v>15210</v>
      </c>
      <c r="G134" s="14">
        <v>18517</v>
      </c>
      <c r="H134" s="14">
        <v>32710</v>
      </c>
      <c r="I134" s="14">
        <v>40537</v>
      </c>
      <c r="J134" s="14">
        <v>49241</v>
      </c>
      <c r="K134" s="14">
        <v>59821</v>
      </c>
      <c r="L134" s="14">
        <v>62811</v>
      </c>
      <c r="M134" s="14">
        <v>56862</v>
      </c>
      <c r="N134" s="14">
        <v>50808</v>
      </c>
      <c r="O134" s="14">
        <v>41296</v>
      </c>
      <c r="P134" s="14">
        <v>27975</v>
      </c>
      <c r="Q134" s="30">
        <v>473854</v>
      </c>
      <c r="R134" s="12">
        <v>-4.9000000000000002E-2</v>
      </c>
    </row>
    <row r="135" spans="1:20" x14ac:dyDescent="0.2">
      <c r="A135" s="5" t="s">
        <v>275</v>
      </c>
      <c r="B135" s="7" t="s">
        <v>278</v>
      </c>
      <c r="C135" s="34" t="s">
        <v>309</v>
      </c>
      <c r="D135" s="30">
        <v>3599910</v>
      </c>
      <c r="E135" s="14">
        <v>225449</v>
      </c>
      <c r="F135" s="14">
        <v>217496</v>
      </c>
      <c r="G135" s="14">
        <v>259493</v>
      </c>
      <c r="H135" s="14">
        <v>301894</v>
      </c>
      <c r="I135" s="14">
        <v>327985</v>
      </c>
      <c r="J135" s="14">
        <v>340891</v>
      </c>
      <c r="K135" s="14">
        <v>380163</v>
      </c>
      <c r="L135" s="14">
        <v>380941</v>
      </c>
      <c r="M135" s="14">
        <v>354188</v>
      </c>
      <c r="N135" s="14">
        <v>331191</v>
      </c>
      <c r="O135" s="14">
        <v>280029</v>
      </c>
      <c r="P135" s="14">
        <v>274820</v>
      </c>
      <c r="Q135" s="30">
        <v>3674028</v>
      </c>
      <c r="R135" s="12">
        <v>2.1999999999999999E-2</v>
      </c>
    </row>
    <row r="136" spans="1:20" x14ac:dyDescent="0.2">
      <c r="A136" s="5" t="s">
        <v>275</v>
      </c>
      <c r="B136" s="7" t="s">
        <v>279</v>
      </c>
      <c r="C136" s="34" t="s">
        <v>310</v>
      </c>
      <c r="D136" s="30">
        <v>6193783</v>
      </c>
      <c r="E136" s="14">
        <v>421842</v>
      </c>
      <c r="F136" s="14">
        <v>386740</v>
      </c>
      <c r="G136" s="14">
        <v>483217</v>
      </c>
      <c r="H136" s="14">
        <v>575327</v>
      </c>
      <c r="I136" s="14">
        <v>594003</v>
      </c>
      <c r="J136" s="14">
        <v>635465</v>
      </c>
      <c r="K136" s="14">
        <v>669932</v>
      </c>
      <c r="L136" s="14">
        <v>690615</v>
      </c>
      <c r="M136" s="14">
        <v>614777</v>
      </c>
      <c r="N136" s="14">
        <v>560806</v>
      </c>
      <c r="O136" s="14">
        <v>477405</v>
      </c>
      <c r="P136" s="14">
        <v>462995</v>
      </c>
      <c r="Q136" s="30">
        <v>6572484</v>
      </c>
      <c r="R136" s="12">
        <v>6.2E-2</v>
      </c>
    </row>
    <row r="137" spans="1:20" x14ac:dyDescent="0.2">
      <c r="A137" s="5" t="s">
        <v>275</v>
      </c>
      <c r="B137" s="7" t="s">
        <v>280</v>
      </c>
      <c r="C137" s="34" t="s">
        <v>311</v>
      </c>
      <c r="D137" s="30">
        <v>1992722</v>
      </c>
      <c r="E137" s="14">
        <v>125639</v>
      </c>
      <c r="F137" s="14">
        <v>120544</v>
      </c>
      <c r="G137" s="14">
        <v>142580</v>
      </c>
      <c r="H137" s="14">
        <v>180914</v>
      </c>
      <c r="I137" s="14">
        <v>203713</v>
      </c>
      <c r="J137" s="14">
        <v>224329</v>
      </c>
      <c r="K137" s="14">
        <v>245210</v>
      </c>
      <c r="L137" s="14">
        <v>230672</v>
      </c>
      <c r="M137" s="14">
        <v>209279</v>
      </c>
      <c r="N137" s="14">
        <v>183086</v>
      </c>
      <c r="O137" s="14">
        <v>145324</v>
      </c>
      <c r="P137" s="14">
        <v>149823</v>
      </c>
      <c r="Q137" s="30">
        <v>2160827</v>
      </c>
      <c r="R137" s="12">
        <v>8.5999999999999993E-2</v>
      </c>
    </row>
    <row r="138" spans="1:20" x14ac:dyDescent="0.2">
      <c r="A138" s="5" t="s">
        <v>275</v>
      </c>
      <c r="B138" s="7" t="s">
        <v>281</v>
      </c>
      <c r="C138" s="34" t="s">
        <v>312</v>
      </c>
      <c r="D138" s="30">
        <v>3587907</v>
      </c>
      <c r="E138" s="14">
        <v>192045</v>
      </c>
      <c r="F138" s="14">
        <v>169119</v>
      </c>
      <c r="G138" s="14">
        <v>205095</v>
      </c>
      <c r="H138" s="14">
        <v>277626</v>
      </c>
      <c r="I138" s="14">
        <v>300789</v>
      </c>
      <c r="J138" s="14">
        <v>390921</v>
      </c>
      <c r="K138" s="14">
        <v>465677</v>
      </c>
      <c r="L138" s="14">
        <v>515103</v>
      </c>
      <c r="M138" s="14">
        <v>396982</v>
      </c>
      <c r="N138" s="14">
        <v>295355</v>
      </c>
      <c r="O138" s="14">
        <v>203533</v>
      </c>
      <c r="P138" s="14">
        <v>223042</v>
      </c>
      <c r="Q138" s="30">
        <v>3633750</v>
      </c>
      <c r="R138" s="12">
        <v>1.4999999999999999E-2</v>
      </c>
    </row>
    <row r="139" spans="1:20" x14ac:dyDescent="0.2">
      <c r="A139" s="5" t="s">
        <v>275</v>
      </c>
      <c r="B139" s="7" t="s">
        <v>282</v>
      </c>
      <c r="C139" s="34" t="s">
        <v>313</v>
      </c>
      <c r="D139" s="30">
        <v>6400127</v>
      </c>
      <c r="E139" s="14">
        <v>398395</v>
      </c>
      <c r="F139" s="14">
        <v>366348</v>
      </c>
      <c r="G139" s="14">
        <v>479190</v>
      </c>
      <c r="H139" s="14">
        <v>628429</v>
      </c>
      <c r="I139" s="14">
        <v>705194</v>
      </c>
      <c r="J139" s="14">
        <v>744354</v>
      </c>
      <c r="K139" s="14">
        <v>816702</v>
      </c>
      <c r="L139" s="14">
        <v>865308</v>
      </c>
      <c r="M139" s="14">
        <v>765639</v>
      </c>
      <c r="N139" s="14">
        <v>628931</v>
      </c>
      <c r="O139" s="14">
        <v>441518</v>
      </c>
      <c r="P139" s="14">
        <v>461919</v>
      </c>
      <c r="Q139" s="30">
        <v>7300246</v>
      </c>
      <c r="R139" s="12">
        <f>Q139/D139-1</f>
        <v>0.14064080290906733</v>
      </c>
    </row>
    <row r="140" spans="1:20" x14ac:dyDescent="0.2">
      <c r="A140" s="5" t="s">
        <v>275</v>
      </c>
      <c r="B140" s="7" t="s">
        <v>764</v>
      </c>
      <c r="C140" s="34" t="s">
        <v>765</v>
      </c>
      <c r="D140" s="30">
        <v>290623</v>
      </c>
      <c r="E140" s="14">
        <v>15125</v>
      </c>
      <c r="F140" s="14">
        <v>13296</v>
      </c>
      <c r="G140" s="14">
        <v>16580</v>
      </c>
      <c r="H140" s="14">
        <v>19301</v>
      </c>
      <c r="I140" s="14">
        <v>20848</v>
      </c>
      <c r="J140" s="14">
        <v>21314</v>
      </c>
      <c r="K140" s="14">
        <v>25411</v>
      </c>
      <c r="L140" s="14">
        <v>30123</v>
      </c>
      <c r="M140" s="14">
        <v>25737</v>
      </c>
      <c r="N140" s="14">
        <v>17628</v>
      </c>
      <c r="O140" s="14">
        <v>14497</v>
      </c>
      <c r="P140" s="14">
        <v>15765</v>
      </c>
      <c r="Q140" s="30">
        <v>235478</v>
      </c>
      <c r="R140" s="12">
        <v>-0.184</v>
      </c>
    </row>
    <row r="141" spans="1:20" x14ac:dyDescent="0.2">
      <c r="A141" s="5" t="s">
        <v>275</v>
      </c>
      <c r="B141" s="7" t="s">
        <v>283</v>
      </c>
      <c r="C141" s="34" t="s">
        <v>793</v>
      </c>
      <c r="D141" s="30">
        <v>1983268</v>
      </c>
      <c r="E141" s="14">
        <v>123536</v>
      </c>
      <c r="F141" s="14">
        <v>109978</v>
      </c>
      <c r="G141" s="14">
        <v>144368</v>
      </c>
      <c r="H141" s="14">
        <v>215192</v>
      </c>
      <c r="I141" s="14">
        <v>229357</v>
      </c>
      <c r="J141" s="14">
        <v>230961</v>
      </c>
      <c r="K141" s="14">
        <v>232584</v>
      </c>
      <c r="L141" s="14">
        <v>236663</v>
      </c>
      <c r="M141" s="14">
        <v>222414</v>
      </c>
      <c r="N141" s="14">
        <v>209766</v>
      </c>
      <c r="O141" s="14">
        <v>147121</v>
      </c>
      <c r="P141" s="14">
        <v>139230</v>
      </c>
      <c r="Q141" s="30">
        <v>2240049</v>
      </c>
      <c r="R141" s="12">
        <v>0.13600000000000001</v>
      </c>
    </row>
    <row r="142" spans="1:20" x14ac:dyDescent="0.2">
      <c r="A142" s="5" t="s">
        <v>275</v>
      </c>
      <c r="B142" s="7" t="s">
        <v>285</v>
      </c>
      <c r="C142" s="34" t="s">
        <v>316</v>
      </c>
      <c r="D142" s="30">
        <v>1303571</v>
      </c>
      <c r="E142" s="14">
        <v>67114</v>
      </c>
      <c r="F142" s="14">
        <v>61445</v>
      </c>
      <c r="G142" s="14">
        <v>75864</v>
      </c>
      <c r="H142" s="14">
        <v>109398</v>
      </c>
      <c r="I142" s="14">
        <v>114413</v>
      </c>
      <c r="J142" s="14">
        <v>123219</v>
      </c>
      <c r="K142" s="14">
        <v>135359</v>
      </c>
      <c r="L142" s="14">
        <v>137656</v>
      </c>
      <c r="M142" s="14">
        <v>133367</v>
      </c>
      <c r="N142" s="14">
        <v>122244</v>
      </c>
      <c r="O142" s="14">
        <v>92189</v>
      </c>
      <c r="P142" s="14">
        <v>90783</v>
      </c>
      <c r="Q142" s="30">
        <v>1261751</v>
      </c>
      <c r="R142" s="12">
        <v>-2.7E-2</v>
      </c>
    </row>
    <row r="143" spans="1:20" x14ac:dyDescent="0.2">
      <c r="A143" s="5" t="s">
        <v>275</v>
      </c>
      <c r="B143" s="7" t="s">
        <v>286</v>
      </c>
      <c r="C143" s="34" t="s">
        <v>317</v>
      </c>
      <c r="D143" s="30">
        <v>2184102</v>
      </c>
      <c r="E143" s="14">
        <v>129641</v>
      </c>
      <c r="F143" s="14">
        <v>124804</v>
      </c>
      <c r="G143" s="14">
        <v>149727</v>
      </c>
      <c r="H143" s="14">
        <v>182001</v>
      </c>
      <c r="I143" s="14">
        <v>208669</v>
      </c>
      <c r="J143" s="14">
        <v>256178</v>
      </c>
      <c r="K143" s="14">
        <v>299937</v>
      </c>
      <c r="L143" s="14">
        <v>303341</v>
      </c>
      <c r="M143" s="14">
        <v>249000</v>
      </c>
      <c r="N143" s="14">
        <v>199294</v>
      </c>
      <c r="O143" s="14">
        <v>154323</v>
      </c>
      <c r="P143" s="14">
        <v>154697</v>
      </c>
      <c r="Q143" s="30">
        <v>2411093</v>
      </c>
      <c r="R143" s="12">
        <v>0.1043</v>
      </c>
    </row>
    <row r="144" spans="1:20" x14ac:dyDescent="0.2">
      <c r="A144" s="5" t="s">
        <v>275</v>
      </c>
      <c r="B144" s="7" t="s">
        <v>287</v>
      </c>
      <c r="C144" s="34" t="s">
        <v>318</v>
      </c>
      <c r="D144" s="30">
        <v>8964376</v>
      </c>
      <c r="E144" s="14">
        <v>593341</v>
      </c>
      <c r="F144" s="14">
        <v>573003</v>
      </c>
      <c r="G144" s="14">
        <v>662081</v>
      </c>
      <c r="H144" s="14">
        <v>749610</v>
      </c>
      <c r="I144" s="14">
        <v>313452</v>
      </c>
      <c r="J144" s="14">
        <v>828307</v>
      </c>
      <c r="K144" s="14">
        <v>923868</v>
      </c>
      <c r="L144" s="14">
        <v>963560</v>
      </c>
      <c r="M144" s="14">
        <v>886273</v>
      </c>
      <c r="N144" s="14">
        <v>827801</v>
      </c>
      <c r="O144" s="14">
        <v>727584</v>
      </c>
      <c r="P144" s="14">
        <v>723867</v>
      </c>
      <c r="Q144" s="30">
        <v>8772530</v>
      </c>
      <c r="R144" s="12">
        <f>Q144/D144-1</f>
        <v>-2.1400931866311756E-2</v>
      </c>
    </row>
    <row r="145" spans="1:18" x14ac:dyDescent="0.2">
      <c r="A145" s="5" t="s">
        <v>275</v>
      </c>
      <c r="B145" s="7" t="s">
        <v>288</v>
      </c>
      <c r="C145" s="34" t="s">
        <v>319</v>
      </c>
      <c r="D145" s="30">
        <v>9034373</v>
      </c>
      <c r="E145" s="14">
        <v>641622</v>
      </c>
      <c r="F145" s="14">
        <v>621966</v>
      </c>
      <c r="G145" s="14">
        <v>722865</v>
      </c>
      <c r="H145" s="14">
        <v>766489</v>
      </c>
      <c r="I145" s="14">
        <v>787991</v>
      </c>
      <c r="J145" s="14">
        <v>830944</v>
      </c>
      <c r="K145" s="14">
        <v>892469</v>
      </c>
      <c r="L145" s="14">
        <v>783617</v>
      </c>
      <c r="M145" s="14">
        <v>808084</v>
      </c>
      <c r="N145" s="14">
        <v>761120</v>
      </c>
      <c r="O145" s="14">
        <v>684427</v>
      </c>
      <c r="P145" s="14">
        <v>687525</v>
      </c>
      <c r="Q145" s="30">
        <v>8986894</v>
      </c>
      <c r="R145" s="12">
        <v>1E-4</v>
      </c>
    </row>
    <row r="146" spans="1:18" x14ac:dyDescent="0.2">
      <c r="A146" s="5" t="s">
        <v>275</v>
      </c>
      <c r="B146" s="7" t="s">
        <v>289</v>
      </c>
      <c r="C146" s="34" t="s">
        <v>320</v>
      </c>
      <c r="D146" s="30">
        <v>17955075</v>
      </c>
      <c r="E146" s="14">
        <v>1286837</v>
      </c>
      <c r="F146" s="14">
        <v>1146682</v>
      </c>
      <c r="G146" s="14">
        <v>1475499</v>
      </c>
      <c r="H146" s="14">
        <v>1600107</v>
      </c>
      <c r="I146" s="14">
        <v>2027958</v>
      </c>
      <c r="J146" s="14">
        <v>1770287</v>
      </c>
      <c r="K146" s="14">
        <v>1810570</v>
      </c>
      <c r="L146" s="14">
        <v>1919318</v>
      </c>
      <c r="M146" s="14">
        <v>1765983</v>
      </c>
      <c r="N146" s="14">
        <v>1546331</v>
      </c>
      <c r="O146" s="14">
        <v>1213345</v>
      </c>
      <c r="P146" s="14">
        <v>1276472</v>
      </c>
      <c r="Q146" s="30">
        <v>18838661</v>
      </c>
      <c r="R146" s="12">
        <v>5.0099999999999999E-2</v>
      </c>
    </row>
    <row r="147" spans="1:18" x14ac:dyDescent="0.2">
      <c r="A147" s="5" t="s">
        <v>275</v>
      </c>
      <c r="B147" s="7" t="s">
        <v>290</v>
      </c>
      <c r="C147" s="34" t="s">
        <v>321</v>
      </c>
      <c r="D147" s="30">
        <v>5444422</v>
      </c>
      <c r="E147" s="14">
        <v>302871</v>
      </c>
      <c r="F147" s="14">
        <v>294782</v>
      </c>
      <c r="G147" s="14">
        <v>372777</v>
      </c>
      <c r="H147" s="14">
        <v>501352</v>
      </c>
      <c r="I147" s="14">
        <v>587765</v>
      </c>
      <c r="J147" s="14">
        <v>596757</v>
      </c>
      <c r="K147" s="14">
        <v>636161</v>
      </c>
      <c r="L147" s="14">
        <v>703589</v>
      </c>
      <c r="M147" s="14">
        <v>624210</v>
      </c>
      <c r="N147" s="14">
        <v>564602</v>
      </c>
      <c r="O147" s="14">
        <v>376966</v>
      </c>
      <c r="P147" s="14">
        <v>390727</v>
      </c>
      <c r="Q147" s="30">
        <v>5948970</v>
      </c>
      <c r="R147" s="12">
        <v>9.5000000000000001E-2</v>
      </c>
    </row>
    <row r="148" spans="1:18" x14ac:dyDescent="0.2">
      <c r="A148" s="5" t="s">
        <v>275</v>
      </c>
      <c r="B148" s="7" t="s">
        <v>291</v>
      </c>
      <c r="C148" s="34" t="s">
        <v>322</v>
      </c>
      <c r="D148" s="30">
        <v>1999618</v>
      </c>
      <c r="E148" s="14">
        <v>43797</v>
      </c>
      <c r="F148" s="14">
        <v>39402</v>
      </c>
      <c r="G148" s="14">
        <v>50302</v>
      </c>
      <c r="H148" s="14">
        <v>106274</v>
      </c>
      <c r="I148" s="14">
        <v>163649</v>
      </c>
      <c r="J148" s="14">
        <v>288920</v>
      </c>
      <c r="K148" s="14">
        <v>415530</v>
      </c>
      <c r="L148" s="14">
        <v>494305</v>
      </c>
      <c r="M148" s="14">
        <v>290088</v>
      </c>
      <c r="N148" s="14">
        <v>128494</v>
      </c>
      <c r="O148" s="14">
        <v>45404</v>
      </c>
      <c r="P148" s="14">
        <v>47356</v>
      </c>
      <c r="Q148" s="30">
        <v>2106725</v>
      </c>
      <c r="R148" s="12">
        <v>0.08</v>
      </c>
    </row>
    <row r="149" spans="1:18" x14ac:dyDescent="0.2">
      <c r="A149" s="5" t="s">
        <v>275</v>
      </c>
      <c r="B149" s="7" t="s">
        <v>292</v>
      </c>
      <c r="C149" s="34" t="s">
        <v>323</v>
      </c>
      <c r="D149" s="30">
        <v>4349672</v>
      </c>
      <c r="E149" s="14">
        <v>254056</v>
      </c>
      <c r="F149" s="14">
        <v>225679</v>
      </c>
      <c r="G149" s="14">
        <v>293863</v>
      </c>
      <c r="H149" s="14">
        <v>382573</v>
      </c>
      <c r="I149" s="14">
        <v>428624</v>
      </c>
      <c r="J149" s="14">
        <v>454151</v>
      </c>
      <c r="K149" s="14">
        <v>515412</v>
      </c>
      <c r="L149" s="14">
        <v>555649</v>
      </c>
      <c r="M149" s="14">
        <v>484592</v>
      </c>
      <c r="N149" s="14">
        <v>388851</v>
      </c>
      <c r="O149" s="14">
        <v>284158</v>
      </c>
      <c r="P149" s="14">
        <v>299863</v>
      </c>
      <c r="Q149" s="30">
        <v>4566730</v>
      </c>
      <c r="R149" s="12">
        <v>5.0500000000000003E-2</v>
      </c>
    </row>
    <row r="150" spans="1:18" x14ac:dyDescent="0.2">
      <c r="A150" s="5" t="s">
        <v>275</v>
      </c>
      <c r="B150" s="7" t="s">
        <v>293</v>
      </c>
      <c r="C150" s="34" t="s">
        <v>324</v>
      </c>
      <c r="D150" s="30">
        <v>196820</v>
      </c>
      <c r="E150" s="14">
        <v>9293</v>
      </c>
      <c r="F150" s="14">
        <v>8909</v>
      </c>
      <c r="G150" s="14">
        <v>10836</v>
      </c>
      <c r="H150" s="14">
        <v>20305</v>
      </c>
      <c r="I150" s="14">
        <v>19391</v>
      </c>
      <c r="J150" s="14">
        <v>24267</v>
      </c>
      <c r="K150" s="14">
        <v>24511</v>
      </c>
      <c r="L150" s="14">
        <v>27220</v>
      </c>
      <c r="M150" s="14">
        <v>22871</v>
      </c>
      <c r="N150" s="14">
        <v>14419</v>
      </c>
      <c r="O150" s="14">
        <v>12114</v>
      </c>
      <c r="P150" s="14">
        <v>9689</v>
      </c>
      <c r="Q150" s="30">
        <v>203708</v>
      </c>
      <c r="R150" s="12">
        <v>4.3099999999999999E-2</v>
      </c>
    </row>
    <row r="151" spans="1:18" x14ac:dyDescent="0.2">
      <c r="A151" s="5" t="s">
        <v>275</v>
      </c>
      <c r="B151" s="7" t="s">
        <v>294</v>
      </c>
      <c r="C151" s="34" t="s">
        <v>325</v>
      </c>
      <c r="D151" s="30">
        <v>215550</v>
      </c>
      <c r="E151" s="14">
        <v>7222</v>
      </c>
      <c r="F151" s="14">
        <v>7278</v>
      </c>
      <c r="G151" s="14">
        <v>8649</v>
      </c>
      <c r="H151" s="14">
        <v>19057</v>
      </c>
      <c r="I151" s="14">
        <v>18165</v>
      </c>
      <c r="J151" s="14">
        <v>22792</v>
      </c>
      <c r="K151" s="14">
        <v>29921</v>
      </c>
      <c r="L151" s="14">
        <v>36437</v>
      </c>
      <c r="M151" s="14">
        <v>20629</v>
      </c>
      <c r="N151" s="14">
        <v>18766</v>
      </c>
      <c r="O151" s="14">
        <v>8226</v>
      </c>
      <c r="P151" s="14">
        <v>7783</v>
      </c>
      <c r="Q151" s="30">
        <v>204447</v>
      </c>
      <c r="R151" s="12">
        <v>-3.4000000000000002E-2</v>
      </c>
    </row>
    <row r="152" spans="1:18" x14ac:dyDescent="0.2">
      <c r="A152" s="5" t="s">
        <v>275</v>
      </c>
      <c r="B152" s="7" t="s">
        <v>295</v>
      </c>
      <c r="C152" s="34" t="s">
        <v>326</v>
      </c>
      <c r="D152" s="30">
        <v>548257</v>
      </c>
      <c r="E152" s="14">
        <v>29723</v>
      </c>
      <c r="F152" s="14">
        <v>30892</v>
      </c>
      <c r="G152" s="14">
        <v>37553</v>
      </c>
      <c r="H152" s="14">
        <v>48770</v>
      </c>
      <c r="I152" s="14">
        <v>48601</v>
      </c>
      <c r="J152" s="14">
        <v>52125</v>
      </c>
      <c r="K152" s="14">
        <v>61288</v>
      </c>
      <c r="L152" s="14">
        <v>61209</v>
      </c>
      <c r="M152" s="14">
        <v>52488</v>
      </c>
      <c r="N152" s="14">
        <v>50537</v>
      </c>
      <c r="O152" s="14">
        <v>40411</v>
      </c>
      <c r="P152" s="14">
        <v>40346</v>
      </c>
      <c r="Q152" s="30">
        <v>553539</v>
      </c>
      <c r="R152" s="12">
        <v>0.02</v>
      </c>
    </row>
    <row r="153" spans="1:18" x14ac:dyDescent="0.2">
      <c r="A153" s="5" t="s">
        <v>275</v>
      </c>
      <c r="B153" s="7" t="s">
        <v>296</v>
      </c>
      <c r="C153" s="34" t="s">
        <v>327</v>
      </c>
      <c r="D153" s="30">
        <v>4479690</v>
      </c>
      <c r="E153" s="14">
        <v>222057</v>
      </c>
      <c r="F153" s="14">
        <v>213549</v>
      </c>
      <c r="G153" s="14">
        <v>260950</v>
      </c>
      <c r="H153" s="14">
        <v>400180</v>
      </c>
      <c r="I153" s="14">
        <v>441125</v>
      </c>
      <c r="J153" s="14">
        <v>490559</v>
      </c>
      <c r="K153" s="14">
        <v>577869</v>
      </c>
      <c r="L153" s="14">
        <v>606718</v>
      </c>
      <c r="M153" s="14">
        <v>501001</v>
      </c>
      <c r="N153" s="14">
        <v>409857</v>
      </c>
      <c r="O153" s="14">
        <v>282420</v>
      </c>
      <c r="P153" s="14">
        <v>271419</v>
      </c>
      <c r="Q153" s="30">
        <v>4676013</v>
      </c>
      <c r="R153" s="12">
        <v>4.5699999999999998E-2</v>
      </c>
    </row>
    <row r="154" spans="1:18" x14ac:dyDescent="0.2">
      <c r="A154" s="5" t="s">
        <v>275</v>
      </c>
      <c r="B154" s="7" t="s">
        <v>297</v>
      </c>
      <c r="C154" s="34" t="s">
        <v>328</v>
      </c>
      <c r="D154" s="30">
        <v>562747</v>
      </c>
      <c r="E154" s="14">
        <v>36738</v>
      </c>
      <c r="F154" s="14">
        <v>31852</v>
      </c>
      <c r="G154" s="14">
        <v>38034</v>
      </c>
      <c r="H154" s="14">
        <v>41427</v>
      </c>
      <c r="I154" s="14">
        <v>45246</v>
      </c>
      <c r="J154" s="14">
        <v>50801</v>
      </c>
      <c r="K154" s="14">
        <v>57501</v>
      </c>
      <c r="L154" s="14">
        <v>54328</v>
      </c>
      <c r="M154" s="14">
        <v>50638</v>
      </c>
      <c r="N154" s="14">
        <v>41708</v>
      </c>
      <c r="O154" s="14">
        <v>35189</v>
      </c>
      <c r="P154" s="14">
        <v>35108</v>
      </c>
      <c r="Q154" s="30">
        <v>517586</v>
      </c>
      <c r="R154" s="12">
        <v>-7.3599999999999999E-2</v>
      </c>
    </row>
    <row r="155" spans="1:18" x14ac:dyDescent="0.2">
      <c r="A155" s="5" t="s">
        <v>275</v>
      </c>
      <c r="B155" s="7" t="s">
        <v>298</v>
      </c>
      <c r="C155" s="34" t="s">
        <v>329</v>
      </c>
      <c r="D155" s="30">
        <v>562830</v>
      </c>
      <c r="E155" s="14">
        <v>21307</v>
      </c>
      <c r="F155" s="14">
        <v>15366</v>
      </c>
      <c r="G155" s="14">
        <v>24794</v>
      </c>
      <c r="H155" s="14">
        <v>37894</v>
      </c>
      <c r="I155" s="14">
        <v>48565</v>
      </c>
      <c r="J155" s="14">
        <v>65604</v>
      </c>
      <c r="K155" s="14">
        <v>81775</v>
      </c>
      <c r="L155" s="14">
        <v>89429</v>
      </c>
      <c r="M155" s="14">
        <v>61722</v>
      </c>
      <c r="N155" s="14">
        <v>23886</v>
      </c>
      <c r="O155" s="14">
        <v>0</v>
      </c>
      <c r="P155" s="14">
        <v>0</v>
      </c>
      <c r="Q155" s="30">
        <v>469855</v>
      </c>
      <c r="R155" s="12">
        <v>-0.15970000000000001</v>
      </c>
    </row>
    <row r="156" spans="1:18" x14ac:dyDescent="0.2">
      <c r="A156" s="5" t="s">
        <v>275</v>
      </c>
      <c r="B156" s="7" t="s">
        <v>299</v>
      </c>
      <c r="C156" s="34" t="s">
        <v>330</v>
      </c>
      <c r="D156" s="30">
        <v>4749251</v>
      </c>
      <c r="E156" s="14">
        <v>363375</v>
      </c>
      <c r="F156" s="14">
        <v>343916</v>
      </c>
      <c r="G156" s="14">
        <v>394812</v>
      </c>
      <c r="H156" s="14">
        <v>416388</v>
      </c>
      <c r="I156" s="14">
        <v>431131</v>
      </c>
      <c r="J156" s="14">
        <v>421365</v>
      </c>
      <c r="K156" s="14">
        <v>434837</v>
      </c>
      <c r="L156" s="14">
        <v>456786</v>
      </c>
      <c r="M156" s="14">
        <v>439092</v>
      </c>
      <c r="N156" s="14">
        <v>450813</v>
      </c>
      <c r="O156" s="14">
        <v>427955</v>
      </c>
      <c r="P156" s="14">
        <v>410932</v>
      </c>
      <c r="Q156" s="30">
        <v>4989388</v>
      </c>
      <c r="R156" s="12">
        <v>5.7700000000000001E-2</v>
      </c>
    </row>
    <row r="157" spans="1:18" x14ac:dyDescent="0.2">
      <c r="A157" s="5" t="s">
        <v>275</v>
      </c>
      <c r="B157" s="7" t="s">
        <v>300</v>
      </c>
      <c r="C157" s="34" t="s">
        <v>331</v>
      </c>
      <c r="D157" s="30">
        <v>36166345</v>
      </c>
      <c r="E157" s="14">
        <v>2277645</v>
      </c>
      <c r="F157" s="14">
        <v>2174180</v>
      </c>
      <c r="G157" s="14">
        <v>2788255</v>
      </c>
      <c r="H157" s="14">
        <v>3191671</v>
      </c>
      <c r="I157" s="14">
        <v>3420481</v>
      </c>
      <c r="J157" s="14">
        <v>3678354</v>
      </c>
      <c r="K157" s="14">
        <v>4021675</v>
      </c>
      <c r="L157" s="14">
        <v>4121287</v>
      </c>
      <c r="M157" s="14">
        <v>3863791</v>
      </c>
      <c r="N157" s="14">
        <v>3538842</v>
      </c>
      <c r="O157" s="14">
        <v>2713257</v>
      </c>
      <c r="P157" s="14">
        <v>2717056</v>
      </c>
      <c r="Q157" s="30">
        <v>38506467</v>
      </c>
      <c r="R157" s="12">
        <v>6.4699999999999994E-2</v>
      </c>
    </row>
    <row r="158" spans="1:18" x14ac:dyDescent="0.2">
      <c r="A158" s="5" t="s">
        <v>275</v>
      </c>
      <c r="B158" s="7" t="s">
        <v>301</v>
      </c>
      <c r="C158" s="34" t="s">
        <v>332</v>
      </c>
      <c r="D158" s="30">
        <v>1878557</v>
      </c>
      <c r="E158" s="14">
        <v>77324</v>
      </c>
      <c r="F158" s="14">
        <v>69540</v>
      </c>
      <c r="G158" s="14">
        <v>87181</v>
      </c>
      <c r="H158" s="14">
        <v>151952</v>
      </c>
      <c r="I158" s="14">
        <v>159487</v>
      </c>
      <c r="J158" s="14">
        <v>167712</v>
      </c>
      <c r="K158" s="14">
        <v>179005</v>
      </c>
      <c r="L158" s="14">
        <v>197359</v>
      </c>
      <c r="M158" s="14">
        <v>175995</v>
      </c>
      <c r="N158" s="14">
        <v>156107</v>
      </c>
      <c r="O158" s="14">
        <v>88101</v>
      </c>
      <c r="P158" s="14">
        <v>87620</v>
      </c>
      <c r="Q158" s="30">
        <v>1597100</v>
      </c>
      <c r="R158" s="12">
        <v>-0.14929999999999999</v>
      </c>
    </row>
    <row r="159" spans="1:18" x14ac:dyDescent="0.2">
      <c r="A159" s="5" t="s">
        <v>275</v>
      </c>
      <c r="B159" s="7" t="s">
        <v>302</v>
      </c>
      <c r="C159" s="34" t="s">
        <v>333</v>
      </c>
      <c r="D159" s="30">
        <v>2175396</v>
      </c>
      <c r="E159" s="14">
        <v>130353</v>
      </c>
      <c r="F159" s="14">
        <v>137297</v>
      </c>
      <c r="G159" s="14">
        <v>155987</v>
      </c>
      <c r="H159" s="14">
        <v>196825</v>
      </c>
      <c r="I159" s="14">
        <v>207642</v>
      </c>
      <c r="J159" s="14">
        <v>209633</v>
      </c>
      <c r="K159" s="14">
        <v>227749</v>
      </c>
      <c r="L159" s="14">
        <v>231139</v>
      </c>
      <c r="M159" s="14">
        <v>206964</v>
      </c>
      <c r="N159" s="14">
        <v>207234</v>
      </c>
      <c r="O159" s="14">
        <v>173548</v>
      </c>
      <c r="P159" s="14">
        <v>159580</v>
      </c>
      <c r="Q159" s="30">
        <v>2243593</v>
      </c>
      <c r="R159" s="12">
        <v>3.4000000000000002E-2</v>
      </c>
    </row>
    <row r="160" spans="1:18" x14ac:dyDescent="0.2">
      <c r="A160" s="5" t="s">
        <v>275</v>
      </c>
      <c r="B160" s="7" t="s">
        <v>303</v>
      </c>
      <c r="C160" s="34" t="s">
        <v>334</v>
      </c>
      <c r="D160" s="30">
        <v>853599</v>
      </c>
      <c r="E160" s="14">
        <v>42292</v>
      </c>
      <c r="F160" s="14">
        <v>42075</v>
      </c>
      <c r="G160" s="14">
        <v>48287</v>
      </c>
      <c r="H160" s="14">
        <v>63555</v>
      </c>
      <c r="I160" s="14">
        <v>70606</v>
      </c>
      <c r="J160" s="14">
        <v>69598</v>
      </c>
      <c r="K160" s="14">
        <v>79874</v>
      </c>
      <c r="L160" s="14">
        <v>72748</v>
      </c>
      <c r="M160" s="14">
        <v>75932</v>
      </c>
      <c r="N160" s="14">
        <v>71260</v>
      </c>
      <c r="O160" s="14">
        <v>53909</v>
      </c>
      <c r="P160" s="14">
        <v>48074</v>
      </c>
      <c r="Q160" s="30">
        <v>738017</v>
      </c>
      <c r="R160" s="12">
        <v>-0.13300000000000001</v>
      </c>
    </row>
    <row r="161" spans="1:19" x14ac:dyDescent="0.2">
      <c r="A161" s="5" t="s">
        <v>275</v>
      </c>
      <c r="B161" s="7" t="s">
        <v>304</v>
      </c>
      <c r="C161" s="34" t="s">
        <v>335</v>
      </c>
      <c r="D161" s="30">
        <v>3160287</v>
      </c>
      <c r="E161" s="14">
        <v>266474</v>
      </c>
      <c r="F161" s="14">
        <v>266797</v>
      </c>
      <c r="G161" s="14">
        <v>294067</v>
      </c>
      <c r="H161" s="14">
        <v>269896</v>
      </c>
      <c r="I161" s="14">
        <v>297045</v>
      </c>
      <c r="J161" s="14">
        <v>295653</v>
      </c>
      <c r="K161" s="14">
        <v>331434</v>
      </c>
      <c r="L161" s="14">
        <v>304432</v>
      </c>
      <c r="M161" s="14">
        <v>308625</v>
      </c>
      <c r="N161" s="14">
        <v>276113</v>
      </c>
      <c r="O161" s="14">
        <v>247424</v>
      </c>
      <c r="P161" s="14">
        <v>266510</v>
      </c>
      <c r="Q161" s="30">
        <v>3424195</v>
      </c>
      <c r="R161" s="12">
        <v>8.5999999999999993E-2</v>
      </c>
    </row>
    <row r="162" spans="1:19" x14ac:dyDescent="0.2">
      <c r="A162" s="5" t="s">
        <v>275</v>
      </c>
      <c r="B162" s="7" t="s">
        <v>305</v>
      </c>
      <c r="C162" s="34" t="s">
        <v>336</v>
      </c>
      <c r="D162" s="30">
        <v>8403790</v>
      </c>
      <c r="E162" s="14">
        <v>464948</v>
      </c>
      <c r="F162" s="14">
        <v>455247</v>
      </c>
      <c r="G162" s="14">
        <v>559618</v>
      </c>
      <c r="H162" s="14">
        <v>705286</v>
      </c>
      <c r="I162" s="14">
        <v>804314</v>
      </c>
      <c r="J162" s="14">
        <v>893656</v>
      </c>
      <c r="K162" s="14">
        <v>952994</v>
      </c>
      <c r="L162" s="14">
        <v>981458</v>
      </c>
      <c r="M162" s="14">
        <v>884004</v>
      </c>
      <c r="N162" s="14">
        <v>757090</v>
      </c>
      <c r="O162" s="14">
        <v>519029</v>
      </c>
      <c r="P162" s="14">
        <v>485191</v>
      </c>
      <c r="Q162" s="30">
        <v>8461649</v>
      </c>
      <c r="R162" s="12">
        <v>8.6999999999999994E-3</v>
      </c>
    </row>
    <row r="163" spans="1:19" x14ac:dyDescent="0.2">
      <c r="A163" s="5" t="s">
        <v>275</v>
      </c>
      <c r="B163" s="7" t="s">
        <v>306</v>
      </c>
      <c r="C163" s="34" t="s">
        <v>337</v>
      </c>
      <c r="D163" s="30">
        <v>2719815</v>
      </c>
      <c r="E163" s="14">
        <v>167751</v>
      </c>
      <c r="F163" s="14">
        <v>148918</v>
      </c>
      <c r="G163" s="14">
        <v>165993</v>
      </c>
      <c r="H163" s="14">
        <v>193687</v>
      </c>
      <c r="I163" s="14">
        <v>236410</v>
      </c>
      <c r="J163" s="14">
        <v>329807</v>
      </c>
      <c r="K163" s="14">
        <v>378623</v>
      </c>
      <c r="L163" s="14">
        <v>403799</v>
      </c>
      <c r="M163" s="14">
        <v>320897</v>
      </c>
      <c r="N163" s="14">
        <v>185144</v>
      </c>
      <c r="O163" s="14">
        <v>113134</v>
      </c>
      <c r="P163" s="14">
        <v>125571</v>
      </c>
      <c r="Q163" s="30">
        <v>2769128</v>
      </c>
      <c r="R163" s="12">
        <v>2.0799999999999999E-2</v>
      </c>
    </row>
    <row r="164" spans="1:19" x14ac:dyDescent="0.2">
      <c r="A164" s="5" t="s">
        <v>338</v>
      </c>
      <c r="B164" s="6" t="s">
        <v>339</v>
      </c>
      <c r="C164" s="34" t="s">
        <v>355</v>
      </c>
      <c r="D164" s="30">
        <v>1628678</v>
      </c>
      <c r="E164" s="14">
        <v>95327</v>
      </c>
      <c r="F164" s="14">
        <v>83154</v>
      </c>
      <c r="G164" s="14">
        <v>97293</v>
      </c>
      <c r="H164" s="14">
        <v>114757</v>
      </c>
      <c r="I164" s="14">
        <v>115025</v>
      </c>
      <c r="J164" s="14">
        <v>120614</v>
      </c>
      <c r="K164" s="14">
        <v>161709</v>
      </c>
      <c r="L164" s="14">
        <v>193446</v>
      </c>
      <c r="M164" s="14">
        <v>121103</v>
      </c>
      <c r="N164" s="14">
        <v>114268</v>
      </c>
      <c r="O164" s="14">
        <v>96867</v>
      </c>
      <c r="P164" s="14">
        <v>113709</v>
      </c>
      <c r="Q164" s="30">
        <f t="shared" ref="Q164:Q189" si="19">SUM(E164:P164)</f>
        <v>1427272</v>
      </c>
      <c r="R164" s="12">
        <f t="shared" ref="R164:R174" si="20">Q164/D164-1</f>
        <v>-0.12366225859255175</v>
      </c>
    </row>
    <row r="165" spans="1:19" x14ac:dyDescent="0.2">
      <c r="A165" s="5" t="s">
        <v>340</v>
      </c>
      <c r="B165" s="6" t="s">
        <v>341</v>
      </c>
      <c r="C165" s="34" t="s">
        <v>356</v>
      </c>
      <c r="D165" s="30">
        <v>4794019</v>
      </c>
      <c r="E165" s="14">
        <v>309021</v>
      </c>
      <c r="F165" s="14">
        <v>276099</v>
      </c>
      <c r="G165" s="14">
        <v>332193</v>
      </c>
      <c r="H165" s="14">
        <v>398118</v>
      </c>
      <c r="I165" s="14">
        <v>426325</v>
      </c>
      <c r="J165" s="14">
        <v>488851</v>
      </c>
      <c r="K165" s="14">
        <v>515058</v>
      </c>
      <c r="L165" s="14">
        <v>508820</v>
      </c>
      <c r="M165" s="14">
        <v>449792</v>
      </c>
      <c r="N165" s="14">
        <v>419413</v>
      </c>
      <c r="O165" s="14">
        <v>346207</v>
      </c>
      <c r="P165" s="14">
        <v>344241</v>
      </c>
      <c r="Q165" s="30">
        <f t="shared" si="19"/>
        <v>4814138</v>
      </c>
      <c r="R165" s="12">
        <f t="shared" si="20"/>
        <v>4.1966875809211768E-3</v>
      </c>
    </row>
    <row r="166" spans="1:19" x14ac:dyDescent="0.2">
      <c r="A166" s="5" t="s">
        <v>342</v>
      </c>
      <c r="B166" s="6" t="s">
        <v>343</v>
      </c>
      <c r="C166" s="34" t="s">
        <v>357</v>
      </c>
      <c r="D166" s="30">
        <v>695509</v>
      </c>
      <c r="E166" s="14">
        <v>34234</v>
      </c>
      <c r="F166" s="14">
        <v>29727</v>
      </c>
      <c r="G166" s="14">
        <v>33413</v>
      </c>
      <c r="H166" s="14">
        <v>73316</v>
      </c>
      <c r="I166" s="14">
        <v>80269</v>
      </c>
      <c r="J166" s="14">
        <v>79625</v>
      </c>
      <c r="K166" s="14">
        <v>83345</v>
      </c>
      <c r="L166" s="14">
        <v>82769</v>
      </c>
      <c r="M166" s="14">
        <v>71928</v>
      </c>
      <c r="N166" s="14">
        <v>69900</v>
      </c>
      <c r="O166" s="14">
        <v>43118</v>
      </c>
      <c r="P166" s="14">
        <v>42671</v>
      </c>
      <c r="Q166" s="30">
        <f t="shared" si="19"/>
        <v>724315</v>
      </c>
      <c r="R166" s="12">
        <f t="shared" si="20"/>
        <v>4.1417149167013001E-2</v>
      </c>
    </row>
    <row r="167" spans="1:19" x14ac:dyDescent="0.2">
      <c r="A167" s="5" t="s">
        <v>342</v>
      </c>
      <c r="B167" s="6" t="s">
        <v>344</v>
      </c>
      <c r="C167" s="34" t="s">
        <v>358</v>
      </c>
      <c r="D167" s="30">
        <v>127896</v>
      </c>
      <c r="E167" s="14">
        <v>9312</v>
      </c>
      <c r="F167" s="14">
        <v>8367</v>
      </c>
      <c r="G167" s="14">
        <v>9718</v>
      </c>
      <c r="H167" s="14">
        <v>10769</v>
      </c>
      <c r="I167" s="14">
        <v>11503</v>
      </c>
      <c r="J167" s="14">
        <v>12624</v>
      </c>
      <c r="K167" s="14">
        <v>13881</v>
      </c>
      <c r="L167" s="14">
        <v>14404</v>
      </c>
      <c r="M167" s="14">
        <v>11694</v>
      </c>
      <c r="N167" s="14">
        <v>10687</v>
      </c>
      <c r="O167" s="14">
        <v>10233</v>
      </c>
      <c r="P167" s="14">
        <v>9737</v>
      </c>
      <c r="Q167" s="30">
        <f t="shared" si="19"/>
        <v>132929</v>
      </c>
      <c r="R167" s="12">
        <f t="shared" si="20"/>
        <v>3.9352286232563927E-2</v>
      </c>
    </row>
    <row r="168" spans="1:19" x14ac:dyDescent="0.2">
      <c r="A168" s="5" t="s">
        <v>342</v>
      </c>
      <c r="B168" s="6" t="s">
        <v>345</v>
      </c>
      <c r="C168" s="34" t="s">
        <v>359</v>
      </c>
      <c r="D168" s="30">
        <v>2666865</v>
      </c>
      <c r="E168" s="27">
        <v>177571</v>
      </c>
      <c r="F168" s="27">
        <v>164168</v>
      </c>
      <c r="G168" s="27">
        <v>197368</v>
      </c>
      <c r="H168" s="27">
        <v>231599</v>
      </c>
      <c r="I168" s="27">
        <v>284467</v>
      </c>
      <c r="J168" s="27">
        <v>300051</v>
      </c>
      <c r="K168" s="27">
        <v>302867</v>
      </c>
      <c r="L168" s="27">
        <v>302771</v>
      </c>
      <c r="M168" s="27">
        <v>283174</v>
      </c>
      <c r="N168" s="14">
        <v>278911</v>
      </c>
      <c r="O168" s="14">
        <v>220728</v>
      </c>
      <c r="P168" s="14">
        <v>209183</v>
      </c>
      <c r="Q168" s="30">
        <f t="shared" si="19"/>
        <v>2952858</v>
      </c>
      <c r="R168" s="12">
        <f t="shared" si="20"/>
        <v>0.10723939906969426</v>
      </c>
    </row>
    <row r="169" spans="1:19" x14ac:dyDescent="0.2">
      <c r="A169" s="5" t="s">
        <v>346</v>
      </c>
      <c r="B169" s="6" t="s">
        <v>346</v>
      </c>
      <c r="C169" s="34" t="s">
        <v>360</v>
      </c>
      <c r="D169" s="30">
        <v>2189451</v>
      </c>
      <c r="E169" s="14">
        <v>138289</v>
      </c>
      <c r="F169" s="14">
        <v>138205</v>
      </c>
      <c r="G169" s="14">
        <v>178168</v>
      </c>
      <c r="H169" s="14">
        <v>214806</v>
      </c>
      <c r="I169" s="14">
        <v>228993</v>
      </c>
      <c r="J169" s="14">
        <v>240755</v>
      </c>
      <c r="K169" s="14">
        <v>244017</v>
      </c>
      <c r="L169" s="14">
        <v>269167</v>
      </c>
      <c r="M169" s="14">
        <v>241199</v>
      </c>
      <c r="N169" s="14">
        <v>219865</v>
      </c>
      <c r="O169" s="14">
        <v>174694</v>
      </c>
      <c r="P169" s="14">
        <v>170187</v>
      </c>
      <c r="Q169" s="30">
        <v>2457713</v>
      </c>
      <c r="R169" s="12">
        <f t="shared" si="20"/>
        <v>0.12252477904278281</v>
      </c>
    </row>
    <row r="170" spans="1:19" x14ac:dyDescent="0.2">
      <c r="A170" s="5" t="s">
        <v>347</v>
      </c>
      <c r="B170" s="6" t="s">
        <v>348</v>
      </c>
      <c r="C170" s="34" t="s">
        <v>361</v>
      </c>
      <c r="D170" s="30">
        <v>984407</v>
      </c>
      <c r="E170" s="14">
        <v>62473</v>
      </c>
      <c r="F170" s="14">
        <v>65223</v>
      </c>
      <c r="G170" s="14">
        <v>76589</v>
      </c>
      <c r="H170" s="14">
        <v>105749</v>
      </c>
      <c r="I170" s="14">
        <v>109700</v>
      </c>
      <c r="J170" s="14">
        <v>116782</v>
      </c>
      <c r="K170" s="14">
        <v>132354</v>
      </c>
      <c r="L170" s="14">
        <v>143556</v>
      </c>
      <c r="M170" s="14">
        <v>115986</v>
      </c>
      <c r="N170" s="14">
        <v>107668</v>
      </c>
      <c r="O170" s="14">
        <v>86893</v>
      </c>
      <c r="P170" s="14">
        <v>87536</v>
      </c>
      <c r="Q170" s="30">
        <f t="shared" si="19"/>
        <v>1210509</v>
      </c>
      <c r="R170" s="12">
        <f t="shared" si="20"/>
        <v>0.22968345409977786</v>
      </c>
    </row>
    <row r="171" spans="1:19" x14ac:dyDescent="0.2">
      <c r="A171" s="5" t="s">
        <v>349</v>
      </c>
      <c r="B171" s="6" t="s">
        <v>349</v>
      </c>
      <c r="C171" s="34" t="s">
        <v>362</v>
      </c>
      <c r="D171" s="30">
        <v>4036566</v>
      </c>
      <c r="E171" s="14">
        <v>199354</v>
      </c>
      <c r="F171" s="14">
        <v>193225</v>
      </c>
      <c r="G171" s="14">
        <v>263404</v>
      </c>
      <c r="H171" s="14">
        <v>376935</v>
      </c>
      <c r="I171" s="14">
        <v>402289</v>
      </c>
      <c r="J171" s="14">
        <v>424329</v>
      </c>
      <c r="K171" s="14">
        <v>515624</v>
      </c>
      <c r="L171" s="14">
        <v>551451</v>
      </c>
      <c r="M171" s="14">
        <v>463215</v>
      </c>
      <c r="N171" s="14">
        <v>421723</v>
      </c>
      <c r="O171" s="14">
        <v>256262</v>
      </c>
      <c r="P171" s="14">
        <v>226512</v>
      </c>
      <c r="Q171" s="30">
        <f t="shared" si="19"/>
        <v>4294323</v>
      </c>
      <c r="R171" s="12">
        <f t="shared" si="20"/>
        <v>6.3855514811351988E-2</v>
      </c>
    </row>
    <row r="172" spans="1:19" x14ac:dyDescent="0.2">
      <c r="A172" s="5" t="s">
        <v>350</v>
      </c>
      <c r="B172" s="6" t="s">
        <v>351</v>
      </c>
      <c r="C172" s="34" t="s">
        <v>363</v>
      </c>
      <c r="D172" s="30">
        <v>1320501</v>
      </c>
      <c r="E172" s="14">
        <v>107817</v>
      </c>
      <c r="F172" s="14">
        <v>82286</v>
      </c>
      <c r="G172" s="14">
        <v>99315</v>
      </c>
      <c r="H172" s="14">
        <v>118672</v>
      </c>
      <c r="I172" s="14">
        <v>151503</v>
      </c>
      <c r="J172" s="14">
        <v>174638</v>
      </c>
      <c r="K172" s="14">
        <v>194196</v>
      </c>
      <c r="L172" s="14">
        <v>213304</v>
      </c>
      <c r="M172" s="14">
        <v>196175</v>
      </c>
      <c r="N172" s="14">
        <v>156455</v>
      </c>
      <c r="O172" s="14">
        <v>139561</v>
      </c>
      <c r="P172" s="14">
        <v>147247</v>
      </c>
      <c r="Q172" s="30">
        <f t="shared" si="19"/>
        <v>1781169</v>
      </c>
      <c r="R172" s="12">
        <f t="shared" si="20"/>
        <v>0.34885850143241082</v>
      </c>
      <c r="S172" s="32"/>
    </row>
    <row r="173" spans="1:19" x14ac:dyDescent="0.2">
      <c r="A173" s="5" t="s">
        <v>352</v>
      </c>
      <c r="B173" s="6" t="s">
        <v>353</v>
      </c>
      <c r="C173" s="34" t="s">
        <v>364</v>
      </c>
      <c r="D173" s="30">
        <v>690690</v>
      </c>
      <c r="E173" s="14">
        <v>33693</v>
      </c>
      <c r="F173" s="14">
        <v>30406</v>
      </c>
      <c r="G173" s="14">
        <v>36861</v>
      </c>
      <c r="H173" s="14">
        <v>47320</v>
      </c>
      <c r="I173" s="14">
        <v>58252</v>
      </c>
      <c r="J173" s="14">
        <v>80049</v>
      </c>
      <c r="K173" s="14">
        <v>94192</v>
      </c>
      <c r="L173" s="14">
        <v>101299</v>
      </c>
      <c r="M173" s="14">
        <v>78035</v>
      </c>
      <c r="N173" s="14">
        <v>54371</v>
      </c>
      <c r="O173" s="14">
        <v>42980</v>
      </c>
      <c r="P173" s="14">
        <v>44138</v>
      </c>
      <c r="Q173" s="30">
        <f t="shared" si="19"/>
        <v>701596</v>
      </c>
      <c r="R173" s="12">
        <f t="shared" si="20"/>
        <v>1.5790007094354852E-2</v>
      </c>
      <c r="S173" s="32"/>
    </row>
    <row r="174" spans="1:19" x14ac:dyDescent="0.2">
      <c r="A174" s="5" t="s">
        <v>352</v>
      </c>
      <c r="B174" s="6" t="s">
        <v>354</v>
      </c>
      <c r="C174" s="34" t="s">
        <v>365</v>
      </c>
      <c r="D174" s="30">
        <v>898250</v>
      </c>
      <c r="E174" s="14">
        <v>18293</v>
      </c>
      <c r="F174" s="14">
        <v>13673</v>
      </c>
      <c r="G174" s="14">
        <v>20803</v>
      </c>
      <c r="H174" s="14">
        <v>33509</v>
      </c>
      <c r="I174" s="14">
        <v>56072</v>
      </c>
      <c r="J174" s="14">
        <v>151243</v>
      </c>
      <c r="K174" s="14">
        <v>204187</v>
      </c>
      <c r="L174" s="14">
        <v>211204</v>
      </c>
      <c r="M174" s="14">
        <v>126449</v>
      </c>
      <c r="N174" s="14">
        <v>38621</v>
      </c>
      <c r="O174" s="14">
        <v>19595</v>
      </c>
      <c r="P174" s="14">
        <v>16885</v>
      </c>
      <c r="Q174" s="30">
        <f t="shared" si="19"/>
        <v>910534</v>
      </c>
      <c r="R174" s="12">
        <f t="shared" si="20"/>
        <v>1.3675480100194815E-2</v>
      </c>
      <c r="S174" s="32"/>
    </row>
    <row r="175" spans="1:19" x14ac:dyDescent="0.2">
      <c r="A175" s="5" t="s">
        <v>366</v>
      </c>
      <c r="B175" s="6" t="s">
        <v>93</v>
      </c>
      <c r="C175" s="35"/>
      <c r="D175" s="30">
        <v>16496191</v>
      </c>
      <c r="E175" s="14">
        <v>1271588</v>
      </c>
      <c r="F175" s="14">
        <v>1176203</v>
      </c>
      <c r="G175" s="14">
        <v>1444951</v>
      </c>
      <c r="H175" s="14">
        <v>1528420</v>
      </c>
      <c r="I175" s="14">
        <v>1480020</v>
      </c>
      <c r="J175" s="14">
        <v>1450611</v>
      </c>
      <c r="K175" s="14">
        <v>1354421</v>
      </c>
      <c r="L175" s="14">
        <v>1882542</v>
      </c>
      <c r="M175" s="14">
        <v>1588183</v>
      </c>
      <c r="N175" s="14">
        <v>1542018</v>
      </c>
      <c r="O175" s="14">
        <v>1271653</v>
      </c>
      <c r="P175" s="14">
        <v>1304261</v>
      </c>
      <c r="Q175" s="30">
        <f t="shared" si="19"/>
        <v>17294871</v>
      </c>
      <c r="R175" s="12">
        <f t="shared" ref="R175:R185" si="21">Q175/D175-1</f>
        <v>4.8416025250920036E-2</v>
      </c>
    </row>
    <row r="176" spans="1:19" x14ac:dyDescent="0.2">
      <c r="A176" s="5" t="s">
        <v>366</v>
      </c>
      <c r="B176" s="6" t="s">
        <v>367</v>
      </c>
      <c r="C176" s="34" t="s">
        <v>418</v>
      </c>
      <c r="D176" s="30">
        <v>1479341</v>
      </c>
      <c r="E176" s="14">
        <v>112033</v>
      </c>
      <c r="F176" s="14">
        <v>109839</v>
      </c>
      <c r="G176" s="14">
        <v>134626</v>
      </c>
      <c r="H176" s="14">
        <v>124971</v>
      </c>
      <c r="I176" s="14">
        <v>124022</v>
      </c>
      <c r="J176" s="14">
        <v>120856</v>
      </c>
      <c r="K176" s="14">
        <v>123981</v>
      </c>
      <c r="L176" s="14">
        <v>146639</v>
      </c>
      <c r="M176" s="14">
        <v>131409</v>
      </c>
      <c r="N176" s="14">
        <v>132366</v>
      </c>
      <c r="O176" s="14">
        <v>108049</v>
      </c>
      <c r="P176" s="14">
        <v>98656</v>
      </c>
      <c r="Q176" s="30">
        <f t="shared" si="19"/>
        <v>1467447</v>
      </c>
      <c r="R176" s="12">
        <f t="shared" si="21"/>
        <v>-8.0400664890650786E-3</v>
      </c>
    </row>
    <row r="177" spans="1:18" x14ac:dyDescent="0.2">
      <c r="A177" s="5" t="s">
        <v>366</v>
      </c>
      <c r="B177" s="6" t="s">
        <v>368</v>
      </c>
      <c r="C177" s="34" t="s">
        <v>419</v>
      </c>
      <c r="D177" s="30">
        <v>7559751</v>
      </c>
      <c r="E177" s="14">
        <v>615479</v>
      </c>
      <c r="F177" s="14">
        <v>533946</v>
      </c>
      <c r="G177" s="14">
        <v>649997</v>
      </c>
      <c r="H177" s="14">
        <v>678019</v>
      </c>
      <c r="I177" s="14">
        <v>658079</v>
      </c>
      <c r="J177" s="14">
        <v>672477</v>
      </c>
      <c r="K177" s="14">
        <v>633182</v>
      </c>
      <c r="L177" s="14">
        <v>918238</v>
      </c>
      <c r="M177" s="14">
        <v>755364</v>
      </c>
      <c r="N177" s="14">
        <v>688924</v>
      </c>
      <c r="O177" s="14">
        <v>557514</v>
      </c>
      <c r="P177" s="14">
        <v>610486</v>
      </c>
      <c r="Q177" s="30">
        <f t="shared" si="19"/>
        <v>7971705</v>
      </c>
      <c r="R177" s="12">
        <f t="shared" si="21"/>
        <v>5.4493064652526346E-2</v>
      </c>
    </row>
    <row r="178" spans="1:18" x14ac:dyDescent="0.2">
      <c r="A178" s="5" t="s">
        <v>366</v>
      </c>
      <c r="B178" s="6" t="s">
        <v>369</v>
      </c>
      <c r="C178" s="34" t="s">
        <v>420</v>
      </c>
      <c r="D178" s="30">
        <v>790785</v>
      </c>
      <c r="E178" s="14">
        <v>60046</v>
      </c>
      <c r="F178" s="14">
        <v>55136</v>
      </c>
      <c r="G178" s="14">
        <v>64000</v>
      </c>
      <c r="H178" s="14">
        <v>71004</v>
      </c>
      <c r="I178" s="14">
        <v>70793</v>
      </c>
      <c r="J178" s="14">
        <v>64936</v>
      </c>
      <c r="K178" s="14">
        <v>56398</v>
      </c>
      <c r="L178" s="14">
        <v>78431</v>
      </c>
      <c r="M178" s="14">
        <v>72283</v>
      </c>
      <c r="N178" s="14">
        <v>73582</v>
      </c>
      <c r="O178" s="14">
        <v>60991</v>
      </c>
      <c r="P178" s="14">
        <v>63964</v>
      </c>
      <c r="Q178" s="30">
        <f t="shared" si="19"/>
        <v>791564</v>
      </c>
      <c r="R178" s="12">
        <f t="shared" si="21"/>
        <v>9.8509708707172905E-4</v>
      </c>
    </row>
    <row r="179" spans="1:18" x14ac:dyDescent="0.2">
      <c r="A179" s="5" t="s">
        <v>366</v>
      </c>
      <c r="B179" s="6" t="s">
        <v>370</v>
      </c>
      <c r="C179" s="34" t="s">
        <v>421</v>
      </c>
      <c r="D179" s="30">
        <v>3828518</v>
      </c>
      <c r="E179" s="14">
        <v>285369</v>
      </c>
      <c r="F179" s="14">
        <v>293090</v>
      </c>
      <c r="G179" s="14">
        <v>374645</v>
      </c>
      <c r="H179" s="14">
        <v>399220</v>
      </c>
      <c r="I179" s="14">
        <v>377567</v>
      </c>
      <c r="J179" s="14">
        <v>331188</v>
      </c>
      <c r="K179" s="14">
        <v>268880</v>
      </c>
      <c r="L179" s="14">
        <v>338674</v>
      </c>
      <c r="M179" s="14">
        <v>335180</v>
      </c>
      <c r="N179" s="14">
        <v>379943</v>
      </c>
      <c r="O179" s="14">
        <v>334239</v>
      </c>
      <c r="P179" s="14">
        <v>316415</v>
      </c>
      <c r="Q179" s="30">
        <f t="shared" si="19"/>
        <v>4034410</v>
      </c>
      <c r="R179" s="12">
        <f t="shared" si="21"/>
        <v>5.3778511685200314E-2</v>
      </c>
    </row>
    <row r="180" spans="1:18" x14ac:dyDescent="0.2">
      <c r="A180" s="5" t="s">
        <v>366</v>
      </c>
      <c r="B180" s="6" t="s">
        <v>371</v>
      </c>
      <c r="C180" s="34" t="s">
        <v>422</v>
      </c>
      <c r="D180" s="30">
        <v>611438</v>
      </c>
      <c r="E180" s="14">
        <v>39187</v>
      </c>
      <c r="F180" s="14">
        <v>34489</v>
      </c>
      <c r="G180" s="14">
        <v>41336</v>
      </c>
      <c r="H180" s="14">
        <v>48550</v>
      </c>
      <c r="I180" s="14">
        <v>46997</v>
      </c>
      <c r="J180" s="14">
        <v>45431</v>
      </c>
      <c r="K180" s="14">
        <v>52969</v>
      </c>
      <c r="L180" s="14">
        <v>91447</v>
      </c>
      <c r="M180" s="14">
        <v>63490</v>
      </c>
      <c r="N180" s="14">
        <v>54696</v>
      </c>
      <c r="O180" s="14">
        <v>41606</v>
      </c>
      <c r="P180" s="14">
        <v>43815</v>
      </c>
      <c r="Q180" s="30">
        <f t="shared" si="19"/>
        <v>604013</v>
      </c>
      <c r="R180" s="12">
        <f t="shared" si="21"/>
        <v>-1.2143504329138799E-2</v>
      </c>
    </row>
    <row r="181" spans="1:18" x14ac:dyDescent="0.2">
      <c r="A181" s="5" t="s">
        <v>366</v>
      </c>
      <c r="B181" s="6" t="s">
        <v>372</v>
      </c>
      <c r="C181" s="34" t="s">
        <v>423</v>
      </c>
      <c r="D181" s="30">
        <v>505374</v>
      </c>
      <c r="E181" s="14">
        <v>29822</v>
      </c>
      <c r="F181" s="14">
        <v>28429</v>
      </c>
      <c r="G181" s="14">
        <v>33618</v>
      </c>
      <c r="H181" s="14">
        <v>38982</v>
      </c>
      <c r="I181" s="14">
        <v>40254</v>
      </c>
      <c r="J181" s="14">
        <v>49613</v>
      </c>
      <c r="K181" s="14">
        <v>54686</v>
      </c>
      <c r="L181" s="14">
        <v>80607</v>
      </c>
      <c r="M181" s="14">
        <v>54574</v>
      </c>
      <c r="N181" s="14">
        <v>43080</v>
      </c>
      <c r="O181" s="14">
        <v>30315</v>
      </c>
      <c r="P181" s="14">
        <v>31916</v>
      </c>
      <c r="Q181" s="30">
        <f t="shared" si="19"/>
        <v>515896</v>
      </c>
      <c r="R181" s="12">
        <f t="shared" si="21"/>
        <v>2.0820224229976203E-2</v>
      </c>
    </row>
    <row r="182" spans="1:18" x14ac:dyDescent="0.2">
      <c r="A182" s="5" t="s">
        <v>366</v>
      </c>
      <c r="B182" s="6" t="s">
        <v>373</v>
      </c>
      <c r="C182" s="34" t="s">
        <v>424</v>
      </c>
      <c r="D182" s="30">
        <v>485713</v>
      </c>
      <c r="E182" s="14">
        <v>46109</v>
      </c>
      <c r="F182" s="14">
        <v>43033</v>
      </c>
      <c r="G182" s="14">
        <v>51723</v>
      </c>
      <c r="H182" s="14">
        <v>61878</v>
      </c>
      <c r="I182" s="14">
        <v>63323</v>
      </c>
      <c r="J182" s="14">
        <v>58865</v>
      </c>
      <c r="K182" s="14">
        <v>56009</v>
      </c>
      <c r="L182" s="14">
        <v>70795</v>
      </c>
      <c r="M182" s="14">
        <v>58342</v>
      </c>
      <c r="N182" s="14">
        <v>63112</v>
      </c>
      <c r="O182" s="14">
        <v>56177</v>
      </c>
      <c r="P182" s="14">
        <v>54847</v>
      </c>
      <c r="Q182" s="30">
        <f t="shared" si="19"/>
        <v>684213</v>
      </c>
      <c r="R182" s="12">
        <f t="shared" si="21"/>
        <v>0.40867755238175629</v>
      </c>
    </row>
    <row r="183" spans="1:18" x14ac:dyDescent="0.2">
      <c r="A183" s="5" t="s">
        <v>366</v>
      </c>
      <c r="B183" s="6" t="s">
        <v>374</v>
      </c>
      <c r="C183" s="34" t="s">
        <v>425</v>
      </c>
      <c r="D183" s="30">
        <v>822259</v>
      </c>
      <c r="E183" s="14">
        <v>54352</v>
      </c>
      <c r="F183" s="14">
        <v>48448</v>
      </c>
      <c r="G183" s="14">
        <v>56510</v>
      </c>
      <c r="H183" s="14">
        <v>66857</v>
      </c>
      <c r="I183" s="14">
        <v>61258</v>
      </c>
      <c r="J183" s="14">
        <v>67462</v>
      </c>
      <c r="K183" s="14">
        <v>70376</v>
      </c>
      <c r="L183" s="14">
        <v>102460</v>
      </c>
      <c r="M183" s="14">
        <v>73476</v>
      </c>
      <c r="N183" s="14">
        <v>64759</v>
      </c>
      <c r="O183" s="14">
        <v>50482</v>
      </c>
      <c r="P183" s="14">
        <v>49924</v>
      </c>
      <c r="Q183" s="30">
        <f t="shared" si="19"/>
        <v>766364</v>
      </c>
      <c r="R183" s="12">
        <f t="shared" si="21"/>
        <v>-6.7977364796250384E-2</v>
      </c>
    </row>
    <row r="184" spans="1:18" x14ac:dyDescent="0.2">
      <c r="A184" s="5" t="s">
        <v>375</v>
      </c>
      <c r="B184" s="6" t="s">
        <v>901</v>
      </c>
      <c r="C184" s="35"/>
      <c r="D184" s="30">
        <f>D185+D186+D189</f>
        <v>57556247</v>
      </c>
      <c r="E184" s="70">
        <f>E185+E186+E189</f>
        <v>3924774</v>
      </c>
      <c r="F184" s="70">
        <f t="shared" ref="F184:P184" si="22">F185+F186+F189</f>
        <v>3758657</v>
      </c>
      <c r="G184" s="70">
        <f t="shared" si="22"/>
        <v>4475300</v>
      </c>
      <c r="H184" s="70">
        <f t="shared" si="22"/>
        <v>5044037</v>
      </c>
      <c r="I184" s="70">
        <f t="shared" si="22"/>
        <v>5580034</v>
      </c>
      <c r="J184" s="70">
        <f t="shared" si="22"/>
        <v>5603766</v>
      </c>
      <c r="K184" s="70">
        <f t="shared" si="22"/>
        <v>6025952</v>
      </c>
      <c r="L184" s="70">
        <f t="shared" si="22"/>
        <v>6211721</v>
      </c>
      <c r="M184" s="70">
        <f t="shared" si="22"/>
        <v>5760978</v>
      </c>
      <c r="N184" s="70">
        <f t="shared" si="22"/>
        <v>5572909</v>
      </c>
      <c r="O184" s="70">
        <f t="shared" si="22"/>
        <v>4315139</v>
      </c>
      <c r="P184" s="70">
        <f t="shared" si="22"/>
        <v>4327719</v>
      </c>
      <c r="Q184" s="30">
        <f t="shared" si="19"/>
        <v>60600986</v>
      </c>
      <c r="R184" s="12">
        <f t="shared" si="21"/>
        <v>5.2900235138680918E-2</v>
      </c>
    </row>
    <row r="185" spans="1:18" x14ac:dyDescent="0.2">
      <c r="A185" s="5" t="s">
        <v>375</v>
      </c>
      <c r="B185" s="6" t="s">
        <v>376</v>
      </c>
      <c r="C185" s="34" t="s">
        <v>426</v>
      </c>
      <c r="D185" s="30">
        <v>52569250</v>
      </c>
      <c r="E185" s="14">
        <v>3620104</v>
      </c>
      <c r="F185" s="14">
        <v>3439552</v>
      </c>
      <c r="G185" s="14">
        <v>4080219</v>
      </c>
      <c r="H185" s="14">
        <v>4561864</v>
      </c>
      <c r="I185" s="14">
        <v>4989412</v>
      </c>
      <c r="J185" s="14">
        <v>5034054</v>
      </c>
      <c r="K185" s="14">
        <v>5457162</v>
      </c>
      <c r="L185" s="14">
        <v>5619717</v>
      </c>
      <c r="M185" s="14">
        <v>5188566</v>
      </c>
      <c r="N185" s="14">
        <v>5027577</v>
      </c>
      <c r="O185" s="14">
        <v>3978235</v>
      </c>
      <c r="P185" s="14">
        <v>3981561</v>
      </c>
      <c r="Q185" s="30">
        <f t="shared" si="19"/>
        <v>54978023</v>
      </c>
      <c r="R185" s="12">
        <f t="shared" si="21"/>
        <v>4.5820950460582877E-2</v>
      </c>
    </row>
    <row r="186" spans="1:18" x14ac:dyDescent="0.2">
      <c r="A186" s="5" t="s">
        <v>375</v>
      </c>
      <c r="B186" s="6" t="s">
        <v>377</v>
      </c>
      <c r="C186" s="34" t="s">
        <v>427</v>
      </c>
      <c r="D186" s="30">
        <v>3396853</v>
      </c>
      <c r="E186" s="14">
        <v>209472</v>
      </c>
      <c r="F186" s="14">
        <v>211519</v>
      </c>
      <c r="G186" s="14">
        <v>258250</v>
      </c>
      <c r="H186" s="14">
        <v>343380</v>
      </c>
      <c r="I186" s="14">
        <v>408950</v>
      </c>
      <c r="J186" s="14">
        <v>391255</v>
      </c>
      <c r="K186" s="14">
        <v>410529</v>
      </c>
      <c r="L186" s="14">
        <v>430725</v>
      </c>
      <c r="M186" s="14">
        <v>387920</v>
      </c>
      <c r="N186" s="14">
        <v>380084</v>
      </c>
      <c r="O186" s="14">
        <v>253415</v>
      </c>
      <c r="P186" s="14">
        <v>249890</v>
      </c>
      <c r="Q186" s="30">
        <f t="shared" si="19"/>
        <v>3935389</v>
      </c>
      <c r="R186" s="12">
        <f>Q186/D186-1</f>
        <v>0.15853968364247728</v>
      </c>
    </row>
    <row r="187" spans="1:18" x14ac:dyDescent="0.2">
      <c r="A187" s="5" t="s">
        <v>375</v>
      </c>
      <c r="B187" s="6" t="s">
        <v>378</v>
      </c>
      <c r="C187" s="34" t="s">
        <v>428</v>
      </c>
      <c r="D187" s="30">
        <v>201721</v>
      </c>
      <c r="E187" s="14">
        <v>5142</v>
      </c>
      <c r="F187" s="14">
        <v>5344</v>
      </c>
      <c r="G187" s="14">
        <v>6232</v>
      </c>
      <c r="H187" s="14">
        <v>12083</v>
      </c>
      <c r="I187" s="14">
        <v>24144</v>
      </c>
      <c r="J187" s="14">
        <v>24718</v>
      </c>
      <c r="K187" s="14">
        <v>28204</v>
      </c>
      <c r="L187" s="14">
        <v>27826</v>
      </c>
      <c r="M187" s="14">
        <v>25353</v>
      </c>
      <c r="N187" s="14">
        <v>21903</v>
      </c>
      <c r="O187" s="14">
        <v>8990</v>
      </c>
      <c r="P187" s="14">
        <v>9707</v>
      </c>
      <c r="Q187" s="30">
        <f t="shared" si="19"/>
        <v>199646</v>
      </c>
      <c r="R187" s="12">
        <f>Q187/D187-1</f>
        <v>-1.0286484798310513E-2</v>
      </c>
    </row>
    <row r="188" spans="1:18" x14ac:dyDescent="0.2">
      <c r="A188" s="5" t="s">
        <v>375</v>
      </c>
      <c r="B188" s="6" t="s">
        <v>906</v>
      </c>
      <c r="C188" s="34" t="s">
        <v>429</v>
      </c>
      <c r="D188" s="30">
        <v>452193</v>
      </c>
      <c r="E188" s="14">
        <v>11734</v>
      </c>
      <c r="F188" s="14">
        <v>11501</v>
      </c>
      <c r="G188" s="14">
        <v>15386</v>
      </c>
      <c r="H188" s="14">
        <v>24959</v>
      </c>
      <c r="I188" s="14">
        <v>29201</v>
      </c>
      <c r="J188" s="14">
        <v>26111</v>
      </c>
      <c r="K188" s="67"/>
      <c r="L188" s="67"/>
      <c r="M188" s="67"/>
      <c r="N188" s="67"/>
      <c r="O188" s="67"/>
      <c r="P188" s="67"/>
      <c r="Q188" s="30">
        <v>283000</v>
      </c>
      <c r="R188" s="12">
        <f>Q188/D188-1</f>
        <v>-0.37416103301024117</v>
      </c>
    </row>
    <row r="189" spans="1:18" x14ac:dyDescent="0.2">
      <c r="A189" s="8" t="s">
        <v>375</v>
      </c>
      <c r="B189" s="9" t="s">
        <v>380</v>
      </c>
      <c r="C189" s="34" t="s">
        <v>430</v>
      </c>
      <c r="D189" s="30">
        <v>1590144</v>
      </c>
      <c r="E189" s="14">
        <v>95198</v>
      </c>
      <c r="F189" s="14">
        <v>107586</v>
      </c>
      <c r="G189" s="14">
        <v>136831</v>
      </c>
      <c r="H189" s="14">
        <v>138793</v>
      </c>
      <c r="I189" s="14">
        <v>181672</v>
      </c>
      <c r="J189" s="14">
        <v>178457</v>
      </c>
      <c r="K189" s="14">
        <v>158261</v>
      </c>
      <c r="L189" s="14">
        <v>161279</v>
      </c>
      <c r="M189" s="14">
        <v>184492</v>
      </c>
      <c r="N189" s="14">
        <v>165248</v>
      </c>
      <c r="O189" s="14">
        <v>83489</v>
      </c>
      <c r="P189" s="14">
        <v>96268</v>
      </c>
      <c r="Q189" s="30">
        <f t="shared" si="19"/>
        <v>1687574</v>
      </c>
      <c r="R189" s="12">
        <f>Q189/D189-1</f>
        <v>6.1271180471705655E-2</v>
      </c>
    </row>
    <row r="190" spans="1:18" x14ac:dyDescent="0.2">
      <c r="A190" s="5" t="s">
        <v>381</v>
      </c>
      <c r="B190" s="6" t="s">
        <v>93</v>
      </c>
      <c r="C190" s="35"/>
      <c r="D190" s="30">
        <v>52960929</v>
      </c>
      <c r="E190" s="14">
        <v>3760041</v>
      </c>
      <c r="F190" s="14">
        <v>3799434</v>
      </c>
      <c r="G190" s="14">
        <v>4418141</v>
      </c>
      <c r="H190" s="14">
        <v>4476663</v>
      </c>
      <c r="I190" s="14">
        <v>4744973</v>
      </c>
      <c r="J190" s="14">
        <v>5387226</v>
      </c>
      <c r="K190" s="14">
        <v>5098985</v>
      </c>
      <c r="L190" s="14">
        <v>4916990</v>
      </c>
      <c r="M190" s="14">
        <v>4987927</v>
      </c>
      <c r="N190" s="14">
        <v>4972954</v>
      </c>
      <c r="O190" s="14">
        <v>4225810</v>
      </c>
      <c r="P190" s="14">
        <v>3721268</v>
      </c>
      <c r="Q190" s="30">
        <v>54547831</v>
      </c>
      <c r="R190" s="12">
        <v>0.02</v>
      </c>
    </row>
    <row r="191" spans="1:18" x14ac:dyDescent="0.2">
      <c r="A191" s="5" t="s">
        <v>381</v>
      </c>
      <c r="B191" s="6" t="s">
        <v>382</v>
      </c>
      <c r="C191" s="34" t="s">
        <v>400</v>
      </c>
      <c r="D191" s="30">
        <v>1077209</v>
      </c>
      <c r="E191" s="14">
        <v>77930</v>
      </c>
      <c r="F191" s="14">
        <v>80295</v>
      </c>
      <c r="G191" s="14">
        <v>90218</v>
      </c>
      <c r="H191" s="14">
        <v>92889</v>
      </c>
      <c r="I191" s="14">
        <v>98232</v>
      </c>
      <c r="J191" s="14">
        <v>109781</v>
      </c>
      <c r="K191" s="14">
        <v>99472</v>
      </c>
      <c r="L191" s="14">
        <v>99011</v>
      </c>
      <c r="M191" s="14">
        <v>99638</v>
      </c>
      <c r="N191" s="14">
        <v>103184</v>
      </c>
      <c r="O191" s="14">
        <v>90082</v>
      </c>
      <c r="P191" s="14">
        <v>78754</v>
      </c>
      <c r="Q191" s="30">
        <v>1119860</v>
      </c>
      <c r="R191" s="12">
        <v>2.7E-2</v>
      </c>
    </row>
    <row r="192" spans="1:18" x14ac:dyDescent="0.2">
      <c r="A192" s="5" t="s">
        <v>381</v>
      </c>
      <c r="B192" s="6" t="s">
        <v>383</v>
      </c>
      <c r="C192" s="34" t="s">
        <v>404</v>
      </c>
      <c r="D192" s="30">
        <v>353031</v>
      </c>
      <c r="E192" s="14">
        <v>22450</v>
      </c>
      <c r="F192" s="14">
        <v>23123</v>
      </c>
      <c r="G192" s="14">
        <v>28165</v>
      </c>
      <c r="H192" s="14">
        <v>30669</v>
      </c>
      <c r="I192" s="14">
        <v>35067</v>
      </c>
      <c r="J192" s="14">
        <v>41945</v>
      </c>
      <c r="K192" s="14">
        <v>40294</v>
      </c>
      <c r="L192" s="14">
        <v>36909</v>
      </c>
      <c r="M192" s="14">
        <v>35459</v>
      </c>
      <c r="N192" s="14">
        <v>33411</v>
      </c>
      <c r="O192" s="14">
        <v>25197</v>
      </c>
      <c r="P192" s="14">
        <v>24836</v>
      </c>
      <c r="Q192" s="30">
        <v>376863</v>
      </c>
      <c r="R192" s="12">
        <v>5.5E-2</v>
      </c>
    </row>
    <row r="193" spans="1:18" x14ac:dyDescent="0.2">
      <c r="A193" s="5" t="s">
        <v>381</v>
      </c>
      <c r="B193" s="6" t="s">
        <v>384</v>
      </c>
      <c r="C193" s="34" t="s">
        <v>401</v>
      </c>
      <c r="D193" s="30">
        <v>207650</v>
      </c>
      <c r="E193" s="14">
        <v>14524</v>
      </c>
      <c r="F193" s="14">
        <v>15155</v>
      </c>
      <c r="G193" s="14">
        <v>17080</v>
      </c>
      <c r="H193" s="14">
        <v>19575</v>
      </c>
      <c r="I193" s="14">
        <v>18145</v>
      </c>
      <c r="J193" s="14">
        <v>20128</v>
      </c>
      <c r="K193" s="14">
        <v>21390</v>
      </c>
      <c r="L193" s="14">
        <v>19654</v>
      </c>
      <c r="M193" s="14">
        <v>17980</v>
      </c>
      <c r="N193" s="14">
        <v>18912</v>
      </c>
      <c r="O193" s="14">
        <v>18263</v>
      </c>
      <c r="P193" s="14">
        <v>17645</v>
      </c>
      <c r="Q193" s="30">
        <v>218451</v>
      </c>
      <c r="R193" s="12">
        <v>0.04</v>
      </c>
    </row>
    <row r="194" spans="1:18" x14ac:dyDescent="0.2">
      <c r="A194" s="5" t="s">
        <v>381</v>
      </c>
      <c r="B194" s="6" t="s">
        <v>385</v>
      </c>
      <c r="C194" s="34" t="s">
        <v>402</v>
      </c>
      <c r="D194" s="30">
        <v>6213960</v>
      </c>
      <c r="E194" s="14">
        <v>440609</v>
      </c>
      <c r="F194" s="14">
        <v>437887</v>
      </c>
      <c r="G194" s="14">
        <v>513433</v>
      </c>
      <c r="H194" s="14">
        <v>509163</v>
      </c>
      <c r="I194" s="14">
        <v>550627</v>
      </c>
      <c r="J194" s="14">
        <v>600407</v>
      </c>
      <c r="K194" s="14">
        <v>555547</v>
      </c>
      <c r="L194" s="14">
        <v>561513</v>
      </c>
      <c r="M194" s="14">
        <v>560887</v>
      </c>
      <c r="N194" s="14">
        <v>572013</v>
      </c>
      <c r="O194" s="14">
        <v>487521</v>
      </c>
      <c r="P194" s="14">
        <v>418906</v>
      </c>
      <c r="Q194" s="30">
        <v>6216841</v>
      </c>
      <c r="R194" s="12">
        <v>-8.9999999999999993E-3</v>
      </c>
    </row>
    <row r="195" spans="1:18" x14ac:dyDescent="0.2">
      <c r="A195" s="5" t="s">
        <v>381</v>
      </c>
      <c r="B195" s="6" t="s">
        <v>386</v>
      </c>
      <c r="C195" s="34" t="s">
        <v>403</v>
      </c>
      <c r="D195" s="30">
        <v>1669191</v>
      </c>
      <c r="E195" s="14">
        <v>117557</v>
      </c>
      <c r="F195" s="14">
        <v>120576</v>
      </c>
      <c r="G195" s="14">
        <v>141345</v>
      </c>
      <c r="H195" s="14">
        <v>139271</v>
      </c>
      <c r="I195" s="14">
        <v>146869</v>
      </c>
      <c r="J195" s="14">
        <v>170598</v>
      </c>
      <c r="K195" s="14">
        <v>156441</v>
      </c>
      <c r="L195" s="14">
        <v>151475</v>
      </c>
      <c r="M195" s="14">
        <v>154047</v>
      </c>
      <c r="N195" s="14">
        <v>154794</v>
      </c>
      <c r="O195" s="14">
        <v>135926</v>
      </c>
      <c r="P195" s="14">
        <v>113787</v>
      </c>
      <c r="Q195" s="30">
        <v>1703597</v>
      </c>
      <c r="R195" s="12">
        <v>8.0000000000000002E-3</v>
      </c>
    </row>
    <row r="196" spans="1:18" x14ac:dyDescent="0.2">
      <c r="A196" s="8" t="s">
        <v>381</v>
      </c>
      <c r="B196" s="8" t="s">
        <v>779</v>
      </c>
      <c r="C196" s="34" t="s">
        <v>770</v>
      </c>
      <c r="D196" s="30">
        <v>170370</v>
      </c>
      <c r="E196" s="14">
        <v>10508</v>
      </c>
      <c r="F196" s="14">
        <v>11341</v>
      </c>
      <c r="G196" s="14">
        <v>12125</v>
      </c>
      <c r="H196" s="14">
        <v>12400</v>
      </c>
      <c r="I196" s="14">
        <v>12976</v>
      </c>
      <c r="J196" s="14">
        <v>12460</v>
      </c>
      <c r="K196" s="14">
        <v>12834</v>
      </c>
      <c r="L196" s="14">
        <v>11446</v>
      </c>
      <c r="M196" s="14">
        <v>11494</v>
      </c>
      <c r="N196" s="14">
        <v>12490</v>
      </c>
      <c r="O196" s="14">
        <v>11660</v>
      </c>
      <c r="P196" s="14">
        <v>10490</v>
      </c>
      <c r="Q196" s="30">
        <v>142539</v>
      </c>
      <c r="R196" s="12">
        <v>-0.183</v>
      </c>
    </row>
    <row r="197" spans="1:18" x14ac:dyDescent="0.2">
      <c r="A197" s="8" t="s">
        <v>381</v>
      </c>
      <c r="B197" s="8" t="s">
        <v>780</v>
      </c>
      <c r="C197" s="34" t="s">
        <v>771</v>
      </c>
      <c r="D197" s="30">
        <v>216694</v>
      </c>
      <c r="E197" s="14">
        <v>17010</v>
      </c>
      <c r="F197" s="14">
        <v>15352</v>
      </c>
      <c r="G197" s="14">
        <v>17615</v>
      </c>
      <c r="H197" s="14">
        <v>17601</v>
      </c>
      <c r="I197" s="14">
        <v>17716</v>
      </c>
      <c r="J197" s="14">
        <v>17933</v>
      </c>
      <c r="K197" s="14">
        <v>16650</v>
      </c>
      <c r="L197" s="14">
        <v>17156</v>
      </c>
      <c r="M197" s="14">
        <v>18394</v>
      </c>
      <c r="N197" s="14">
        <v>17781</v>
      </c>
      <c r="O197" s="14">
        <v>17149</v>
      </c>
      <c r="P197" s="14">
        <v>15234</v>
      </c>
      <c r="Q197" s="30">
        <v>205830</v>
      </c>
      <c r="R197" s="12">
        <v>-7.0000000000000001E-3</v>
      </c>
    </row>
    <row r="198" spans="1:18" x14ac:dyDescent="0.2">
      <c r="A198" s="8" t="s">
        <v>381</v>
      </c>
      <c r="B198" s="8" t="s">
        <v>781</v>
      </c>
      <c r="C198" s="34" t="s">
        <v>772</v>
      </c>
      <c r="D198" s="30">
        <v>169883</v>
      </c>
      <c r="E198" s="14">
        <v>13900</v>
      </c>
      <c r="F198" s="14">
        <v>13665</v>
      </c>
      <c r="G198" s="14">
        <v>16036</v>
      </c>
      <c r="H198" s="14">
        <v>15337</v>
      </c>
      <c r="I198" s="14">
        <v>16693</v>
      </c>
      <c r="J198" s="14">
        <v>17416</v>
      </c>
      <c r="K198" s="14">
        <v>14192</v>
      </c>
      <c r="L198" s="14">
        <v>13884</v>
      </c>
      <c r="M198" s="14">
        <v>15235</v>
      </c>
      <c r="N198" s="14">
        <v>13417</v>
      </c>
      <c r="O198" s="14">
        <v>12464</v>
      </c>
      <c r="P198" s="14">
        <v>9642</v>
      </c>
      <c r="Q198" s="30">
        <v>172191</v>
      </c>
      <c r="R198" s="12">
        <v>-3.0000000000000001E-3</v>
      </c>
    </row>
    <row r="199" spans="1:18" x14ac:dyDescent="0.2">
      <c r="A199" s="5" t="s">
        <v>381</v>
      </c>
      <c r="B199" s="6" t="s">
        <v>387</v>
      </c>
      <c r="C199" s="34" t="s">
        <v>405</v>
      </c>
      <c r="D199" s="30">
        <v>654977</v>
      </c>
      <c r="E199" s="14">
        <v>44091</v>
      </c>
      <c r="F199" s="14">
        <v>46637</v>
      </c>
      <c r="G199" s="14">
        <v>54212</v>
      </c>
      <c r="H199" s="14">
        <v>55407</v>
      </c>
      <c r="I199" s="14">
        <v>62038</v>
      </c>
      <c r="J199" s="14">
        <v>74094</v>
      </c>
      <c r="K199" s="14">
        <v>84977</v>
      </c>
      <c r="L199" s="14">
        <v>69087</v>
      </c>
      <c r="M199" s="14">
        <v>61608</v>
      </c>
      <c r="N199" s="14">
        <v>58435</v>
      </c>
      <c r="O199" s="14">
        <v>46622</v>
      </c>
      <c r="P199" s="14">
        <v>48370</v>
      </c>
      <c r="Q199" s="30">
        <v>705874</v>
      </c>
      <c r="R199" s="12">
        <v>6.4000000000000001E-2</v>
      </c>
    </row>
    <row r="200" spans="1:18" x14ac:dyDescent="0.2">
      <c r="A200" s="5" t="s">
        <v>381</v>
      </c>
      <c r="B200" s="6" t="s">
        <v>388</v>
      </c>
      <c r="C200" s="34" t="s">
        <v>406</v>
      </c>
      <c r="D200" s="30">
        <v>701326</v>
      </c>
      <c r="E200" s="14">
        <v>46338</v>
      </c>
      <c r="F200" s="14">
        <v>46010</v>
      </c>
      <c r="G200" s="14">
        <v>52119</v>
      </c>
      <c r="H200" s="14">
        <v>58637</v>
      </c>
      <c r="I200" s="14">
        <v>61771</v>
      </c>
      <c r="J200" s="14">
        <v>69185</v>
      </c>
      <c r="K200" s="14">
        <v>64523</v>
      </c>
      <c r="L200" s="14">
        <v>62585</v>
      </c>
      <c r="M200" s="14">
        <v>64581</v>
      </c>
      <c r="N200" s="14">
        <v>68187</v>
      </c>
      <c r="O200" s="14">
        <v>53825</v>
      </c>
      <c r="P200" s="14">
        <v>46585</v>
      </c>
      <c r="Q200" s="30">
        <v>694738</v>
      </c>
      <c r="R200" s="12">
        <v>-1.9E-2</v>
      </c>
    </row>
    <row r="201" spans="1:18" x14ac:dyDescent="0.2">
      <c r="A201" s="5" t="s">
        <v>381</v>
      </c>
      <c r="B201" s="6" t="s">
        <v>389</v>
      </c>
      <c r="C201" s="34" t="s">
        <v>407</v>
      </c>
      <c r="D201" s="30">
        <v>297142</v>
      </c>
      <c r="E201" s="14">
        <v>19848</v>
      </c>
      <c r="F201" s="14">
        <v>20742</v>
      </c>
      <c r="G201" s="14">
        <v>24702</v>
      </c>
      <c r="H201" s="14">
        <v>24148</v>
      </c>
      <c r="I201" s="14">
        <v>28150</v>
      </c>
      <c r="J201" s="14">
        <v>31199</v>
      </c>
      <c r="K201" s="14">
        <v>31211</v>
      </c>
      <c r="L201" s="14">
        <v>30675</v>
      </c>
      <c r="M201" s="14">
        <v>30956</v>
      </c>
      <c r="N201" s="14">
        <v>26442</v>
      </c>
      <c r="O201" s="14">
        <v>22195</v>
      </c>
      <c r="P201" s="14">
        <v>19837</v>
      </c>
      <c r="Q201" s="30">
        <v>310350</v>
      </c>
      <c r="R201" s="12">
        <v>3.3000000000000002E-2</v>
      </c>
    </row>
    <row r="202" spans="1:18" x14ac:dyDescent="0.2">
      <c r="A202" s="5" t="s">
        <v>381</v>
      </c>
      <c r="B202" s="6" t="s">
        <v>390</v>
      </c>
      <c r="C202" s="34" t="s">
        <v>408</v>
      </c>
      <c r="D202" s="30">
        <v>1066700</v>
      </c>
      <c r="E202" s="14">
        <v>78619</v>
      </c>
      <c r="F202" s="14">
        <v>76690</v>
      </c>
      <c r="G202" s="14">
        <v>92666</v>
      </c>
      <c r="H202" s="14">
        <v>88826</v>
      </c>
      <c r="I202" s="14">
        <v>94910</v>
      </c>
      <c r="J202" s="14">
        <v>103441</v>
      </c>
      <c r="K202" s="14">
        <v>80799</v>
      </c>
      <c r="L202" s="14">
        <v>85833</v>
      </c>
      <c r="M202" s="14">
        <v>105509</v>
      </c>
      <c r="N202" s="14">
        <v>100813</v>
      </c>
      <c r="O202" s="14">
        <v>90234</v>
      </c>
      <c r="P202" s="14">
        <v>73862</v>
      </c>
      <c r="Q202" s="30">
        <v>1072025</v>
      </c>
      <c r="R202" s="12">
        <v>-4.0000000000000001E-3</v>
      </c>
    </row>
    <row r="203" spans="1:18" x14ac:dyDescent="0.2">
      <c r="A203" s="5" t="s">
        <v>381</v>
      </c>
      <c r="B203" s="6" t="s">
        <v>391</v>
      </c>
      <c r="C203" s="34" t="s">
        <v>409</v>
      </c>
      <c r="D203" s="30">
        <v>394644</v>
      </c>
      <c r="E203" s="14">
        <v>28513</v>
      </c>
      <c r="F203" s="14">
        <v>28765</v>
      </c>
      <c r="G203" s="14">
        <v>32884</v>
      </c>
      <c r="H203" s="14">
        <v>32801</v>
      </c>
      <c r="I203" s="14">
        <v>34143</v>
      </c>
      <c r="J203" s="14">
        <v>38056</v>
      </c>
      <c r="K203" s="14">
        <v>33432</v>
      </c>
      <c r="L203" s="14">
        <v>33372</v>
      </c>
      <c r="M203" s="14">
        <v>34227</v>
      </c>
      <c r="N203" s="14">
        <v>33871</v>
      </c>
      <c r="O203" s="14">
        <v>29332</v>
      </c>
      <c r="P203" s="14">
        <v>26678</v>
      </c>
      <c r="Q203" s="30">
        <v>387471</v>
      </c>
      <c r="R203" s="12">
        <v>-2.5999999999999999E-2</v>
      </c>
    </row>
    <row r="204" spans="1:18" x14ac:dyDescent="0.2">
      <c r="A204" s="8" t="s">
        <v>381</v>
      </c>
      <c r="B204" s="8" t="s">
        <v>782</v>
      </c>
      <c r="C204" s="34" t="s">
        <v>773</v>
      </c>
      <c r="D204" s="30">
        <v>112927</v>
      </c>
      <c r="E204" s="14">
        <v>7817</v>
      </c>
      <c r="F204" s="14">
        <v>7806</v>
      </c>
      <c r="G204" s="14">
        <v>9633</v>
      </c>
      <c r="H204" s="14">
        <v>8710</v>
      </c>
      <c r="I204" s="14">
        <v>8741</v>
      </c>
      <c r="J204" s="14">
        <v>10007</v>
      </c>
      <c r="K204" s="14">
        <v>10065</v>
      </c>
      <c r="L204" s="14">
        <v>9563</v>
      </c>
      <c r="M204" s="14">
        <v>9240</v>
      </c>
      <c r="N204" s="14">
        <v>9555</v>
      </c>
      <c r="O204" s="14">
        <v>7829</v>
      </c>
      <c r="P204" s="14">
        <v>7274</v>
      </c>
      <c r="Q204" s="30">
        <v>106497</v>
      </c>
      <c r="R204" s="12">
        <v>-7.0999999999999994E-2</v>
      </c>
    </row>
    <row r="205" spans="1:18" x14ac:dyDescent="0.2">
      <c r="A205" s="8" t="s">
        <v>381</v>
      </c>
      <c r="B205" s="8" t="s">
        <v>783</v>
      </c>
      <c r="C205" s="34" t="s">
        <v>774</v>
      </c>
      <c r="D205" s="30">
        <v>113492</v>
      </c>
      <c r="E205" s="14">
        <v>9876</v>
      </c>
      <c r="F205" s="14">
        <v>9633</v>
      </c>
      <c r="G205" s="14">
        <v>10557</v>
      </c>
      <c r="H205" s="14">
        <v>9914</v>
      </c>
      <c r="I205" s="14">
        <v>10253</v>
      </c>
      <c r="J205" s="14">
        <v>10671</v>
      </c>
      <c r="K205" s="14">
        <v>8022</v>
      </c>
      <c r="L205" s="14">
        <v>9901</v>
      </c>
      <c r="M205" s="14">
        <v>10652</v>
      </c>
      <c r="N205" s="14">
        <v>11936</v>
      </c>
      <c r="O205" s="14">
        <v>10464</v>
      </c>
      <c r="P205" s="14">
        <v>7910</v>
      </c>
      <c r="Q205" s="30">
        <v>120137</v>
      </c>
      <c r="R205" s="12">
        <v>4.4999999999999998E-2</v>
      </c>
    </row>
    <row r="206" spans="1:18" x14ac:dyDescent="0.2">
      <c r="A206" s="5" t="s">
        <v>381</v>
      </c>
      <c r="B206" s="6" t="s">
        <v>392</v>
      </c>
      <c r="C206" s="34" t="s">
        <v>410</v>
      </c>
      <c r="D206" s="30">
        <v>459013</v>
      </c>
      <c r="E206" s="14">
        <v>32736</v>
      </c>
      <c r="F206" s="14">
        <v>33485</v>
      </c>
      <c r="G206" s="14">
        <v>36639</v>
      </c>
      <c r="H206" s="14">
        <v>38216</v>
      </c>
      <c r="I206" s="14">
        <v>42353</v>
      </c>
      <c r="J206" s="14">
        <v>46759</v>
      </c>
      <c r="K206" s="14">
        <v>42624</v>
      </c>
      <c r="L206" s="14">
        <v>41580</v>
      </c>
      <c r="M206" s="14">
        <v>45431</v>
      </c>
      <c r="N206" s="14">
        <v>47336</v>
      </c>
      <c r="O206" s="14">
        <v>41808</v>
      </c>
      <c r="P206" s="14">
        <v>34510</v>
      </c>
      <c r="Q206" s="30">
        <v>483582</v>
      </c>
      <c r="R206" s="12">
        <v>4.1000000000000002E-2</v>
      </c>
    </row>
    <row r="207" spans="1:18" x14ac:dyDescent="0.2">
      <c r="A207" s="5" t="s">
        <v>381</v>
      </c>
      <c r="B207" s="6" t="s">
        <v>393</v>
      </c>
      <c r="C207" s="34" t="s">
        <v>411</v>
      </c>
      <c r="D207" s="30">
        <v>1897523</v>
      </c>
      <c r="E207" s="14">
        <v>101509</v>
      </c>
      <c r="F207" s="14">
        <v>115495</v>
      </c>
      <c r="G207" s="14">
        <v>120244</v>
      </c>
      <c r="H207" s="14">
        <v>161566</v>
      </c>
      <c r="I207" s="14">
        <v>164400</v>
      </c>
      <c r="J207" s="14">
        <v>191410</v>
      </c>
      <c r="K207" s="14">
        <v>228816</v>
      </c>
      <c r="L207" s="14">
        <v>170477</v>
      </c>
      <c r="M207" s="14">
        <v>172016</v>
      </c>
      <c r="N207" s="14">
        <v>166914</v>
      </c>
      <c r="O207" s="14">
        <v>107613</v>
      </c>
      <c r="P207" s="14">
        <v>106521</v>
      </c>
      <c r="Q207" s="30">
        <v>1806981</v>
      </c>
      <c r="R207" s="12">
        <v>-4.3999999999999997E-2</v>
      </c>
    </row>
    <row r="208" spans="1:18" x14ac:dyDescent="0.2">
      <c r="A208" s="8" t="s">
        <v>381</v>
      </c>
      <c r="B208" s="8" t="s">
        <v>784</v>
      </c>
      <c r="C208" s="34" t="s">
        <v>775</v>
      </c>
      <c r="D208" s="30">
        <v>124375</v>
      </c>
      <c r="E208" s="14">
        <v>10255</v>
      </c>
      <c r="F208" s="14">
        <v>10025</v>
      </c>
      <c r="G208" s="14">
        <v>10138</v>
      </c>
      <c r="H208" s="14">
        <v>10175</v>
      </c>
      <c r="I208" s="14">
        <v>10051</v>
      </c>
      <c r="J208" s="14">
        <v>10298</v>
      </c>
      <c r="K208" s="14">
        <v>9229</v>
      </c>
      <c r="L208" s="14">
        <v>9930</v>
      </c>
      <c r="M208" s="14">
        <v>11107</v>
      </c>
      <c r="N208" s="14">
        <v>11835</v>
      </c>
      <c r="O208" s="14">
        <v>11141</v>
      </c>
      <c r="P208" s="14">
        <v>9204</v>
      </c>
      <c r="Q208" s="30">
        <v>123637</v>
      </c>
      <c r="R208" s="12">
        <v>-1.7999999999999999E-2</v>
      </c>
    </row>
    <row r="209" spans="1:20" x14ac:dyDescent="0.2">
      <c r="A209" s="5" t="s">
        <v>381</v>
      </c>
      <c r="B209" s="6" t="s">
        <v>394</v>
      </c>
      <c r="C209" s="34" t="s">
        <v>412</v>
      </c>
      <c r="D209" s="30">
        <v>22956544</v>
      </c>
      <c r="E209" s="14">
        <v>1632823</v>
      </c>
      <c r="F209" s="14">
        <v>1641767</v>
      </c>
      <c r="G209" s="14">
        <v>1930461</v>
      </c>
      <c r="H209" s="14">
        <v>1990415</v>
      </c>
      <c r="I209" s="14">
        <v>2093932</v>
      </c>
      <c r="J209" s="14">
        <v>2437707</v>
      </c>
      <c r="K209" s="14">
        <v>2357321</v>
      </c>
      <c r="L209" s="14">
        <v>2227292</v>
      </c>
      <c r="M209" s="14">
        <v>2235097</v>
      </c>
      <c r="N209" s="14">
        <v>2201177</v>
      </c>
      <c r="O209" s="14">
        <v>1854907</v>
      </c>
      <c r="P209" s="14">
        <v>1665560</v>
      </c>
      <c r="Q209" s="30">
        <v>24269235</v>
      </c>
      <c r="R209" s="12">
        <v>4.8000000000000001E-2</v>
      </c>
    </row>
    <row r="210" spans="1:20" x14ac:dyDescent="0.2">
      <c r="A210" s="5" t="s">
        <v>381</v>
      </c>
      <c r="B210" s="6" t="s">
        <v>395</v>
      </c>
      <c r="C210" s="34" t="s">
        <v>413</v>
      </c>
      <c r="D210" s="30">
        <v>1848603</v>
      </c>
      <c r="E210" s="14">
        <v>118537</v>
      </c>
      <c r="F210" s="14">
        <v>122177</v>
      </c>
      <c r="G210" s="14">
        <v>138160</v>
      </c>
      <c r="H210" s="14">
        <v>142413</v>
      </c>
      <c r="I210" s="14">
        <v>148208</v>
      </c>
      <c r="J210" s="14">
        <v>166183</v>
      </c>
      <c r="K210" s="14">
        <v>176402</v>
      </c>
      <c r="L210" s="14">
        <v>168988</v>
      </c>
      <c r="M210" s="14">
        <v>168204</v>
      </c>
      <c r="N210" s="14">
        <v>168076</v>
      </c>
      <c r="O210" s="14">
        <v>128198</v>
      </c>
      <c r="P210" s="14">
        <v>128198</v>
      </c>
      <c r="Q210" s="30">
        <v>1774128</v>
      </c>
      <c r="R210" s="12">
        <v>-4.4999999999999998E-2</v>
      </c>
    </row>
    <row r="211" spans="1:20" x14ac:dyDescent="0.2">
      <c r="A211" s="8" t="s">
        <v>381</v>
      </c>
      <c r="B211" s="8" t="s">
        <v>785</v>
      </c>
      <c r="C211" s="34" t="s">
        <v>776</v>
      </c>
      <c r="D211" s="30">
        <v>107485</v>
      </c>
      <c r="E211" s="14">
        <v>6474</v>
      </c>
      <c r="F211" s="14">
        <v>6994</v>
      </c>
      <c r="G211" s="14">
        <v>8625</v>
      </c>
      <c r="H211" s="14">
        <v>8196</v>
      </c>
      <c r="I211" s="14">
        <v>8644</v>
      </c>
      <c r="J211" s="14">
        <v>7763</v>
      </c>
      <c r="K211" s="14">
        <v>7983</v>
      </c>
      <c r="L211" s="14">
        <v>8818</v>
      </c>
      <c r="M211" s="14">
        <v>9161</v>
      </c>
      <c r="N211" s="14">
        <v>8610</v>
      </c>
      <c r="O211" s="14">
        <v>8747</v>
      </c>
      <c r="P211" s="14">
        <v>7060</v>
      </c>
      <c r="Q211" s="30">
        <v>97445</v>
      </c>
      <c r="R211" s="12">
        <v>-0.107</v>
      </c>
    </row>
    <row r="212" spans="1:20" x14ac:dyDescent="0.2">
      <c r="A212" s="5" t="s">
        <v>381</v>
      </c>
      <c r="B212" s="6" t="s">
        <v>396</v>
      </c>
      <c r="C212" s="34" t="s">
        <v>414</v>
      </c>
      <c r="D212" s="30">
        <v>4668403</v>
      </c>
      <c r="E212" s="14">
        <v>338784</v>
      </c>
      <c r="F212" s="14">
        <v>332613</v>
      </c>
      <c r="G212" s="14">
        <v>397054</v>
      </c>
      <c r="H212" s="14">
        <v>388714</v>
      </c>
      <c r="I212" s="14">
        <v>415639</v>
      </c>
      <c r="J212" s="14">
        <v>454395</v>
      </c>
      <c r="K212" s="14">
        <v>406005</v>
      </c>
      <c r="L212" s="14">
        <v>417232</v>
      </c>
      <c r="M212" s="14">
        <v>428242</v>
      </c>
      <c r="N212" s="14">
        <v>428014</v>
      </c>
      <c r="O212" s="14">
        <v>385549</v>
      </c>
      <c r="P212" s="14">
        <v>325755</v>
      </c>
      <c r="Q212" s="30">
        <v>4721970</v>
      </c>
      <c r="R212" s="12">
        <v>3.0000000000000001E-3</v>
      </c>
    </row>
    <row r="213" spans="1:20" x14ac:dyDescent="0.2">
      <c r="A213" s="8" t="s">
        <v>381</v>
      </c>
      <c r="B213" s="8" t="s">
        <v>787</v>
      </c>
      <c r="C213" s="34" t="s">
        <v>777</v>
      </c>
      <c r="D213" s="30">
        <v>111089</v>
      </c>
      <c r="E213" s="14">
        <v>9093</v>
      </c>
      <c r="F213" s="14">
        <v>9446</v>
      </c>
      <c r="G213" s="14">
        <v>10389</v>
      </c>
      <c r="H213" s="14">
        <v>8795</v>
      </c>
      <c r="I213" s="14">
        <v>9229</v>
      </c>
      <c r="J213" s="14">
        <v>8892</v>
      </c>
      <c r="K213" s="14">
        <v>6239</v>
      </c>
      <c r="L213" s="14">
        <v>7763</v>
      </c>
      <c r="M213" s="14">
        <v>9671</v>
      </c>
      <c r="N213" s="14">
        <v>10399</v>
      </c>
      <c r="O213" s="14">
        <v>9305</v>
      </c>
      <c r="P213" s="14">
        <v>7743</v>
      </c>
      <c r="Q213" s="30">
        <v>107262</v>
      </c>
      <c r="R213" s="12">
        <v>-4.5999999999999999E-2</v>
      </c>
    </row>
    <row r="214" spans="1:20" x14ac:dyDescent="0.2">
      <c r="A214" s="5" t="s">
        <v>381</v>
      </c>
      <c r="B214" s="6" t="s">
        <v>397</v>
      </c>
      <c r="C214" s="34" t="s">
        <v>415</v>
      </c>
      <c r="D214" s="30">
        <v>150672</v>
      </c>
      <c r="E214" s="14">
        <v>7716</v>
      </c>
      <c r="F214" s="14">
        <v>10469</v>
      </c>
      <c r="G214" s="14">
        <v>14452</v>
      </c>
      <c r="H214" s="14">
        <v>16631</v>
      </c>
      <c r="I214" s="14">
        <v>13825</v>
      </c>
      <c r="J214" s="14">
        <v>19403</v>
      </c>
      <c r="K214" s="14">
        <v>19838</v>
      </c>
      <c r="L214" s="14">
        <v>18342</v>
      </c>
      <c r="M214" s="14">
        <v>13619</v>
      </c>
      <c r="N214" s="14">
        <v>8794</v>
      </c>
      <c r="O214" s="14">
        <v>7343</v>
      </c>
      <c r="P214" s="14">
        <v>7553</v>
      </c>
      <c r="Q214" s="30">
        <v>161223</v>
      </c>
      <c r="R214" s="12">
        <v>5.1999999999999998E-2</v>
      </c>
    </row>
    <row r="215" spans="1:20" x14ac:dyDescent="0.2">
      <c r="A215" s="5" t="s">
        <v>381</v>
      </c>
      <c r="B215" s="6" t="s">
        <v>398</v>
      </c>
      <c r="C215" s="34" t="s">
        <v>416</v>
      </c>
      <c r="D215" s="30">
        <v>1935419</v>
      </c>
      <c r="E215" s="14">
        <v>157566</v>
      </c>
      <c r="F215" s="14">
        <v>161714</v>
      </c>
      <c r="G215" s="14">
        <v>177279</v>
      </c>
      <c r="H215" s="14">
        <v>156861</v>
      </c>
      <c r="I215" s="14">
        <v>168908</v>
      </c>
      <c r="J215" s="14">
        <v>197032</v>
      </c>
      <c r="K215" s="14">
        <v>177608</v>
      </c>
      <c r="L215" s="14">
        <v>168973</v>
      </c>
      <c r="M215" s="14">
        <v>170473</v>
      </c>
      <c r="N215" s="14">
        <v>167562</v>
      </c>
      <c r="O215" s="14">
        <v>158900</v>
      </c>
      <c r="P215" s="14">
        <v>143160</v>
      </c>
      <c r="Q215" s="30">
        <v>2006924</v>
      </c>
      <c r="R215" s="12">
        <v>2.7E-2</v>
      </c>
    </row>
    <row r="216" spans="1:20" x14ac:dyDescent="0.2">
      <c r="A216" s="5" t="s">
        <v>381</v>
      </c>
      <c r="B216" s="6" t="s">
        <v>399</v>
      </c>
      <c r="C216" s="34" t="s">
        <v>417</v>
      </c>
      <c r="D216" s="30">
        <v>4311328</v>
      </c>
      <c r="E216" s="14">
        <v>312759</v>
      </c>
      <c r="F216" s="14">
        <v>320012</v>
      </c>
      <c r="G216" s="14">
        <v>371640</v>
      </c>
      <c r="H216" s="14">
        <v>359411</v>
      </c>
      <c r="I216" s="14">
        <v>389959</v>
      </c>
      <c r="J216" s="14">
        <v>430159</v>
      </c>
      <c r="K216" s="14">
        <v>355880</v>
      </c>
      <c r="L216" s="14">
        <v>380722</v>
      </c>
      <c r="M216" s="14">
        <v>404290</v>
      </c>
      <c r="N216" s="14">
        <v>425311</v>
      </c>
      <c r="O216" s="14">
        <v>368425</v>
      </c>
      <c r="P216" s="14">
        <v>296124</v>
      </c>
      <c r="Q216" s="30">
        <v>4416681</v>
      </c>
      <c r="R216" s="12">
        <v>1.4E-2</v>
      </c>
    </row>
    <row r="217" spans="1:20" x14ac:dyDescent="0.2">
      <c r="A217" s="8" t="s">
        <v>381</v>
      </c>
      <c r="B217" s="8" t="s">
        <v>786</v>
      </c>
      <c r="C217" s="34" t="s">
        <v>778</v>
      </c>
      <c r="D217" s="30">
        <v>90721</v>
      </c>
      <c r="E217" s="14">
        <v>8147</v>
      </c>
      <c r="F217" s="14">
        <v>7855</v>
      </c>
      <c r="G217" s="14">
        <v>8835</v>
      </c>
      <c r="H217" s="14">
        <v>8171</v>
      </c>
      <c r="I217" s="14">
        <v>8495</v>
      </c>
      <c r="J217" s="14">
        <v>8799</v>
      </c>
      <c r="K217" s="14">
        <v>7399</v>
      </c>
      <c r="L217" s="14">
        <v>8600</v>
      </c>
      <c r="M217" s="14">
        <v>9485</v>
      </c>
      <c r="N217" s="14">
        <v>9456</v>
      </c>
      <c r="O217" s="14">
        <v>9005</v>
      </c>
      <c r="P217" s="14">
        <v>7222</v>
      </c>
      <c r="Q217" s="30">
        <v>101756</v>
      </c>
      <c r="R217" s="12">
        <v>0.104</v>
      </c>
    </row>
    <row r="218" spans="1:20" x14ac:dyDescent="0.2">
      <c r="A218" s="8" t="s">
        <v>431</v>
      </c>
      <c r="B218" s="8" t="s">
        <v>904</v>
      </c>
      <c r="C218" s="35"/>
      <c r="D218" s="30">
        <f>SUM(D219:D230)</f>
        <v>25161409</v>
      </c>
      <c r="E218" s="14">
        <f>SUM(E219:E230)</f>
        <v>1607757</v>
      </c>
      <c r="F218" s="14">
        <f t="shared" ref="F218:P218" si="23">SUM(F219:F230)</f>
        <v>1558917</v>
      </c>
      <c r="G218" s="14">
        <f t="shared" si="23"/>
        <v>1790018</v>
      </c>
      <c r="H218" s="14">
        <f t="shared" si="23"/>
        <v>2037746</v>
      </c>
      <c r="I218" s="14">
        <f t="shared" si="23"/>
        <v>2412399</v>
      </c>
      <c r="J218" s="14">
        <f t="shared" si="23"/>
        <v>2755488</v>
      </c>
      <c r="K218" s="14">
        <f t="shared" si="23"/>
        <v>3054793</v>
      </c>
      <c r="L218" s="14">
        <f t="shared" si="23"/>
        <v>3034206</v>
      </c>
      <c r="M218" s="14">
        <f t="shared" si="23"/>
        <v>2841179</v>
      </c>
      <c r="N218" s="14">
        <f t="shared" si="23"/>
        <v>2355110</v>
      </c>
      <c r="O218" s="14">
        <f t="shared" si="23"/>
        <v>1944185</v>
      </c>
      <c r="P218" s="14">
        <f t="shared" si="23"/>
        <v>1854269</v>
      </c>
      <c r="Q218" s="30">
        <f t="shared" ref="Q218:Q282" si="24">SUM(E218:P218)</f>
        <v>27246067</v>
      </c>
      <c r="R218" s="12">
        <f>Q218/D218-1</f>
        <v>8.2851401525248392E-2</v>
      </c>
    </row>
    <row r="219" spans="1:20" x14ac:dyDescent="0.2">
      <c r="A219" s="8" t="s">
        <v>431</v>
      </c>
      <c r="B219" s="8" t="s">
        <v>432</v>
      </c>
      <c r="C219" s="34" t="s">
        <v>444</v>
      </c>
      <c r="D219" s="30">
        <v>343571</v>
      </c>
      <c r="E219" s="14">
        <v>21557</v>
      </c>
      <c r="F219" s="14">
        <v>18674</v>
      </c>
      <c r="G219" s="14">
        <v>19040</v>
      </c>
      <c r="H219" s="14">
        <v>20143</v>
      </c>
      <c r="I219" s="14">
        <v>22355</v>
      </c>
      <c r="J219" s="14">
        <v>24722</v>
      </c>
      <c r="K219" s="14">
        <v>30881</v>
      </c>
      <c r="L219" s="14">
        <v>30211</v>
      </c>
      <c r="M219" s="14">
        <v>27439</v>
      </c>
      <c r="N219" s="14">
        <v>23147</v>
      </c>
      <c r="O219" s="14">
        <v>24230</v>
      </c>
      <c r="P219" s="14">
        <v>26930</v>
      </c>
      <c r="Q219" s="30">
        <f t="shared" si="24"/>
        <v>289329</v>
      </c>
      <c r="R219" s="12">
        <f>Q219/D219-1</f>
        <v>-0.15787712001303955</v>
      </c>
    </row>
    <row r="220" spans="1:20" x14ac:dyDescent="0.2">
      <c r="A220" s="5" t="s">
        <v>431</v>
      </c>
      <c r="B220" s="6" t="s">
        <v>433</v>
      </c>
      <c r="C220" s="34" t="s">
        <v>788</v>
      </c>
      <c r="D220" s="30">
        <v>2870321</v>
      </c>
      <c r="E220" s="14">
        <v>196684</v>
      </c>
      <c r="F220" s="14">
        <v>182622</v>
      </c>
      <c r="G220" s="14">
        <v>212332</v>
      </c>
      <c r="H220" s="14">
        <v>251882</v>
      </c>
      <c r="I220" s="14">
        <v>290304</v>
      </c>
      <c r="J220" s="14">
        <v>328489</v>
      </c>
      <c r="K220" s="41">
        <v>372794</v>
      </c>
      <c r="L220" s="41">
        <v>369632</v>
      </c>
      <c r="M220" s="41">
        <v>334504</v>
      </c>
      <c r="N220" s="41">
        <v>287600</v>
      </c>
      <c r="O220" s="14">
        <v>237000</v>
      </c>
      <c r="P220" s="14">
        <v>225896</v>
      </c>
      <c r="Q220" s="30">
        <v>3288180</v>
      </c>
      <c r="R220" s="12">
        <f>Q220/D220-1</f>
        <v>0.14557918783299839</v>
      </c>
      <c r="T220" s="32"/>
    </row>
    <row r="221" spans="1:20" x14ac:dyDescent="0.2">
      <c r="A221" s="5" t="s">
        <v>431</v>
      </c>
      <c r="B221" s="6" t="s">
        <v>434</v>
      </c>
      <c r="C221" s="34" t="s">
        <v>445</v>
      </c>
      <c r="D221" s="30">
        <v>2544198</v>
      </c>
      <c r="E221" s="14">
        <v>139555</v>
      </c>
      <c r="F221" s="14">
        <v>129603</v>
      </c>
      <c r="G221" s="14">
        <v>146519</v>
      </c>
      <c r="H221" s="14">
        <v>166583</v>
      </c>
      <c r="I221" s="14">
        <v>225080</v>
      </c>
      <c r="J221" s="14">
        <v>310478</v>
      </c>
      <c r="K221" s="14">
        <v>365727</v>
      </c>
      <c r="L221" s="14">
        <v>367115</v>
      </c>
      <c r="M221" s="14">
        <v>322389</v>
      </c>
      <c r="N221" s="14">
        <v>225820</v>
      </c>
      <c r="O221" s="14">
        <v>152117</v>
      </c>
      <c r="P221" s="14">
        <v>144746</v>
      </c>
      <c r="Q221" s="30">
        <f t="shared" si="24"/>
        <v>2695732</v>
      </c>
      <c r="R221" s="12">
        <f t="shared" ref="R221:R236" si="25">Q221/D221-1</f>
        <v>5.956061595834905E-2</v>
      </c>
    </row>
    <row r="222" spans="1:20" x14ac:dyDescent="0.2">
      <c r="A222" s="5" t="s">
        <v>431</v>
      </c>
      <c r="B222" s="6" t="s">
        <v>435</v>
      </c>
      <c r="C222" s="34" t="s">
        <v>446</v>
      </c>
      <c r="D222" s="30">
        <v>3647616</v>
      </c>
      <c r="E222" s="14">
        <v>233829</v>
      </c>
      <c r="F222" s="14">
        <v>236277</v>
      </c>
      <c r="G222" s="14">
        <v>274264</v>
      </c>
      <c r="H222" s="14">
        <v>317217</v>
      </c>
      <c r="I222" s="14">
        <v>357069</v>
      </c>
      <c r="J222" s="14">
        <v>369020</v>
      </c>
      <c r="K222" s="14">
        <v>394947</v>
      </c>
      <c r="L222" s="14">
        <v>399311</v>
      </c>
      <c r="M222" s="14">
        <v>372560</v>
      </c>
      <c r="N222" s="14">
        <v>319285</v>
      </c>
      <c r="O222" s="14">
        <v>277216</v>
      </c>
      <c r="P222" s="14">
        <v>268830</v>
      </c>
      <c r="Q222" s="30">
        <f t="shared" si="24"/>
        <v>3819825</v>
      </c>
      <c r="R222" s="12">
        <f t="shared" si="25"/>
        <v>4.7211384093062359E-2</v>
      </c>
    </row>
    <row r="223" spans="1:20" x14ac:dyDescent="0.2">
      <c r="A223" s="5" t="s">
        <v>431</v>
      </c>
      <c r="B223" s="6" t="s">
        <v>436</v>
      </c>
      <c r="C223" s="34" t="s">
        <v>447</v>
      </c>
      <c r="D223" s="30">
        <v>353633</v>
      </c>
      <c r="E223" s="14">
        <v>16162</v>
      </c>
      <c r="F223" s="14">
        <v>13704</v>
      </c>
      <c r="G223" s="14">
        <v>15135</v>
      </c>
      <c r="H223" s="14">
        <v>19206</v>
      </c>
      <c r="I223" s="14">
        <v>13147</v>
      </c>
      <c r="J223" s="14">
        <v>26028</v>
      </c>
      <c r="K223" s="14">
        <v>35686</v>
      </c>
      <c r="L223" s="14">
        <v>32233</v>
      </c>
      <c r="M223" s="14">
        <v>28312</v>
      </c>
      <c r="N223" s="14">
        <v>22856</v>
      </c>
      <c r="O223" s="14">
        <v>15122</v>
      </c>
      <c r="P223" s="14">
        <v>16181</v>
      </c>
      <c r="Q223" s="30">
        <f t="shared" si="24"/>
        <v>253772</v>
      </c>
      <c r="R223" s="12">
        <f t="shared" si="25"/>
        <v>-0.28238597642188368</v>
      </c>
    </row>
    <row r="224" spans="1:20" x14ac:dyDescent="0.2">
      <c r="A224" s="5" t="s">
        <v>431</v>
      </c>
      <c r="B224" s="6" t="s">
        <v>799</v>
      </c>
      <c r="C224" s="34" t="s">
        <v>800</v>
      </c>
      <c r="D224" s="30">
        <v>189699</v>
      </c>
      <c r="E224" s="14">
        <v>13231</v>
      </c>
      <c r="F224" s="14">
        <v>12264</v>
      </c>
      <c r="G224" s="14">
        <v>14322</v>
      </c>
      <c r="H224" s="14">
        <v>13217</v>
      </c>
      <c r="I224" s="14">
        <v>13511</v>
      </c>
      <c r="J224" s="14">
        <v>15323</v>
      </c>
      <c r="K224" s="14">
        <v>21940</v>
      </c>
      <c r="L224" s="14">
        <v>23666</v>
      </c>
      <c r="M224" s="14">
        <v>19812</v>
      </c>
      <c r="N224" s="14">
        <v>15163</v>
      </c>
      <c r="O224" s="14">
        <v>12016</v>
      </c>
      <c r="P224" s="14">
        <v>13109</v>
      </c>
      <c r="Q224" s="30">
        <f t="shared" si="24"/>
        <v>187574</v>
      </c>
      <c r="R224" s="12">
        <f t="shared" si="25"/>
        <v>-1.1201956784168576E-2</v>
      </c>
    </row>
    <row r="225" spans="1:18" x14ac:dyDescent="0.2">
      <c r="A225" s="5" t="s">
        <v>431</v>
      </c>
      <c r="B225" s="6" t="s">
        <v>437</v>
      </c>
      <c r="C225" s="34" t="s">
        <v>448</v>
      </c>
      <c r="D225" s="30">
        <v>1355330</v>
      </c>
      <c r="E225" s="14">
        <v>69805</v>
      </c>
      <c r="F225" s="14">
        <v>73129</v>
      </c>
      <c r="G225" s="14">
        <v>81895</v>
      </c>
      <c r="H225" s="14">
        <v>94947</v>
      </c>
      <c r="I225" s="14">
        <v>123492</v>
      </c>
      <c r="J225" s="14">
        <v>164195</v>
      </c>
      <c r="K225" s="14">
        <v>187848</v>
      </c>
      <c r="L225" s="14">
        <v>185984</v>
      </c>
      <c r="M225" s="14">
        <v>174511</v>
      </c>
      <c r="N225" s="14">
        <v>119905</v>
      </c>
      <c r="O225" s="14">
        <v>87090</v>
      </c>
      <c r="P225" s="14">
        <v>82549</v>
      </c>
      <c r="Q225" s="30">
        <f t="shared" si="24"/>
        <v>1445350</v>
      </c>
      <c r="R225" s="12">
        <f t="shared" si="25"/>
        <v>6.6419248448717383E-2</v>
      </c>
    </row>
    <row r="226" spans="1:18" x14ac:dyDescent="0.2">
      <c r="A226" s="5" t="s">
        <v>431</v>
      </c>
      <c r="B226" s="6" t="s">
        <v>438</v>
      </c>
      <c r="C226" s="34" t="s">
        <v>449</v>
      </c>
      <c r="D226" s="30">
        <v>589920</v>
      </c>
      <c r="E226" s="14">
        <v>37242</v>
      </c>
      <c r="F226" s="14">
        <v>35993</v>
      </c>
      <c r="G226" s="14">
        <v>43899</v>
      </c>
      <c r="H226" s="14">
        <v>45958</v>
      </c>
      <c r="I226" s="14">
        <v>52421</v>
      </c>
      <c r="J226" s="14">
        <v>59296</v>
      </c>
      <c r="K226" s="14">
        <v>69709</v>
      </c>
      <c r="L226" s="14">
        <v>66374</v>
      </c>
      <c r="M226" s="14">
        <v>60038</v>
      </c>
      <c r="N226" s="14">
        <v>49746</v>
      </c>
      <c r="O226" s="14">
        <v>39588</v>
      </c>
      <c r="P226" s="14">
        <v>39267</v>
      </c>
      <c r="Q226" s="30">
        <f t="shared" si="24"/>
        <v>599531</v>
      </c>
      <c r="R226" s="12">
        <f t="shared" si="25"/>
        <v>1.6292039598589714E-2</v>
      </c>
    </row>
    <row r="227" spans="1:18" x14ac:dyDescent="0.2">
      <c r="A227" s="5" t="s">
        <v>431</v>
      </c>
      <c r="B227" s="6" t="s">
        <v>442</v>
      </c>
      <c r="C227" s="34" t="s">
        <v>443</v>
      </c>
      <c r="D227" s="30">
        <v>347744</v>
      </c>
      <c r="E227" s="14">
        <v>17593</v>
      </c>
      <c r="F227" s="14">
        <v>18049</v>
      </c>
      <c r="G227" s="14">
        <v>18670</v>
      </c>
      <c r="H227" s="14">
        <v>22555</v>
      </c>
      <c r="I227" s="14">
        <v>25761</v>
      </c>
      <c r="J227" s="14">
        <v>27618</v>
      </c>
      <c r="K227" s="14">
        <v>32700</v>
      </c>
      <c r="L227" s="14">
        <v>32288</v>
      </c>
      <c r="M227" s="14">
        <v>29025</v>
      </c>
      <c r="N227" s="14">
        <v>21642</v>
      </c>
      <c r="O227" s="14">
        <v>20349</v>
      </c>
      <c r="P227" s="14">
        <v>20815</v>
      </c>
      <c r="Q227" s="30">
        <f t="shared" si="24"/>
        <v>287065</v>
      </c>
      <c r="R227" s="12">
        <f t="shared" si="25"/>
        <v>-0.17449330542007913</v>
      </c>
    </row>
    <row r="228" spans="1:18" x14ac:dyDescent="0.2">
      <c r="A228" s="5" t="s">
        <v>431</v>
      </c>
      <c r="B228" s="6" t="s">
        <v>439</v>
      </c>
      <c r="C228" s="34" t="s">
        <v>450</v>
      </c>
      <c r="D228" s="30">
        <v>10655633</v>
      </c>
      <c r="E228" s="14">
        <v>642192</v>
      </c>
      <c r="F228" s="14">
        <v>623913</v>
      </c>
      <c r="G228" s="14">
        <v>727691</v>
      </c>
      <c r="H228" s="14">
        <v>789104</v>
      </c>
      <c r="I228" s="17">
        <v>961287</v>
      </c>
      <c r="J228" s="17">
        <v>1073390</v>
      </c>
      <c r="K228" s="17">
        <v>1151425</v>
      </c>
      <c r="L228" s="17">
        <v>1137936</v>
      </c>
      <c r="M228" s="14">
        <v>1107014</v>
      </c>
      <c r="N228" s="14">
        <v>917625</v>
      </c>
      <c r="O228" s="14">
        <v>746365</v>
      </c>
      <c r="P228" s="14">
        <v>712531</v>
      </c>
      <c r="Q228" s="30">
        <f t="shared" si="24"/>
        <v>10590473</v>
      </c>
      <c r="R228" s="12">
        <f t="shared" si="25"/>
        <v>-6.1150754722877343E-3</v>
      </c>
    </row>
    <row r="229" spans="1:18" x14ac:dyDescent="0.2">
      <c r="A229" s="5" t="s">
        <v>431</v>
      </c>
      <c r="B229" s="6" t="s">
        <v>440</v>
      </c>
      <c r="C229" s="34" t="s">
        <v>451</v>
      </c>
      <c r="D229" s="30">
        <v>343565</v>
      </c>
      <c r="E229" s="17">
        <v>101110</v>
      </c>
      <c r="F229" s="17">
        <v>99909</v>
      </c>
      <c r="G229" s="17">
        <v>108190</v>
      </c>
      <c r="H229" s="17">
        <v>142972</v>
      </c>
      <c r="I229" s="17">
        <v>153255</v>
      </c>
      <c r="J229" s="17">
        <v>148596</v>
      </c>
      <c r="K229" s="17">
        <v>151336</v>
      </c>
      <c r="L229" s="17">
        <v>147519</v>
      </c>
      <c r="M229" s="14">
        <v>148359</v>
      </c>
      <c r="N229" s="14">
        <v>165366</v>
      </c>
      <c r="O229" s="14">
        <v>177570</v>
      </c>
      <c r="P229" s="14">
        <v>159142</v>
      </c>
      <c r="Q229" s="30">
        <f t="shared" si="24"/>
        <v>1703324</v>
      </c>
      <c r="R229" s="12">
        <f>Q229/D229-1</f>
        <v>3.9577925574490997</v>
      </c>
    </row>
    <row r="230" spans="1:18" x14ac:dyDescent="0.2">
      <c r="A230" s="5" t="s">
        <v>431</v>
      </c>
      <c r="B230" s="6" t="s">
        <v>441</v>
      </c>
      <c r="C230" s="34" t="s">
        <v>452</v>
      </c>
      <c r="D230" s="30">
        <v>1920179</v>
      </c>
      <c r="E230" s="14">
        <v>118797</v>
      </c>
      <c r="F230" s="14">
        <v>114780</v>
      </c>
      <c r="G230" s="14">
        <v>128061</v>
      </c>
      <c r="H230" s="14">
        <v>153962</v>
      </c>
      <c r="I230" s="14">
        <v>174717</v>
      </c>
      <c r="J230" s="14">
        <v>208333</v>
      </c>
      <c r="K230" s="14">
        <v>239800</v>
      </c>
      <c r="L230" s="14">
        <v>241937</v>
      </c>
      <c r="M230" s="14">
        <v>217216</v>
      </c>
      <c r="N230" s="14">
        <v>186955</v>
      </c>
      <c r="O230" s="14">
        <v>155522</v>
      </c>
      <c r="P230" s="14">
        <v>144273</v>
      </c>
      <c r="Q230" s="30">
        <f t="shared" si="24"/>
        <v>2084353</v>
      </c>
      <c r="R230" s="12">
        <f t="shared" si="25"/>
        <v>8.5499320636253096E-2</v>
      </c>
    </row>
    <row r="231" spans="1:18" x14ac:dyDescent="0.2">
      <c r="A231" s="5" t="s">
        <v>453</v>
      </c>
      <c r="B231" s="6" t="s">
        <v>903</v>
      </c>
      <c r="C231" s="35"/>
      <c r="D231" s="30">
        <f>D232+D234+D236</f>
        <v>28364443</v>
      </c>
      <c r="E231" s="70">
        <f>E232+E234+E236</f>
        <v>1691374</v>
      </c>
      <c r="F231" s="70">
        <f t="shared" ref="F231:P231" si="26">F232+F234+F236</f>
        <v>1604173</v>
      </c>
      <c r="G231" s="70">
        <f t="shared" si="26"/>
        <v>2016400</v>
      </c>
      <c r="H231" s="70">
        <f t="shared" si="26"/>
        <v>2704451</v>
      </c>
      <c r="I231" s="70">
        <f t="shared" si="26"/>
        <v>2903932</v>
      </c>
      <c r="J231" s="70">
        <f t="shared" si="26"/>
        <v>3030812</v>
      </c>
      <c r="K231" s="70">
        <f t="shared" si="26"/>
        <v>3472525</v>
      </c>
      <c r="L231" s="70">
        <f t="shared" si="26"/>
        <v>3658090</v>
      </c>
      <c r="M231" s="70">
        <f t="shared" si="26"/>
        <v>3250258</v>
      </c>
      <c r="N231" s="70">
        <f t="shared" si="26"/>
        <v>2929525</v>
      </c>
      <c r="O231" s="70">
        <f t="shared" si="26"/>
        <v>1973002</v>
      </c>
      <c r="P231" s="70">
        <f t="shared" si="26"/>
        <v>2004462</v>
      </c>
      <c r="Q231" s="30">
        <f t="shared" si="24"/>
        <v>31239004</v>
      </c>
      <c r="R231" s="12">
        <f t="shared" si="25"/>
        <v>0.10134381979579143</v>
      </c>
    </row>
    <row r="232" spans="1:18" x14ac:dyDescent="0.2">
      <c r="A232" s="5" t="s">
        <v>453</v>
      </c>
      <c r="B232" s="6" t="s">
        <v>455</v>
      </c>
      <c r="C232" s="34" t="s">
        <v>460</v>
      </c>
      <c r="D232" s="30">
        <v>5981468</v>
      </c>
      <c r="E232" s="14">
        <v>149962</v>
      </c>
      <c r="F232" s="14">
        <v>188584</v>
      </c>
      <c r="G232" s="14">
        <v>266325</v>
      </c>
      <c r="H232" s="14">
        <v>565119</v>
      </c>
      <c r="I232" s="14">
        <v>688335</v>
      </c>
      <c r="J232" s="14">
        <v>752141</v>
      </c>
      <c r="K232" s="14">
        <v>867290</v>
      </c>
      <c r="L232" s="14">
        <v>902767</v>
      </c>
      <c r="M232" s="14">
        <v>765045</v>
      </c>
      <c r="N232" s="14">
        <v>655508</v>
      </c>
      <c r="O232" s="14">
        <v>215975</v>
      </c>
      <c r="P232" s="14">
        <v>149903</v>
      </c>
      <c r="Q232" s="30">
        <f t="shared" si="24"/>
        <v>6166954</v>
      </c>
      <c r="R232" s="12">
        <f t="shared" si="25"/>
        <v>3.1010113236416226E-2</v>
      </c>
    </row>
    <row r="233" spans="1:18" x14ac:dyDescent="0.2">
      <c r="A233" s="5" t="s">
        <v>453</v>
      </c>
      <c r="B233" s="6" t="s">
        <v>908</v>
      </c>
      <c r="C233" s="34" t="s">
        <v>463</v>
      </c>
      <c r="D233" s="30"/>
      <c r="E233" s="14">
        <v>157603</v>
      </c>
      <c r="F233" s="14">
        <v>150444</v>
      </c>
      <c r="G233" s="14">
        <v>190026</v>
      </c>
      <c r="H233" s="14">
        <v>234257</v>
      </c>
      <c r="I233" s="14">
        <v>224906</v>
      </c>
      <c r="J233" s="14">
        <v>212983</v>
      </c>
      <c r="K233" s="14">
        <v>244536</v>
      </c>
      <c r="L233" s="14">
        <v>274058</v>
      </c>
      <c r="M233" s="14">
        <v>237034</v>
      </c>
      <c r="N233" s="14">
        <v>202062</v>
      </c>
      <c r="O233" s="14">
        <v>162552</v>
      </c>
      <c r="P233" s="14">
        <v>169313</v>
      </c>
      <c r="Q233" s="30">
        <f t="shared" si="24"/>
        <v>2459774</v>
      </c>
      <c r="R233" s="12"/>
    </row>
    <row r="234" spans="1:18" x14ac:dyDescent="0.2">
      <c r="A234" s="5" t="s">
        <v>453</v>
      </c>
      <c r="B234" s="6" t="s">
        <v>457</v>
      </c>
      <c r="C234" s="34" t="s">
        <v>462</v>
      </c>
      <c r="D234" s="30">
        <v>16010440</v>
      </c>
      <c r="E234" s="14">
        <v>1116339</v>
      </c>
      <c r="F234" s="14">
        <v>1022830</v>
      </c>
      <c r="G234" s="14">
        <v>1281414</v>
      </c>
      <c r="H234" s="14">
        <v>1535000</v>
      </c>
      <c r="I234" s="14">
        <v>1591329</v>
      </c>
      <c r="J234" s="14">
        <v>1645684</v>
      </c>
      <c r="K234" s="14">
        <v>1889767</v>
      </c>
      <c r="L234" s="14">
        <v>1966676</v>
      </c>
      <c r="M234" s="14">
        <v>1822673</v>
      </c>
      <c r="N234" s="14">
        <v>1668036</v>
      </c>
      <c r="O234" s="14">
        <v>1271492</v>
      </c>
      <c r="P234" s="14">
        <v>1331005</v>
      </c>
      <c r="Q234" s="30">
        <f t="shared" si="24"/>
        <v>18142245</v>
      </c>
      <c r="R234" s="12">
        <f t="shared" si="25"/>
        <v>0.13315093151718504</v>
      </c>
    </row>
    <row r="235" spans="1:18" x14ac:dyDescent="0.2">
      <c r="A235" s="5" t="s">
        <v>453</v>
      </c>
      <c r="B235" s="6" t="s">
        <v>752</v>
      </c>
      <c r="C235" s="34" t="s">
        <v>465</v>
      </c>
      <c r="D235" s="30">
        <v>918129</v>
      </c>
      <c r="E235" s="14">
        <v>46609</v>
      </c>
      <c r="F235" s="14">
        <v>41202</v>
      </c>
      <c r="G235" s="14">
        <v>56227</v>
      </c>
      <c r="H235" s="14">
        <v>80355</v>
      </c>
      <c r="I235" s="14">
        <v>79130</v>
      </c>
      <c r="J235" s="14">
        <v>99606</v>
      </c>
      <c r="K235" s="14">
        <v>130256</v>
      </c>
      <c r="L235" s="14">
        <v>148087</v>
      </c>
      <c r="M235" s="14">
        <v>104124</v>
      </c>
      <c r="N235" s="14">
        <v>75547</v>
      </c>
      <c r="O235" s="14">
        <v>57322</v>
      </c>
      <c r="P235" s="14">
        <v>60345</v>
      </c>
      <c r="Q235" s="30">
        <f t="shared" si="24"/>
        <v>978810</v>
      </c>
      <c r="R235" s="12">
        <f t="shared" si="25"/>
        <v>6.609201974885881E-2</v>
      </c>
    </row>
    <row r="236" spans="1:18" x14ac:dyDescent="0.2">
      <c r="A236" s="5" t="s">
        <v>453</v>
      </c>
      <c r="B236" s="6" t="s">
        <v>458</v>
      </c>
      <c r="C236" s="34" t="s">
        <v>466</v>
      </c>
      <c r="D236" s="30">
        <v>6372535</v>
      </c>
      <c r="E236" s="14">
        <v>425073</v>
      </c>
      <c r="F236" s="14">
        <v>392759</v>
      </c>
      <c r="G236" s="14">
        <v>468661</v>
      </c>
      <c r="H236" s="14">
        <v>604332</v>
      </c>
      <c r="I236" s="14">
        <v>624268</v>
      </c>
      <c r="J236" s="14">
        <v>632987</v>
      </c>
      <c r="K236" s="14">
        <v>715468</v>
      </c>
      <c r="L236" s="14">
        <v>788647</v>
      </c>
      <c r="M236" s="14">
        <v>662540</v>
      </c>
      <c r="N236" s="14">
        <v>605981</v>
      </c>
      <c r="O236" s="14">
        <v>485535</v>
      </c>
      <c r="P236" s="14">
        <v>523554</v>
      </c>
      <c r="Q236" s="30">
        <f t="shared" si="24"/>
        <v>6929805</v>
      </c>
      <c r="R236" s="12">
        <f t="shared" si="25"/>
        <v>8.7448715464097049E-2</v>
      </c>
    </row>
    <row r="237" spans="1:18" x14ac:dyDescent="0.2">
      <c r="A237" s="5" t="s">
        <v>468</v>
      </c>
      <c r="B237" s="6" t="s">
        <v>901</v>
      </c>
      <c r="C237" s="35"/>
      <c r="D237" s="30">
        <f>SUM(D238:D244)-D243</f>
        <v>10191960</v>
      </c>
      <c r="E237" s="70">
        <f>SUM(E238:E244)-E243</f>
        <v>689744</v>
      </c>
      <c r="F237" s="70">
        <f t="shared" ref="F237:P237" si="27">SUM(F238:F244)-F243</f>
        <v>643243</v>
      </c>
      <c r="G237" s="70">
        <f t="shared" si="27"/>
        <v>745111</v>
      </c>
      <c r="H237" s="70">
        <f t="shared" si="27"/>
        <v>882457</v>
      </c>
      <c r="I237" s="70">
        <f t="shared" si="27"/>
        <v>942863</v>
      </c>
      <c r="J237" s="70">
        <f t="shared" si="27"/>
        <v>1056439</v>
      </c>
      <c r="K237" s="70">
        <f t="shared" si="27"/>
        <v>1157145</v>
      </c>
      <c r="L237" s="70">
        <f t="shared" si="27"/>
        <v>1164247</v>
      </c>
      <c r="M237" s="70">
        <f t="shared" si="27"/>
        <v>1107402</v>
      </c>
      <c r="N237" s="70">
        <f t="shared" si="27"/>
        <v>992361</v>
      </c>
      <c r="O237" s="70">
        <f t="shared" si="27"/>
        <v>838023</v>
      </c>
      <c r="P237" s="70">
        <f t="shared" si="27"/>
        <v>851868</v>
      </c>
      <c r="Q237" s="30">
        <f>SUM(Q238:Q244)-Q243</f>
        <v>11070633</v>
      </c>
      <c r="R237" s="12">
        <f t="shared" ref="R237:R246" si="28">Q237/D237-1</f>
        <v>8.6212367395476441E-2</v>
      </c>
    </row>
    <row r="238" spans="1:18" x14ac:dyDescent="0.2">
      <c r="A238" s="5" t="s">
        <v>468</v>
      </c>
      <c r="B238" s="6" t="s">
        <v>469</v>
      </c>
      <c r="C238" s="34" t="s">
        <v>487</v>
      </c>
      <c r="D238" s="30">
        <v>307488</v>
      </c>
      <c r="E238" s="47">
        <v>17361</v>
      </c>
      <c r="F238" s="47">
        <v>13836</v>
      </c>
      <c r="G238" s="47">
        <v>18056</v>
      </c>
      <c r="H238" s="48">
        <v>29403</v>
      </c>
      <c r="I238" s="48">
        <v>29240</v>
      </c>
      <c r="J238" s="48">
        <v>32188</v>
      </c>
      <c r="K238" s="48">
        <v>36798</v>
      </c>
      <c r="L238" s="48">
        <v>38067</v>
      </c>
      <c r="M238" s="48">
        <v>34198</v>
      </c>
      <c r="N238" s="48">
        <v>27647</v>
      </c>
      <c r="O238" s="17">
        <v>18354</v>
      </c>
      <c r="P238" s="17">
        <v>18228</v>
      </c>
      <c r="Q238" s="30">
        <f t="shared" si="24"/>
        <v>313376</v>
      </c>
      <c r="R238" s="12">
        <f t="shared" si="28"/>
        <v>1.9148714746591633E-2</v>
      </c>
    </row>
    <row r="239" spans="1:18" x14ac:dyDescent="0.2">
      <c r="A239" s="5" t="s">
        <v>468</v>
      </c>
      <c r="B239" s="6" t="s">
        <v>471</v>
      </c>
      <c r="C239" s="34" t="s">
        <v>489</v>
      </c>
      <c r="D239" s="30">
        <v>7643467</v>
      </c>
      <c r="E239" s="14">
        <v>522864</v>
      </c>
      <c r="F239" s="14">
        <v>483125</v>
      </c>
      <c r="G239" s="14">
        <v>559820</v>
      </c>
      <c r="H239" s="17">
        <v>666545</v>
      </c>
      <c r="I239" s="17">
        <v>710493</v>
      </c>
      <c r="J239" s="17">
        <v>800627</v>
      </c>
      <c r="K239" s="17">
        <v>864316</v>
      </c>
      <c r="L239" s="17">
        <v>874941</v>
      </c>
      <c r="M239" s="17">
        <v>828894</v>
      </c>
      <c r="N239" s="17">
        <v>743039</v>
      </c>
      <c r="O239" s="17">
        <v>627309</v>
      </c>
      <c r="P239" s="17">
        <v>634732</v>
      </c>
      <c r="Q239" s="30">
        <f t="shared" si="24"/>
        <v>8316705</v>
      </c>
      <c r="R239" s="12">
        <f t="shared" si="28"/>
        <v>8.8080186648284098E-2</v>
      </c>
    </row>
    <row r="240" spans="1:18" x14ac:dyDescent="0.2">
      <c r="A240" s="5" t="s">
        <v>468</v>
      </c>
      <c r="B240" s="6" t="s">
        <v>472</v>
      </c>
      <c r="C240" s="34" t="s">
        <v>490</v>
      </c>
      <c r="D240" s="30">
        <v>1036438</v>
      </c>
      <c r="E240" s="14">
        <v>68398</v>
      </c>
      <c r="F240" s="14">
        <v>66745</v>
      </c>
      <c r="G240" s="14">
        <v>78627</v>
      </c>
      <c r="H240" s="14">
        <v>90310</v>
      </c>
      <c r="I240" s="14">
        <v>100965</v>
      </c>
      <c r="J240" s="14">
        <v>112828</v>
      </c>
      <c r="K240" s="14">
        <v>128852</v>
      </c>
      <c r="L240" s="14">
        <v>129169</v>
      </c>
      <c r="M240" s="14">
        <v>121214</v>
      </c>
      <c r="N240" s="14">
        <v>109892</v>
      </c>
      <c r="O240" s="14">
        <v>84693</v>
      </c>
      <c r="P240" s="14">
        <v>90624</v>
      </c>
      <c r="Q240" s="30">
        <v>1182047</v>
      </c>
      <c r="R240" s="12">
        <f t="shared" si="28"/>
        <v>0.14048983151910677</v>
      </c>
    </row>
    <row r="241" spans="1:20" x14ac:dyDescent="0.2">
      <c r="A241" s="5" t="s">
        <v>468</v>
      </c>
      <c r="B241" s="6" t="s">
        <v>473</v>
      </c>
      <c r="C241" s="34" t="s">
        <v>491</v>
      </c>
      <c r="D241" s="30">
        <v>231731</v>
      </c>
      <c r="E241" s="14">
        <v>16928</v>
      </c>
      <c r="F241" s="14">
        <v>17135</v>
      </c>
      <c r="G241" s="14">
        <v>17005</v>
      </c>
      <c r="H241" s="14">
        <v>22361</v>
      </c>
      <c r="I241" s="14">
        <v>22854</v>
      </c>
      <c r="J241" s="14">
        <v>26936</v>
      </c>
      <c r="K241" s="14">
        <v>30849</v>
      </c>
      <c r="L241" s="14">
        <v>25893</v>
      </c>
      <c r="M241" s="14">
        <v>27891</v>
      </c>
      <c r="N241" s="14">
        <v>23875</v>
      </c>
      <c r="O241" s="14">
        <v>19713</v>
      </c>
      <c r="P241" s="14">
        <v>21607</v>
      </c>
      <c r="Q241" s="30">
        <f t="shared" si="24"/>
        <v>273047</v>
      </c>
      <c r="R241" s="12">
        <f t="shared" si="28"/>
        <v>0.17829293448006522</v>
      </c>
    </row>
    <row r="242" spans="1:20" x14ac:dyDescent="0.2">
      <c r="A242" s="5" t="s">
        <v>468</v>
      </c>
      <c r="B242" s="6" t="s">
        <v>474</v>
      </c>
      <c r="C242" s="34" t="s">
        <v>492</v>
      </c>
      <c r="D242" s="30">
        <v>222780</v>
      </c>
      <c r="E242" s="14">
        <v>14444</v>
      </c>
      <c r="F242" s="14">
        <v>14045</v>
      </c>
      <c r="G242" s="14">
        <v>15713</v>
      </c>
      <c r="H242" s="14">
        <v>17993</v>
      </c>
      <c r="I242" s="14">
        <v>19126</v>
      </c>
      <c r="J242" s="14">
        <v>22879</v>
      </c>
      <c r="K242" s="14">
        <v>27212</v>
      </c>
      <c r="L242" s="14">
        <v>26920</v>
      </c>
      <c r="M242" s="14">
        <v>25798</v>
      </c>
      <c r="N242" s="14">
        <v>23412</v>
      </c>
      <c r="O242" s="14">
        <v>21377</v>
      </c>
      <c r="P242" s="14">
        <v>21481</v>
      </c>
      <c r="Q242" s="30">
        <f t="shared" si="24"/>
        <v>250400</v>
      </c>
      <c r="R242" s="12">
        <f t="shared" si="28"/>
        <v>0.12397881317892101</v>
      </c>
    </row>
    <row r="243" spans="1:20" x14ac:dyDescent="0.2">
      <c r="A243" s="5" t="s">
        <v>468</v>
      </c>
      <c r="B243" s="6" t="s">
        <v>794</v>
      </c>
      <c r="C243" s="34" t="s">
        <v>795</v>
      </c>
      <c r="D243" s="30">
        <v>356656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30">
        <v>343521</v>
      </c>
      <c r="R243" s="12">
        <f t="shared" si="28"/>
        <v>-3.6828204207976278E-2</v>
      </c>
    </row>
    <row r="244" spans="1:20" x14ac:dyDescent="0.2">
      <c r="A244" s="5" t="s">
        <v>468</v>
      </c>
      <c r="B244" s="6" t="s">
        <v>475</v>
      </c>
      <c r="C244" s="34" t="s">
        <v>493</v>
      </c>
      <c r="D244" s="30">
        <v>750056</v>
      </c>
      <c r="E244" s="44">
        <v>49749</v>
      </c>
      <c r="F244" s="44">
        <v>48357</v>
      </c>
      <c r="G244" s="44">
        <v>55890</v>
      </c>
      <c r="H244" s="44">
        <v>55845</v>
      </c>
      <c r="I244" s="44">
        <v>60185</v>
      </c>
      <c r="J244" s="44">
        <v>60981</v>
      </c>
      <c r="K244" s="44">
        <v>69118</v>
      </c>
      <c r="L244" s="44">
        <v>69257</v>
      </c>
      <c r="M244" s="44">
        <v>69407</v>
      </c>
      <c r="N244" s="44">
        <v>64496</v>
      </c>
      <c r="O244" s="44">
        <v>66577</v>
      </c>
      <c r="P244" s="44">
        <v>65196</v>
      </c>
      <c r="Q244" s="30">
        <f t="shared" si="24"/>
        <v>735058</v>
      </c>
      <c r="R244" s="12">
        <f t="shared" si="28"/>
        <v>-1.9995840310590096E-2</v>
      </c>
    </row>
    <row r="245" spans="1:20" x14ac:dyDescent="0.2">
      <c r="A245" s="5" t="s">
        <v>476</v>
      </c>
      <c r="B245" s="6" t="s">
        <v>905</v>
      </c>
      <c r="C245" s="35"/>
      <c r="D245" s="30">
        <f>D247+D249+D250+D252+D255+D251</f>
        <v>89646722</v>
      </c>
      <c r="E245" s="70">
        <f>E247+E249+E250+E251+E252+E255</f>
        <v>6361161</v>
      </c>
      <c r="F245" s="70">
        <f t="shared" ref="F245:P245" si="29">F247+F249+F250+F251+F252+F255</f>
        <v>5749268</v>
      </c>
      <c r="G245" s="70">
        <f t="shared" si="29"/>
        <v>6739008</v>
      </c>
      <c r="H245" s="70">
        <f t="shared" si="29"/>
        <v>7119274</v>
      </c>
      <c r="I245" s="70">
        <f t="shared" si="29"/>
        <v>8221460</v>
      </c>
      <c r="J245" s="70">
        <f t="shared" si="29"/>
        <v>9903135</v>
      </c>
      <c r="K245" s="70">
        <f t="shared" si="29"/>
        <v>11127402</v>
      </c>
      <c r="L245" s="70">
        <f t="shared" si="29"/>
        <v>11372619</v>
      </c>
      <c r="M245" s="70">
        <f t="shared" si="29"/>
        <v>9432858</v>
      </c>
      <c r="N245" s="70">
        <f t="shared" si="29"/>
        <v>7974187</v>
      </c>
      <c r="O245" s="70">
        <f t="shared" si="29"/>
        <v>6792341</v>
      </c>
      <c r="P245" s="70">
        <f t="shared" si="29"/>
        <v>6660392</v>
      </c>
      <c r="Q245" s="30">
        <f t="shared" si="24"/>
        <v>97453105</v>
      </c>
      <c r="R245" s="12">
        <f t="shared" si="28"/>
        <v>8.7079402635603431E-2</v>
      </c>
    </row>
    <row r="246" spans="1:20" x14ac:dyDescent="0.2">
      <c r="A246" s="5" t="s">
        <v>476</v>
      </c>
      <c r="B246" s="6" t="s">
        <v>477</v>
      </c>
      <c r="C246" s="34" t="s">
        <v>494</v>
      </c>
      <c r="D246" s="30">
        <v>4292299</v>
      </c>
      <c r="E246" s="14">
        <v>289571</v>
      </c>
      <c r="F246" s="14">
        <v>263309</v>
      </c>
      <c r="G246" s="14">
        <v>305591</v>
      </c>
      <c r="H246" s="14">
        <v>309489</v>
      </c>
      <c r="I246" s="14">
        <v>379386</v>
      </c>
      <c r="J246" s="14">
        <v>468721</v>
      </c>
      <c r="K246" s="14">
        <v>483898</v>
      </c>
      <c r="L246" s="14">
        <v>543137</v>
      </c>
      <c r="M246" s="14">
        <v>457034</v>
      </c>
      <c r="N246" s="14">
        <v>369297</v>
      </c>
      <c r="O246" s="14">
        <v>309936</v>
      </c>
      <c r="P246" s="14">
        <v>302200</v>
      </c>
      <c r="Q246" s="30">
        <f t="shared" si="24"/>
        <v>4481569</v>
      </c>
      <c r="R246" s="12">
        <f t="shared" si="28"/>
        <v>4.4095250587156132E-2</v>
      </c>
      <c r="S246" s="32"/>
    </row>
    <row r="247" spans="1:20" x14ac:dyDescent="0.2">
      <c r="A247" s="5" t="s">
        <v>476</v>
      </c>
      <c r="B247" s="6" t="s">
        <v>883</v>
      </c>
      <c r="C247" s="34" t="s">
        <v>884</v>
      </c>
      <c r="D247" s="30">
        <v>1847258</v>
      </c>
      <c r="E247" s="44">
        <v>114165</v>
      </c>
      <c r="F247" s="44">
        <v>110492</v>
      </c>
      <c r="G247" s="44">
        <v>134313</v>
      </c>
      <c r="H247" s="44">
        <v>144845</v>
      </c>
      <c r="I247" s="44">
        <v>173802</v>
      </c>
      <c r="J247" s="44">
        <v>198161</v>
      </c>
      <c r="K247" s="44">
        <v>221222</v>
      </c>
      <c r="L247" s="14">
        <v>212759</v>
      </c>
      <c r="M247" s="14">
        <v>204051</v>
      </c>
      <c r="N247" s="14">
        <v>166096</v>
      </c>
      <c r="O247" s="14">
        <v>135312</v>
      </c>
      <c r="P247" s="14">
        <v>128738</v>
      </c>
      <c r="Q247" s="30">
        <v>1941556</v>
      </c>
      <c r="R247" s="12">
        <v>4.7E-2</v>
      </c>
    </row>
    <row r="248" spans="1:20" x14ac:dyDescent="0.2">
      <c r="A248" s="5" t="s">
        <v>476</v>
      </c>
      <c r="B248" s="6" t="s">
        <v>478</v>
      </c>
      <c r="C248" s="34" t="s">
        <v>495</v>
      </c>
      <c r="D248" s="30">
        <v>2089097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30">
        <v>2038000</v>
      </c>
      <c r="R248" s="12">
        <f t="shared" ref="R248:R261" si="30">Q248/D248-1</f>
        <v>-2.4458893004968174E-2</v>
      </c>
    </row>
    <row r="249" spans="1:20" x14ac:dyDescent="0.2">
      <c r="A249" s="5" t="s">
        <v>476</v>
      </c>
      <c r="B249" s="6" t="s">
        <v>479</v>
      </c>
      <c r="C249" s="34" t="s">
        <v>496</v>
      </c>
      <c r="D249" s="30">
        <v>30765078</v>
      </c>
      <c r="E249" s="14">
        <v>2167390</v>
      </c>
      <c r="F249" s="14">
        <v>1941580</v>
      </c>
      <c r="G249" s="14">
        <v>2230000</v>
      </c>
      <c r="H249" s="14">
        <v>2387686</v>
      </c>
      <c r="I249" s="14">
        <v>2749362</v>
      </c>
      <c r="J249" s="14">
        <v>3384496</v>
      </c>
      <c r="K249" s="14">
        <v>3843127</v>
      </c>
      <c r="L249" s="14">
        <v>4010112</v>
      </c>
      <c r="M249" s="14">
        <v>3263567</v>
      </c>
      <c r="N249" s="14">
        <v>2712059</v>
      </c>
      <c r="O249" s="14">
        <v>2242013</v>
      </c>
      <c r="P249" s="14">
        <v>2109843</v>
      </c>
      <c r="Q249" s="30">
        <v>33039531</v>
      </c>
      <c r="R249" s="12">
        <f t="shared" si="30"/>
        <v>7.3929700422017408E-2</v>
      </c>
      <c r="S249" s="32"/>
    </row>
    <row r="250" spans="1:20" x14ac:dyDescent="0.2">
      <c r="A250" s="5" t="s">
        <v>476</v>
      </c>
      <c r="B250" s="6" t="s">
        <v>480</v>
      </c>
      <c r="C250" s="34" t="s">
        <v>754</v>
      </c>
      <c r="D250" s="30">
        <v>29256226</v>
      </c>
      <c r="E250" s="14">
        <v>2093276</v>
      </c>
      <c r="F250" s="14">
        <v>1971820</v>
      </c>
      <c r="G250" s="14">
        <v>2371630</v>
      </c>
      <c r="H250" s="14">
        <v>2443620</v>
      </c>
      <c r="I250" s="14">
        <v>2655655</v>
      </c>
      <c r="J250" s="14">
        <v>2972683</v>
      </c>
      <c r="K250" s="14">
        <v>3370988</v>
      </c>
      <c r="L250" s="14">
        <v>3475352</v>
      </c>
      <c r="M250" s="14">
        <v>3039404</v>
      </c>
      <c r="N250" s="14">
        <v>2710148</v>
      </c>
      <c r="O250" s="14">
        <v>2242421</v>
      </c>
      <c r="P250" s="14">
        <v>2220977</v>
      </c>
      <c r="Q250" s="30">
        <f t="shared" si="24"/>
        <v>31567974</v>
      </c>
      <c r="R250" s="12">
        <f t="shared" si="30"/>
        <v>7.9017300454269135E-2</v>
      </c>
      <c r="S250" s="32"/>
    </row>
    <row r="251" spans="1:20" x14ac:dyDescent="0.2">
      <c r="A251" s="5" t="s">
        <v>476</v>
      </c>
      <c r="B251" s="6" t="s">
        <v>481</v>
      </c>
      <c r="C251" s="34" t="s">
        <v>497</v>
      </c>
      <c r="D251" s="30">
        <v>11175583</v>
      </c>
      <c r="E251" s="14">
        <v>868300</v>
      </c>
      <c r="F251" s="14">
        <v>722500</v>
      </c>
      <c r="G251" s="14">
        <v>842100</v>
      </c>
      <c r="H251" s="14">
        <v>917600</v>
      </c>
      <c r="I251" s="14">
        <v>1080000</v>
      </c>
      <c r="J251" s="14">
        <v>1335000</v>
      </c>
      <c r="K251" s="14">
        <v>1473000</v>
      </c>
      <c r="L251" s="14">
        <v>1472000</v>
      </c>
      <c r="M251" s="14">
        <v>1153000</v>
      </c>
      <c r="N251" s="14">
        <v>952500</v>
      </c>
      <c r="O251" s="14">
        <v>943400</v>
      </c>
      <c r="P251" s="14">
        <v>973600</v>
      </c>
      <c r="Q251" s="30">
        <f t="shared" si="24"/>
        <v>12733000</v>
      </c>
      <c r="R251" s="12">
        <f t="shared" si="30"/>
        <v>0.13935890413949759</v>
      </c>
      <c r="T251" s="32"/>
    </row>
    <row r="252" spans="1:20" x14ac:dyDescent="0.2">
      <c r="A252" s="5" t="s">
        <v>476</v>
      </c>
      <c r="B252" s="6" t="s">
        <v>482</v>
      </c>
      <c r="C252" s="34" t="s">
        <v>498</v>
      </c>
      <c r="D252" s="30">
        <v>3748211</v>
      </c>
      <c r="E252" s="14">
        <v>281761</v>
      </c>
      <c r="F252" s="14">
        <v>250175</v>
      </c>
      <c r="G252" s="14">
        <v>277898</v>
      </c>
      <c r="H252" s="14">
        <v>273619</v>
      </c>
      <c r="I252" s="14">
        <v>306553</v>
      </c>
      <c r="J252" s="14">
        <v>386164</v>
      </c>
      <c r="K252" s="14">
        <v>448113</v>
      </c>
      <c r="L252" s="14">
        <v>462234</v>
      </c>
      <c r="M252" s="14">
        <v>368212</v>
      </c>
      <c r="N252" s="14">
        <v>314009</v>
      </c>
      <c r="O252" s="14">
        <v>294629</v>
      </c>
      <c r="P252" s="14">
        <v>294300</v>
      </c>
      <c r="Q252" s="30">
        <f t="shared" si="24"/>
        <v>3957667</v>
      </c>
      <c r="R252" s="12">
        <f t="shared" si="30"/>
        <v>5.5881592578432837E-2</v>
      </c>
      <c r="S252" s="63"/>
    </row>
    <row r="253" spans="1:20" x14ac:dyDescent="0.2">
      <c r="A253" s="5" t="s">
        <v>476</v>
      </c>
      <c r="B253" s="6" t="s">
        <v>483</v>
      </c>
      <c r="C253" s="34" t="s">
        <v>499</v>
      </c>
      <c r="D253" s="30">
        <v>2190726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30">
        <v>2342000</v>
      </c>
      <c r="R253" s="12">
        <f t="shared" si="30"/>
        <v>6.9051994635568326E-2</v>
      </c>
    </row>
    <row r="254" spans="1:20" x14ac:dyDescent="0.2">
      <c r="A254" s="5" t="s">
        <v>476</v>
      </c>
      <c r="B254" s="6" t="s">
        <v>484</v>
      </c>
      <c r="C254" s="34" t="s">
        <v>500</v>
      </c>
      <c r="D254" s="30">
        <v>2146004</v>
      </c>
      <c r="E254" s="14">
        <v>144549</v>
      </c>
      <c r="F254" s="14">
        <v>137026</v>
      </c>
      <c r="G254" s="14">
        <v>166258</v>
      </c>
      <c r="H254" s="14">
        <v>174821</v>
      </c>
      <c r="I254" s="14">
        <v>209440</v>
      </c>
      <c r="J254" s="14">
        <v>245941</v>
      </c>
      <c r="K254" s="14"/>
      <c r="L254" s="14"/>
      <c r="M254" s="14"/>
      <c r="N254" s="14"/>
      <c r="O254" s="14"/>
      <c r="P254" s="14"/>
      <c r="Q254" s="30">
        <v>2377000</v>
      </c>
      <c r="R254" s="12">
        <f t="shared" si="30"/>
        <v>0.10764006031675621</v>
      </c>
    </row>
    <row r="255" spans="1:20" x14ac:dyDescent="0.2">
      <c r="A255" s="5" t="s">
        <v>476</v>
      </c>
      <c r="B255" s="6" t="s">
        <v>485</v>
      </c>
      <c r="C255" s="34" t="s">
        <v>501</v>
      </c>
      <c r="D255" s="30">
        <v>12854366</v>
      </c>
      <c r="E255" s="14">
        <v>836269</v>
      </c>
      <c r="F255" s="14">
        <v>752701</v>
      </c>
      <c r="G255" s="14">
        <v>883067</v>
      </c>
      <c r="H255" s="14">
        <v>951904</v>
      </c>
      <c r="I255" s="14">
        <v>1256088</v>
      </c>
      <c r="J255" s="14">
        <v>1626631</v>
      </c>
      <c r="K255" s="14">
        <v>1770952</v>
      </c>
      <c r="L255" s="14">
        <v>1740162</v>
      </c>
      <c r="M255" s="14">
        <v>1404624</v>
      </c>
      <c r="N255" s="14">
        <v>1119375</v>
      </c>
      <c r="O255" s="14">
        <v>934566</v>
      </c>
      <c r="P255" s="14">
        <v>932934</v>
      </c>
      <c r="Q255" s="30">
        <v>14264732</v>
      </c>
      <c r="R255" s="12">
        <f t="shared" si="30"/>
        <v>0.1097188301624521</v>
      </c>
      <c r="S255" s="32"/>
      <c r="T255" s="32"/>
    </row>
    <row r="256" spans="1:20" x14ac:dyDescent="0.2">
      <c r="A256" s="5" t="s">
        <v>476</v>
      </c>
      <c r="B256" s="6" t="s">
        <v>486</v>
      </c>
      <c r="C256" s="34" t="s">
        <v>502</v>
      </c>
      <c r="D256" s="30">
        <v>1853000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30">
        <v>1792000</v>
      </c>
      <c r="R256" s="12">
        <f t="shared" si="30"/>
        <v>-3.2919589854290332E-2</v>
      </c>
    </row>
    <row r="257" spans="1:20" x14ac:dyDescent="0.2">
      <c r="A257" s="5" t="s">
        <v>476</v>
      </c>
      <c r="B257" s="6" t="s">
        <v>909</v>
      </c>
      <c r="C257" s="34" t="s">
        <v>910</v>
      </c>
      <c r="D257" s="30"/>
      <c r="E257" s="14">
        <v>37817</v>
      </c>
      <c r="F257" s="14">
        <v>36507</v>
      </c>
      <c r="G257" s="14">
        <v>46211</v>
      </c>
      <c r="H257" s="14">
        <v>56483</v>
      </c>
      <c r="I257" s="14">
        <v>74452</v>
      </c>
      <c r="J257" s="14">
        <v>78887</v>
      </c>
      <c r="K257" s="14">
        <v>89174</v>
      </c>
      <c r="L257" s="14">
        <v>96567</v>
      </c>
      <c r="M257" s="14">
        <v>76617</v>
      </c>
      <c r="N257" s="14">
        <v>63404</v>
      </c>
      <c r="O257" s="14">
        <v>48008</v>
      </c>
      <c r="P257" s="14">
        <v>53648</v>
      </c>
      <c r="Q257" s="30">
        <f>SUM(E257:P257)</f>
        <v>757775</v>
      </c>
      <c r="R257" s="12"/>
    </row>
    <row r="258" spans="1:20" x14ac:dyDescent="0.2">
      <c r="A258" s="5" t="s">
        <v>503</v>
      </c>
      <c r="B258" s="6" t="s">
        <v>504</v>
      </c>
      <c r="C258" s="34" t="s">
        <v>571</v>
      </c>
      <c r="D258" s="30">
        <v>3543194</v>
      </c>
      <c r="E258" s="14">
        <v>270784</v>
      </c>
      <c r="F258" s="14">
        <v>232065</v>
      </c>
      <c r="G258" s="14">
        <v>282447</v>
      </c>
      <c r="H258" s="14">
        <v>368171</v>
      </c>
      <c r="I258" s="14">
        <v>383773</v>
      </c>
      <c r="J258" s="14">
        <v>451324</v>
      </c>
      <c r="K258" s="14">
        <v>539823</v>
      </c>
      <c r="L258" s="14">
        <v>576461</v>
      </c>
      <c r="M258" s="14">
        <v>485383</v>
      </c>
      <c r="N258" s="14">
        <v>406757</v>
      </c>
      <c r="O258" s="14">
        <v>314696</v>
      </c>
      <c r="P258" s="14">
        <v>326893</v>
      </c>
      <c r="Q258" s="30">
        <f>SUM(E258:P258)</f>
        <v>4638577</v>
      </c>
      <c r="R258" s="12">
        <f t="shared" si="30"/>
        <v>0.30915129117965323</v>
      </c>
    </row>
    <row r="259" spans="1:20" x14ac:dyDescent="0.2">
      <c r="A259" s="5" t="s">
        <v>505</v>
      </c>
      <c r="B259" s="6" t="s">
        <v>506</v>
      </c>
      <c r="C259" s="34" t="s">
        <v>572</v>
      </c>
      <c r="D259" s="30">
        <v>1373078</v>
      </c>
      <c r="E259" s="95">
        <f>215419/1.32</f>
        <v>163196.21212121213</v>
      </c>
      <c r="F259" s="95"/>
      <c r="G259" s="95"/>
      <c r="H259" s="95">
        <v>318217</v>
      </c>
      <c r="I259" s="95"/>
      <c r="J259" s="95"/>
      <c r="K259" s="14">
        <v>236516</v>
      </c>
      <c r="L259" s="14">
        <v>227226</v>
      </c>
      <c r="M259" s="14">
        <v>163837</v>
      </c>
      <c r="N259" s="14">
        <v>96235</v>
      </c>
      <c r="O259" s="14">
        <v>72248</v>
      </c>
      <c r="P259" s="14">
        <v>78150</v>
      </c>
      <c r="Q259" s="30">
        <v>1355625</v>
      </c>
      <c r="R259" s="12">
        <f t="shared" si="30"/>
        <v>-1.2710858378038203E-2</v>
      </c>
      <c r="S259" s="32"/>
    </row>
    <row r="260" spans="1:20" x14ac:dyDescent="0.2">
      <c r="A260" s="5" t="s">
        <v>505</v>
      </c>
      <c r="B260" s="6" t="s">
        <v>813</v>
      </c>
      <c r="C260" s="34" t="s">
        <v>875</v>
      </c>
      <c r="D260" s="30">
        <v>237165</v>
      </c>
      <c r="E260" s="14">
        <v>16137</v>
      </c>
      <c r="F260" s="14">
        <v>14412</v>
      </c>
      <c r="G260" s="14">
        <v>16689</v>
      </c>
      <c r="H260" s="14">
        <v>17454</v>
      </c>
      <c r="I260" s="14">
        <v>18876</v>
      </c>
      <c r="J260" s="14">
        <v>40481</v>
      </c>
      <c r="K260" s="14">
        <v>69830</v>
      </c>
      <c r="L260" s="14">
        <v>64732</v>
      </c>
      <c r="M260" s="14">
        <v>40428</v>
      </c>
      <c r="N260" s="14">
        <v>21515</v>
      </c>
      <c r="O260" s="14">
        <v>18792</v>
      </c>
      <c r="P260" s="14">
        <v>17404</v>
      </c>
      <c r="Q260" s="30">
        <f t="shared" si="24"/>
        <v>356750</v>
      </c>
      <c r="R260" s="12">
        <f t="shared" si="30"/>
        <v>0.50422701494739952</v>
      </c>
    </row>
    <row r="261" spans="1:20" x14ac:dyDescent="0.2">
      <c r="A261" s="5" t="s">
        <v>507</v>
      </c>
      <c r="B261" s="6" t="s">
        <v>508</v>
      </c>
      <c r="C261" s="34" t="s">
        <v>573</v>
      </c>
      <c r="D261" s="30">
        <v>1267579</v>
      </c>
      <c r="E261" s="14">
        <v>75317</v>
      </c>
      <c r="F261" s="14">
        <v>75132</v>
      </c>
      <c r="G261" s="14">
        <v>86324</v>
      </c>
      <c r="H261" s="14">
        <v>99129</v>
      </c>
      <c r="I261" s="14">
        <v>107401</v>
      </c>
      <c r="J261" s="14">
        <v>127837</v>
      </c>
      <c r="K261" s="14">
        <v>147871</v>
      </c>
      <c r="L261" s="14">
        <v>162867</v>
      </c>
      <c r="M261" s="14">
        <v>143071</v>
      </c>
      <c r="N261" s="14">
        <v>117491</v>
      </c>
      <c r="O261" s="14">
        <v>84507</v>
      </c>
      <c r="P261" s="14">
        <v>80432</v>
      </c>
      <c r="Q261" s="30">
        <f t="shared" si="24"/>
        <v>1307379</v>
      </c>
      <c r="R261" s="12">
        <f t="shared" si="30"/>
        <v>3.1398437493836751E-2</v>
      </c>
    </row>
    <row r="262" spans="1:20" x14ac:dyDescent="0.2">
      <c r="A262" s="5" t="s">
        <v>509</v>
      </c>
      <c r="B262" s="5" t="s">
        <v>93</v>
      </c>
      <c r="C262" s="35"/>
      <c r="D262" s="30">
        <v>187361348</v>
      </c>
      <c r="E262" s="14">
        <v>10958384</v>
      </c>
      <c r="F262" s="14">
        <v>10778333</v>
      </c>
      <c r="G262" s="14">
        <v>13445242</v>
      </c>
      <c r="H262" s="14">
        <v>16252610</v>
      </c>
      <c r="I262" s="14">
        <v>17540607</v>
      </c>
      <c r="J262" s="14">
        <v>19446650</v>
      </c>
      <c r="K262" s="14">
        <v>21905338</v>
      </c>
      <c r="L262" s="14">
        <v>22914092</v>
      </c>
      <c r="M262" s="14">
        <v>20027852</v>
      </c>
      <c r="N262" s="14">
        <v>17732489</v>
      </c>
      <c r="O262" s="14">
        <v>12609384</v>
      </c>
      <c r="P262" s="14">
        <v>12250297</v>
      </c>
      <c r="Q262" s="30">
        <f t="shared" si="24"/>
        <v>195861278</v>
      </c>
      <c r="R262" s="12">
        <f t="shared" ref="R262:R321" si="31">Q262/D262-1</f>
        <v>4.5366507503991738E-2</v>
      </c>
    </row>
    <row r="263" spans="1:20" x14ac:dyDescent="0.2">
      <c r="A263" s="5" t="s">
        <v>509</v>
      </c>
      <c r="B263" s="5" t="s">
        <v>510</v>
      </c>
      <c r="C263" s="34" t="s">
        <v>574</v>
      </c>
      <c r="D263" s="30">
        <v>839837</v>
      </c>
      <c r="E263" s="14">
        <v>70373</v>
      </c>
      <c r="F263" s="14">
        <v>66372</v>
      </c>
      <c r="G263" s="14">
        <v>81785</v>
      </c>
      <c r="H263" s="14">
        <v>80714</v>
      </c>
      <c r="I263" s="14">
        <v>81984</v>
      </c>
      <c r="J263" s="14">
        <v>88869</v>
      </c>
      <c r="K263" s="14">
        <v>95365</v>
      </c>
      <c r="L263" s="14">
        <v>91850</v>
      </c>
      <c r="M263" s="14">
        <v>90901</v>
      </c>
      <c r="N263" s="14">
        <v>85055</v>
      </c>
      <c r="O263" s="14">
        <v>79729</v>
      </c>
      <c r="P263" s="14">
        <v>75837</v>
      </c>
      <c r="Q263" s="30">
        <f t="shared" si="24"/>
        <v>988834</v>
      </c>
      <c r="R263" s="12">
        <f t="shared" si="31"/>
        <v>0.17741180729117678</v>
      </c>
    </row>
    <row r="264" spans="1:20" x14ac:dyDescent="0.2">
      <c r="A264" s="5" t="s">
        <v>509</v>
      </c>
      <c r="B264" s="5" t="s">
        <v>511</v>
      </c>
      <c r="C264" s="34" t="s">
        <v>575</v>
      </c>
      <c r="D264" s="30">
        <v>9638860</v>
      </c>
      <c r="E264" s="14">
        <v>463550</v>
      </c>
      <c r="F264" s="14">
        <v>492724</v>
      </c>
      <c r="G264" s="14">
        <v>641049</v>
      </c>
      <c r="H264" s="14">
        <v>907495</v>
      </c>
      <c r="I264" s="14">
        <v>974449</v>
      </c>
      <c r="J264" s="14">
        <v>1043130</v>
      </c>
      <c r="K264" s="14">
        <v>1204167</v>
      </c>
      <c r="L264" s="14">
        <v>1212814</v>
      </c>
      <c r="M264" s="14">
        <v>1049176</v>
      </c>
      <c r="N264" s="14">
        <v>966287</v>
      </c>
      <c r="O264" s="14">
        <v>590618</v>
      </c>
      <c r="P264" s="14">
        <v>520414</v>
      </c>
      <c r="Q264" s="30">
        <f t="shared" si="24"/>
        <v>10065873</v>
      </c>
      <c r="R264" s="12">
        <f t="shared" si="31"/>
        <v>4.430119329464266E-2</v>
      </c>
    </row>
    <row r="265" spans="1:20" x14ac:dyDescent="0.2">
      <c r="A265" s="5" t="s">
        <v>509</v>
      </c>
      <c r="B265" s="5" t="s">
        <v>512</v>
      </c>
      <c r="C265" s="34" t="s">
        <v>576</v>
      </c>
      <c r="D265" s="30">
        <v>705552</v>
      </c>
      <c r="E265" s="14">
        <v>25226</v>
      </c>
      <c r="F265" s="14">
        <v>30488</v>
      </c>
      <c r="G265" s="14">
        <v>46747</v>
      </c>
      <c r="H265" s="14">
        <v>69668</v>
      </c>
      <c r="I265" s="14">
        <v>73094</v>
      </c>
      <c r="J265" s="14">
        <v>88431</v>
      </c>
      <c r="K265" s="14">
        <v>104768</v>
      </c>
      <c r="L265" s="14">
        <v>97415</v>
      </c>
      <c r="M265" s="14">
        <v>85415</v>
      </c>
      <c r="N265" s="14">
        <v>64827</v>
      </c>
      <c r="O265" s="14">
        <v>31737</v>
      </c>
      <c r="P265" s="14">
        <v>27031</v>
      </c>
      <c r="Q265" s="30">
        <f t="shared" si="24"/>
        <v>744847</v>
      </c>
      <c r="R265" s="12">
        <f t="shared" si="31"/>
        <v>5.5693981449985275E-2</v>
      </c>
    </row>
    <row r="266" spans="1:20" x14ac:dyDescent="0.2">
      <c r="A266" s="5" t="s">
        <v>509</v>
      </c>
      <c r="B266" s="5" t="s">
        <v>513</v>
      </c>
      <c r="C266" s="34" t="s">
        <v>577</v>
      </c>
      <c r="D266" s="30">
        <v>1039409</v>
      </c>
      <c r="E266" s="14">
        <v>66719</v>
      </c>
      <c r="F266" s="14">
        <v>65616</v>
      </c>
      <c r="G266" s="14">
        <v>81460</v>
      </c>
      <c r="H266" s="14">
        <v>90913</v>
      </c>
      <c r="I266" s="14">
        <v>91342</v>
      </c>
      <c r="J266" s="14">
        <v>105467</v>
      </c>
      <c r="K266" s="14">
        <v>119840</v>
      </c>
      <c r="L266" s="14">
        <v>117350</v>
      </c>
      <c r="M266" s="14">
        <v>99675</v>
      </c>
      <c r="N266" s="14">
        <v>78834</v>
      </c>
      <c r="O266" s="14">
        <v>70724</v>
      </c>
      <c r="P266" s="14">
        <v>77630</v>
      </c>
      <c r="Q266" s="30">
        <f t="shared" si="24"/>
        <v>1065570</v>
      </c>
      <c r="R266" s="12">
        <f t="shared" si="31"/>
        <v>2.5169110523383997E-2</v>
      </c>
    </row>
    <row r="267" spans="1:20" x14ac:dyDescent="0.2">
      <c r="A267" s="5" t="s">
        <v>509</v>
      </c>
      <c r="B267" s="5" t="s">
        <v>514</v>
      </c>
      <c r="C267" s="34" t="s">
        <v>578</v>
      </c>
      <c r="D267" s="30">
        <v>35210735</v>
      </c>
      <c r="E267" s="14">
        <v>2100661</v>
      </c>
      <c r="F267" s="14">
        <v>2140628</v>
      </c>
      <c r="G267" s="14">
        <v>2700188</v>
      </c>
      <c r="H267" s="14">
        <v>3178569</v>
      </c>
      <c r="I267" s="14">
        <v>3397097</v>
      </c>
      <c r="J267" s="14">
        <v>3716489</v>
      </c>
      <c r="K267" s="14">
        <v>4027585</v>
      </c>
      <c r="L267" s="14">
        <v>4243968</v>
      </c>
      <c r="M267" s="14">
        <v>3800800</v>
      </c>
      <c r="N267" s="14">
        <v>3369084</v>
      </c>
      <c r="O267" s="14">
        <v>2473568</v>
      </c>
      <c r="P267" s="14">
        <v>2410407</v>
      </c>
      <c r="Q267" s="30">
        <f t="shared" si="24"/>
        <v>37559044</v>
      </c>
      <c r="R267" s="12">
        <f t="shared" si="31"/>
        <v>6.6692984398081911E-2</v>
      </c>
    </row>
    <row r="268" spans="1:20" x14ac:dyDescent="0.2">
      <c r="A268" s="5" t="s">
        <v>509</v>
      </c>
      <c r="B268" s="5" t="s">
        <v>515</v>
      </c>
      <c r="C268" s="34" t="s">
        <v>579</v>
      </c>
      <c r="D268" s="30">
        <v>3800789</v>
      </c>
      <c r="E268" s="14">
        <v>230761</v>
      </c>
      <c r="F268" s="14">
        <v>235244</v>
      </c>
      <c r="G268" s="14">
        <v>302735</v>
      </c>
      <c r="H268" s="14">
        <v>353810</v>
      </c>
      <c r="I268" s="14">
        <v>344660</v>
      </c>
      <c r="J268" s="14">
        <v>384308</v>
      </c>
      <c r="K268" s="14">
        <v>431773</v>
      </c>
      <c r="L268" s="14">
        <v>423987</v>
      </c>
      <c r="M268" s="14">
        <v>392207</v>
      </c>
      <c r="N268" s="14">
        <v>356562</v>
      </c>
      <c r="O268" s="14">
        <v>290076</v>
      </c>
      <c r="P268" s="14">
        <v>269229</v>
      </c>
      <c r="Q268" s="30">
        <f t="shared" si="24"/>
        <v>4015352</v>
      </c>
      <c r="R268" s="12">
        <f t="shared" si="31"/>
        <v>5.6452226103580028E-2</v>
      </c>
    </row>
    <row r="269" spans="1:20" x14ac:dyDescent="0.2">
      <c r="A269" s="5" t="s">
        <v>509</v>
      </c>
      <c r="B269" s="5" t="s">
        <v>516</v>
      </c>
      <c r="C269" s="34" t="s">
        <v>580</v>
      </c>
      <c r="D269" s="30">
        <v>139154</v>
      </c>
      <c r="E269" s="14">
        <v>11073</v>
      </c>
      <c r="F269" s="14">
        <v>10230</v>
      </c>
      <c r="G269" s="14">
        <v>11194</v>
      </c>
      <c r="H269" s="14">
        <v>12129</v>
      </c>
      <c r="I269" s="14">
        <v>12443</v>
      </c>
      <c r="J269" s="14">
        <v>12180</v>
      </c>
      <c r="K269" s="14">
        <v>13955</v>
      </c>
      <c r="L269" s="14">
        <v>15949</v>
      </c>
      <c r="M269" s="14">
        <v>13770</v>
      </c>
      <c r="N269" s="14">
        <v>12595</v>
      </c>
      <c r="O269" s="14">
        <v>10854</v>
      </c>
      <c r="P269" s="14">
        <v>12492</v>
      </c>
      <c r="Q269" s="30">
        <f t="shared" si="24"/>
        <v>148864</v>
      </c>
      <c r="R269" s="12">
        <f t="shared" si="31"/>
        <v>6.9778806214697342E-2</v>
      </c>
    </row>
    <row r="270" spans="1:20" x14ac:dyDescent="0.2">
      <c r="A270" s="5" t="s">
        <v>509</v>
      </c>
      <c r="B270" s="5" t="s">
        <v>517</v>
      </c>
      <c r="C270" s="34" t="s">
        <v>581</v>
      </c>
      <c r="D270" s="30">
        <v>4259341</v>
      </c>
      <c r="E270" s="14">
        <v>351060</v>
      </c>
      <c r="F270" s="14">
        <v>336295</v>
      </c>
      <c r="G270" s="14">
        <v>411954</v>
      </c>
      <c r="H270" s="14">
        <v>404833</v>
      </c>
      <c r="I270" s="14">
        <v>364861</v>
      </c>
      <c r="J270" s="14">
        <v>372759</v>
      </c>
      <c r="K270" s="14">
        <v>442757</v>
      </c>
      <c r="L270" s="14">
        <v>488933</v>
      </c>
      <c r="M270" s="14">
        <v>410706</v>
      </c>
      <c r="N270" s="14">
        <v>429018</v>
      </c>
      <c r="O270" s="14">
        <v>386813</v>
      </c>
      <c r="P270" s="14">
        <v>364643</v>
      </c>
      <c r="Q270" s="30">
        <f t="shared" si="24"/>
        <v>4764632</v>
      </c>
      <c r="R270" s="12">
        <f t="shared" si="31"/>
        <v>0.11863126244177202</v>
      </c>
      <c r="T270" s="32"/>
    </row>
    <row r="271" spans="1:20" x14ac:dyDescent="0.2">
      <c r="A271" s="5" t="s">
        <v>509</v>
      </c>
      <c r="B271" s="5" t="s">
        <v>518</v>
      </c>
      <c r="C271" s="34" t="s">
        <v>582</v>
      </c>
      <c r="D271" s="30">
        <v>2736868</v>
      </c>
      <c r="E271" s="14">
        <v>59229</v>
      </c>
      <c r="F271" s="14">
        <v>57669</v>
      </c>
      <c r="G271" s="14">
        <v>74418</v>
      </c>
      <c r="H271" s="14">
        <v>210219</v>
      </c>
      <c r="I271" s="14">
        <v>235194</v>
      </c>
      <c r="J271" s="14">
        <v>261766</v>
      </c>
      <c r="K271" s="14">
        <v>317116</v>
      </c>
      <c r="L271" s="14">
        <v>339882</v>
      </c>
      <c r="M271" s="14">
        <v>268971</v>
      </c>
      <c r="N271" s="14">
        <v>221262</v>
      </c>
      <c r="O271" s="14">
        <v>64961</v>
      </c>
      <c r="P271" s="14">
        <v>49959</v>
      </c>
      <c r="Q271" s="30">
        <f t="shared" si="24"/>
        <v>2160646</v>
      </c>
      <c r="R271" s="12">
        <f t="shared" si="31"/>
        <v>-0.21054066180758446</v>
      </c>
    </row>
    <row r="272" spans="1:20" x14ac:dyDescent="0.2">
      <c r="A272" s="5" t="s">
        <v>509</v>
      </c>
      <c r="B272" s="5" t="s">
        <v>519</v>
      </c>
      <c r="C272" s="34" t="s">
        <v>583</v>
      </c>
      <c r="D272" s="30">
        <v>9770253</v>
      </c>
      <c r="E272" s="14">
        <v>966519</v>
      </c>
      <c r="F272" s="14">
        <v>902335</v>
      </c>
      <c r="G272" s="14">
        <v>1036733</v>
      </c>
      <c r="H272" s="14">
        <v>891021</v>
      </c>
      <c r="I272" s="14">
        <v>667778</v>
      </c>
      <c r="J272" s="14">
        <v>698945</v>
      </c>
      <c r="K272" s="14">
        <v>784171</v>
      </c>
      <c r="L272" s="14">
        <v>827090</v>
      </c>
      <c r="M272" s="14">
        <v>724401</v>
      </c>
      <c r="N272" s="14">
        <v>869143</v>
      </c>
      <c r="O272" s="14">
        <v>974257</v>
      </c>
      <c r="P272" s="14">
        <v>973339</v>
      </c>
      <c r="Q272" s="30">
        <f t="shared" si="24"/>
        <v>10315732</v>
      </c>
      <c r="R272" s="12">
        <f t="shared" si="31"/>
        <v>5.5830591080906489E-2</v>
      </c>
      <c r="T272" s="32"/>
    </row>
    <row r="273" spans="1:20" x14ac:dyDescent="0.2">
      <c r="A273" s="5" t="s">
        <v>509</v>
      </c>
      <c r="B273" s="5" t="s">
        <v>520</v>
      </c>
      <c r="C273" s="34" t="s">
        <v>584</v>
      </c>
      <c r="D273" s="30">
        <v>638289</v>
      </c>
      <c r="E273" s="14">
        <v>44001</v>
      </c>
      <c r="F273" s="14">
        <v>40508</v>
      </c>
      <c r="G273" s="14">
        <v>51328</v>
      </c>
      <c r="H273" s="14">
        <v>59735</v>
      </c>
      <c r="I273" s="14">
        <v>55868</v>
      </c>
      <c r="J273" s="14">
        <v>58570</v>
      </c>
      <c r="K273" s="14">
        <v>59137</v>
      </c>
      <c r="L273" s="14">
        <v>54987</v>
      </c>
      <c r="M273" s="14">
        <v>61451</v>
      </c>
      <c r="N273" s="14">
        <v>61038</v>
      </c>
      <c r="O273" s="14">
        <v>51144</v>
      </c>
      <c r="P273" s="14">
        <v>52777</v>
      </c>
      <c r="Q273" s="30">
        <f t="shared" si="24"/>
        <v>650544</v>
      </c>
      <c r="R273" s="12">
        <f t="shared" si="31"/>
        <v>1.9199766876759616E-2</v>
      </c>
    </row>
    <row r="274" spans="1:20" x14ac:dyDescent="0.2">
      <c r="A274" s="5" t="s">
        <v>509</v>
      </c>
      <c r="B274" s="5" t="s">
        <v>521</v>
      </c>
      <c r="C274" s="34" t="s">
        <v>585</v>
      </c>
      <c r="D274" s="30">
        <v>5726851</v>
      </c>
      <c r="E274" s="14">
        <v>96150</v>
      </c>
      <c r="F274" s="14">
        <v>102387</v>
      </c>
      <c r="G274" s="14">
        <v>144734</v>
      </c>
      <c r="H274" s="14">
        <v>274790</v>
      </c>
      <c r="I274" s="14">
        <v>603721</v>
      </c>
      <c r="J274" s="14">
        <v>917464</v>
      </c>
      <c r="K274" s="14">
        <v>1130735</v>
      </c>
      <c r="L274" s="14">
        <v>1270672</v>
      </c>
      <c r="M274" s="14">
        <v>971857</v>
      </c>
      <c r="N274" s="14">
        <v>458258</v>
      </c>
      <c r="O274" s="14">
        <v>122320</v>
      </c>
      <c r="P274" s="14">
        <v>118794</v>
      </c>
      <c r="Q274" s="30">
        <f t="shared" si="24"/>
        <v>6211882</v>
      </c>
      <c r="R274" s="12">
        <f t="shared" si="31"/>
        <v>8.4694188830825246E-2</v>
      </c>
    </row>
    <row r="275" spans="1:20" x14ac:dyDescent="0.2">
      <c r="A275" s="5" t="s">
        <v>509</v>
      </c>
      <c r="B275" s="5" t="s">
        <v>522</v>
      </c>
      <c r="C275" s="34" t="s">
        <v>586</v>
      </c>
      <c r="D275" s="30">
        <v>811504</v>
      </c>
      <c r="E275" s="14">
        <v>27429</v>
      </c>
      <c r="F275" s="14">
        <v>28275</v>
      </c>
      <c r="G275" s="14">
        <v>48912</v>
      </c>
      <c r="H275" s="14">
        <v>66627</v>
      </c>
      <c r="I275" s="14">
        <v>78077</v>
      </c>
      <c r="J275" s="14">
        <v>86032</v>
      </c>
      <c r="K275" s="14">
        <v>92131</v>
      </c>
      <c r="L275" s="14">
        <v>100500</v>
      </c>
      <c r="M275" s="14">
        <v>91230</v>
      </c>
      <c r="N275" s="14">
        <v>82379</v>
      </c>
      <c r="O275" s="14">
        <v>33203</v>
      </c>
      <c r="P275" s="14">
        <v>23209</v>
      </c>
      <c r="Q275" s="30">
        <f t="shared" si="24"/>
        <v>758004</v>
      </c>
      <c r="R275" s="12">
        <f t="shared" si="31"/>
        <v>-6.59269701689702E-2</v>
      </c>
    </row>
    <row r="276" spans="1:20" x14ac:dyDescent="0.2">
      <c r="A276" s="5" t="s">
        <v>509</v>
      </c>
      <c r="B276" s="5" t="s">
        <v>523</v>
      </c>
      <c r="C276" s="34" t="s">
        <v>587</v>
      </c>
      <c r="D276" s="30">
        <v>5334598</v>
      </c>
      <c r="E276" s="14">
        <v>439379</v>
      </c>
      <c r="F276" s="14">
        <v>425205</v>
      </c>
      <c r="G276" s="14">
        <v>506720</v>
      </c>
      <c r="H276" s="14">
        <v>505547</v>
      </c>
      <c r="I276" s="14">
        <v>440584</v>
      </c>
      <c r="J276" s="14">
        <v>477225</v>
      </c>
      <c r="K276" s="14">
        <v>556053</v>
      </c>
      <c r="L276" s="14">
        <v>603552</v>
      </c>
      <c r="M276" s="14">
        <v>488908</v>
      </c>
      <c r="N276" s="14">
        <v>528754</v>
      </c>
      <c r="O276" s="14">
        <v>475321</v>
      </c>
      <c r="P276" s="14">
        <v>435791</v>
      </c>
      <c r="Q276" s="30">
        <f t="shared" si="24"/>
        <v>5883039</v>
      </c>
      <c r="R276" s="12">
        <f t="shared" si="31"/>
        <v>0.10280830907970939</v>
      </c>
      <c r="T276" s="32"/>
    </row>
    <row r="277" spans="1:20" x14ac:dyDescent="0.2">
      <c r="A277" s="5" t="s">
        <v>509</v>
      </c>
      <c r="B277" s="5" t="s">
        <v>524</v>
      </c>
      <c r="C277" s="34" t="s">
        <v>588</v>
      </c>
      <c r="D277" s="30">
        <v>809521</v>
      </c>
      <c r="E277" s="14">
        <v>70181</v>
      </c>
      <c r="F277" s="14">
        <v>64304</v>
      </c>
      <c r="G277" s="14">
        <v>79121</v>
      </c>
      <c r="H277" s="14">
        <v>74607</v>
      </c>
      <c r="I277" s="14">
        <v>65482</v>
      </c>
      <c r="J277" s="14">
        <v>64691</v>
      </c>
      <c r="K277" s="14">
        <v>73427</v>
      </c>
      <c r="L277" s="14">
        <v>80274</v>
      </c>
      <c r="M277" s="14">
        <v>68339</v>
      </c>
      <c r="N277" s="14">
        <v>70066</v>
      </c>
      <c r="O277" s="14">
        <v>70720</v>
      </c>
      <c r="P277" s="14">
        <v>81624</v>
      </c>
      <c r="Q277" s="30">
        <f t="shared" si="24"/>
        <v>862836</v>
      </c>
      <c r="R277" s="12">
        <f t="shared" si="31"/>
        <v>6.5859934455066549E-2</v>
      </c>
    </row>
    <row r="278" spans="1:20" x14ac:dyDescent="0.2">
      <c r="A278" s="5" t="s">
        <v>509</v>
      </c>
      <c r="B278" s="5" t="s">
        <v>525</v>
      </c>
      <c r="C278" s="34" t="s">
        <v>589</v>
      </c>
      <c r="D278" s="30">
        <v>39729027</v>
      </c>
      <c r="E278" s="14">
        <v>2869248</v>
      </c>
      <c r="F278" s="14">
        <v>2677768</v>
      </c>
      <c r="G278" s="14">
        <v>3224917</v>
      </c>
      <c r="H278" s="14">
        <v>3491800</v>
      </c>
      <c r="I278" s="14">
        <v>3544659</v>
      </c>
      <c r="J278" s="14">
        <v>3719337</v>
      </c>
      <c r="K278" s="14">
        <v>4065416</v>
      </c>
      <c r="L278" s="14">
        <v>3990993</v>
      </c>
      <c r="M278" s="14">
        <v>3879030</v>
      </c>
      <c r="N278" s="14">
        <v>3764761</v>
      </c>
      <c r="O278" s="14">
        <v>3260395</v>
      </c>
      <c r="P278" s="14">
        <v>3345050</v>
      </c>
      <c r="Q278" s="30">
        <f t="shared" si="24"/>
        <v>41833374</v>
      </c>
      <c r="R278" s="12">
        <f t="shared" si="31"/>
        <v>5.2967494018919759E-2</v>
      </c>
    </row>
    <row r="279" spans="1:20" x14ac:dyDescent="0.2">
      <c r="A279" s="5" t="s">
        <v>509</v>
      </c>
      <c r="B279" s="5" t="s">
        <v>526</v>
      </c>
      <c r="C279" s="34" t="s">
        <v>590</v>
      </c>
      <c r="D279" s="30">
        <v>12922403</v>
      </c>
      <c r="E279" s="14">
        <v>588854</v>
      </c>
      <c r="F279" s="14">
        <v>636569</v>
      </c>
      <c r="G279" s="14">
        <v>848411</v>
      </c>
      <c r="H279" s="14">
        <v>1281671</v>
      </c>
      <c r="I279" s="14">
        <v>1367194</v>
      </c>
      <c r="J279" s="14">
        <v>1434100</v>
      </c>
      <c r="K279" s="14">
        <v>1631370</v>
      </c>
      <c r="L279" s="14">
        <v>1680707</v>
      </c>
      <c r="M279" s="14">
        <v>1481540</v>
      </c>
      <c r="N279" s="14">
        <v>1356112</v>
      </c>
      <c r="O279" s="14">
        <v>758029</v>
      </c>
      <c r="P279" s="14">
        <v>684577</v>
      </c>
      <c r="Q279" s="30">
        <f t="shared" si="24"/>
        <v>13749134</v>
      </c>
      <c r="R279" s="12">
        <f t="shared" si="31"/>
        <v>6.3976568444738868E-2</v>
      </c>
    </row>
    <row r="280" spans="1:20" x14ac:dyDescent="0.2">
      <c r="A280" s="5" t="s">
        <v>509</v>
      </c>
      <c r="B280" s="5" t="s">
        <v>527</v>
      </c>
      <c r="C280" s="34" t="s">
        <v>591</v>
      </c>
      <c r="D280" s="30">
        <v>289551</v>
      </c>
      <c r="E280" s="14">
        <v>22261</v>
      </c>
      <c r="F280" s="14">
        <v>21881</v>
      </c>
      <c r="G280" s="14">
        <v>24528</v>
      </c>
      <c r="H280" s="14">
        <v>26574</v>
      </c>
      <c r="I280" s="14">
        <v>27641</v>
      </c>
      <c r="J280" s="14">
        <v>26734</v>
      </c>
      <c r="K280" s="14">
        <v>28148</v>
      </c>
      <c r="L280" s="14">
        <v>32469</v>
      </c>
      <c r="M280" s="14">
        <v>29064</v>
      </c>
      <c r="N280" s="14">
        <v>29215</v>
      </c>
      <c r="O280" s="14">
        <v>24591</v>
      </c>
      <c r="P280" s="14">
        <v>26497</v>
      </c>
      <c r="Q280" s="30">
        <f t="shared" si="24"/>
        <v>319603</v>
      </c>
      <c r="R280" s="12">
        <f t="shared" si="31"/>
        <v>0.10378827909418376</v>
      </c>
    </row>
    <row r="281" spans="1:20" x14ac:dyDescent="0.2">
      <c r="A281" s="5" t="s">
        <v>509</v>
      </c>
      <c r="B281" s="5" t="s">
        <v>528</v>
      </c>
      <c r="C281" s="34" t="s">
        <v>592</v>
      </c>
      <c r="D281" s="30">
        <v>2565466</v>
      </c>
      <c r="E281" s="14">
        <v>47988</v>
      </c>
      <c r="F281" s="14">
        <v>50828</v>
      </c>
      <c r="G281" s="14">
        <v>64802</v>
      </c>
      <c r="H281" s="14">
        <v>98263</v>
      </c>
      <c r="I281" s="14">
        <v>221951</v>
      </c>
      <c r="J281" s="14">
        <v>387011</v>
      </c>
      <c r="K281" s="14">
        <v>496965</v>
      </c>
      <c r="L281" s="14">
        <v>597883</v>
      </c>
      <c r="M281" s="14">
        <v>394227</v>
      </c>
      <c r="N281" s="14">
        <v>158526</v>
      </c>
      <c r="O281" s="14">
        <v>58970</v>
      </c>
      <c r="P281" s="14">
        <v>55201</v>
      </c>
      <c r="Q281" s="30">
        <f t="shared" si="24"/>
        <v>2632615</v>
      </c>
      <c r="R281" s="12">
        <f t="shared" si="31"/>
        <v>2.6174192135073993E-2</v>
      </c>
    </row>
    <row r="282" spans="1:20" x14ac:dyDescent="0.2">
      <c r="A282" s="5" t="s">
        <v>509</v>
      </c>
      <c r="B282" s="5" t="s">
        <v>529</v>
      </c>
      <c r="C282" s="34" t="s">
        <v>593</v>
      </c>
      <c r="D282" s="30">
        <v>1140447</v>
      </c>
      <c r="E282" s="14">
        <v>25657</v>
      </c>
      <c r="F282" s="14">
        <v>27721</v>
      </c>
      <c r="G282" s="14">
        <v>38380</v>
      </c>
      <c r="H282" s="14">
        <v>101669</v>
      </c>
      <c r="I282" s="14">
        <v>129130</v>
      </c>
      <c r="J282" s="14">
        <v>140830</v>
      </c>
      <c r="K282" s="14">
        <v>160221</v>
      </c>
      <c r="L282" s="14">
        <v>161908</v>
      </c>
      <c r="M282" s="14">
        <v>145108</v>
      </c>
      <c r="N282" s="14">
        <v>118892</v>
      </c>
      <c r="O282" s="14">
        <v>27822</v>
      </c>
      <c r="P282" s="14">
        <v>18005</v>
      </c>
      <c r="Q282" s="30">
        <f t="shared" si="24"/>
        <v>1095343</v>
      </c>
      <c r="R282" s="12">
        <f t="shared" si="31"/>
        <v>-3.954940475094415E-2</v>
      </c>
    </row>
    <row r="283" spans="1:20" x14ac:dyDescent="0.2">
      <c r="A283" s="5" t="s">
        <v>509</v>
      </c>
      <c r="B283" s="5" t="s">
        <v>530</v>
      </c>
      <c r="C283" s="34" t="s">
        <v>594</v>
      </c>
      <c r="D283" s="30">
        <v>22768082</v>
      </c>
      <c r="E283" s="14">
        <v>550498</v>
      </c>
      <c r="F283" s="14">
        <v>589569</v>
      </c>
      <c r="G283" s="14">
        <v>887613</v>
      </c>
      <c r="H283" s="14">
        <v>1701617</v>
      </c>
      <c r="I283" s="14">
        <v>2500620</v>
      </c>
      <c r="J283" s="14">
        <v>3043931</v>
      </c>
      <c r="K283" s="14">
        <v>3451911</v>
      </c>
      <c r="L283" s="14">
        <v>3742797</v>
      </c>
      <c r="M283" s="14">
        <v>3061025</v>
      </c>
      <c r="N283" s="14">
        <v>2227640</v>
      </c>
      <c r="O283" s="14">
        <v>728461</v>
      </c>
      <c r="P283" s="14">
        <v>629817</v>
      </c>
      <c r="Q283" s="30">
        <f t="shared" ref="Q283:Q347" si="32">SUM(E283:P283)</f>
        <v>23115499</v>
      </c>
      <c r="R283" s="12">
        <f t="shared" si="31"/>
        <v>1.5258948909266934E-2</v>
      </c>
    </row>
    <row r="284" spans="1:20" x14ac:dyDescent="0.2">
      <c r="A284" s="5" t="s">
        <v>509</v>
      </c>
      <c r="B284" s="5" t="s">
        <v>531</v>
      </c>
      <c r="C284" s="34" t="s">
        <v>595</v>
      </c>
      <c r="D284" s="30">
        <v>155939</v>
      </c>
      <c r="E284" s="14">
        <v>9090</v>
      </c>
      <c r="F284" s="14">
        <v>9927</v>
      </c>
      <c r="G284" s="14">
        <v>11278</v>
      </c>
      <c r="H284" s="14">
        <v>12034</v>
      </c>
      <c r="I284" s="14">
        <v>12601</v>
      </c>
      <c r="J284" s="14">
        <v>13446</v>
      </c>
      <c r="K284" s="14">
        <v>17112</v>
      </c>
      <c r="L284" s="14">
        <v>9346</v>
      </c>
      <c r="M284" s="14">
        <v>11868</v>
      </c>
      <c r="N284" s="14">
        <v>11812</v>
      </c>
      <c r="O284" s="14">
        <v>10889</v>
      </c>
      <c r="P284" s="14">
        <v>8913</v>
      </c>
      <c r="Q284" s="30">
        <f t="shared" si="32"/>
        <v>138316</v>
      </c>
      <c r="R284" s="12">
        <f t="shared" si="31"/>
        <v>-0.11301213936218646</v>
      </c>
    </row>
    <row r="285" spans="1:20" x14ac:dyDescent="0.2">
      <c r="A285" s="5" t="s">
        <v>509</v>
      </c>
      <c r="B285" s="5" t="s">
        <v>532</v>
      </c>
      <c r="C285" s="34" t="s">
        <v>596</v>
      </c>
      <c r="D285" s="30">
        <v>971166</v>
      </c>
      <c r="E285" s="14">
        <v>8063</v>
      </c>
      <c r="F285" s="14">
        <v>8048</v>
      </c>
      <c r="G285" s="14">
        <v>10487</v>
      </c>
      <c r="H285" s="14">
        <v>43178</v>
      </c>
      <c r="I285" s="14">
        <v>104206</v>
      </c>
      <c r="J285" s="14">
        <v>134095</v>
      </c>
      <c r="K285" s="14">
        <v>156761</v>
      </c>
      <c r="L285" s="14">
        <v>162496</v>
      </c>
      <c r="M285" s="14">
        <v>135657</v>
      </c>
      <c r="N285" s="14">
        <v>69047</v>
      </c>
      <c r="O285" s="14">
        <v>10761</v>
      </c>
      <c r="P285" s="14">
        <v>7849</v>
      </c>
      <c r="Q285" s="30">
        <f t="shared" si="32"/>
        <v>850648</v>
      </c>
      <c r="R285" s="12">
        <f t="shared" si="31"/>
        <v>-0.12409618952887558</v>
      </c>
    </row>
    <row r="286" spans="1:20" x14ac:dyDescent="0.2">
      <c r="A286" s="5" t="s">
        <v>509</v>
      </c>
      <c r="B286" s="5" t="s">
        <v>533</v>
      </c>
      <c r="C286" s="34" t="s">
        <v>597</v>
      </c>
      <c r="D286" s="30">
        <v>244952</v>
      </c>
      <c r="E286" s="14">
        <v>15359</v>
      </c>
      <c r="F286" s="14">
        <v>17037</v>
      </c>
      <c r="G286" s="14">
        <v>21864</v>
      </c>
      <c r="H286" s="14">
        <v>18436</v>
      </c>
      <c r="I286" s="14">
        <v>23932</v>
      </c>
      <c r="J286" s="14">
        <v>24015</v>
      </c>
      <c r="K286" s="14">
        <v>22515</v>
      </c>
      <c r="L286" s="14">
        <v>15756</v>
      </c>
      <c r="M286" s="14">
        <v>23956</v>
      </c>
      <c r="N286" s="14">
        <v>25220</v>
      </c>
      <c r="O286" s="14">
        <v>20755</v>
      </c>
      <c r="P286" s="14">
        <v>16577</v>
      </c>
      <c r="Q286" s="30">
        <f t="shared" si="32"/>
        <v>245422</v>
      </c>
      <c r="R286" s="12">
        <f t="shared" si="31"/>
        <v>1.9187432639864443E-3</v>
      </c>
    </row>
    <row r="287" spans="1:20" x14ac:dyDescent="0.2">
      <c r="A287" s="5" t="s">
        <v>509</v>
      </c>
      <c r="B287" s="5" t="s">
        <v>534</v>
      </c>
      <c r="C287" s="34" t="s">
        <v>598</v>
      </c>
      <c r="D287" s="30">
        <v>974043</v>
      </c>
      <c r="E287" s="14">
        <v>35328</v>
      </c>
      <c r="F287" s="14">
        <v>31641</v>
      </c>
      <c r="G287" s="14">
        <v>39599</v>
      </c>
      <c r="H287" s="14">
        <v>80503</v>
      </c>
      <c r="I287" s="14">
        <v>78080</v>
      </c>
      <c r="J287" s="14">
        <v>88476</v>
      </c>
      <c r="K287" s="14">
        <v>101343</v>
      </c>
      <c r="L287" s="14">
        <v>98243</v>
      </c>
      <c r="M287" s="14">
        <v>90927</v>
      </c>
      <c r="N287" s="14">
        <v>80238</v>
      </c>
      <c r="O287" s="14">
        <v>47504</v>
      </c>
      <c r="P287" s="14">
        <v>43754</v>
      </c>
      <c r="Q287" s="30">
        <f t="shared" si="32"/>
        <v>815636</v>
      </c>
      <c r="R287" s="12">
        <f t="shared" si="31"/>
        <v>-0.1626283439232149</v>
      </c>
    </row>
    <row r="288" spans="1:20" x14ac:dyDescent="0.2">
      <c r="A288" s="5" t="s">
        <v>509</v>
      </c>
      <c r="B288" s="5" t="s">
        <v>535</v>
      </c>
      <c r="C288" s="34" t="s">
        <v>599</v>
      </c>
      <c r="D288" s="30">
        <v>2073055</v>
      </c>
      <c r="E288" s="14">
        <v>120873</v>
      </c>
      <c r="F288" s="14">
        <v>111741</v>
      </c>
      <c r="G288" s="14">
        <v>143021</v>
      </c>
      <c r="H288" s="14">
        <v>191780</v>
      </c>
      <c r="I288" s="14">
        <v>184587</v>
      </c>
      <c r="J288" s="14">
        <v>196446</v>
      </c>
      <c r="K288" s="14">
        <v>222214</v>
      </c>
      <c r="L288" s="14">
        <v>236488</v>
      </c>
      <c r="M288" s="14">
        <v>201151</v>
      </c>
      <c r="N288" s="14">
        <v>189223</v>
      </c>
      <c r="O288" s="14">
        <v>139932</v>
      </c>
      <c r="P288" s="14">
        <v>146417</v>
      </c>
      <c r="Q288" s="30">
        <f t="shared" si="32"/>
        <v>2083873</v>
      </c>
      <c r="R288" s="12">
        <f t="shared" si="31"/>
        <v>5.2183854263394558E-3</v>
      </c>
    </row>
    <row r="289" spans="1:20" x14ac:dyDescent="0.2">
      <c r="A289" s="5" t="s">
        <v>509</v>
      </c>
      <c r="B289" s="5" t="s">
        <v>536</v>
      </c>
      <c r="C289" s="34" t="s">
        <v>600</v>
      </c>
      <c r="D289" s="30">
        <v>3687727</v>
      </c>
      <c r="E289" s="14">
        <v>228237</v>
      </c>
      <c r="F289" s="14">
        <v>229831</v>
      </c>
      <c r="G289" s="14">
        <v>294363</v>
      </c>
      <c r="H289" s="14">
        <v>372009</v>
      </c>
      <c r="I289" s="14">
        <v>386002</v>
      </c>
      <c r="J289" s="14">
        <v>352277</v>
      </c>
      <c r="K289" s="14">
        <v>371288</v>
      </c>
      <c r="L289" s="14">
        <v>372912</v>
      </c>
      <c r="M289" s="14">
        <v>363486</v>
      </c>
      <c r="N289" s="14">
        <v>357647</v>
      </c>
      <c r="O289" s="14">
        <v>283228</v>
      </c>
      <c r="P289" s="14">
        <v>272866</v>
      </c>
      <c r="Q289" s="30">
        <f t="shared" si="32"/>
        <v>3884146</v>
      </c>
      <c r="R289" s="12">
        <f t="shared" si="31"/>
        <v>5.3262890664086626E-2</v>
      </c>
    </row>
    <row r="290" spans="1:20" x14ac:dyDescent="0.2">
      <c r="A290" s="5" t="s">
        <v>509</v>
      </c>
      <c r="B290" s="5" t="s">
        <v>537</v>
      </c>
      <c r="C290" s="34" t="s">
        <v>601</v>
      </c>
      <c r="D290" s="30">
        <v>3516445</v>
      </c>
      <c r="E290" s="14">
        <v>267562</v>
      </c>
      <c r="F290" s="14">
        <v>243771</v>
      </c>
      <c r="G290" s="14">
        <v>290528</v>
      </c>
      <c r="H290" s="14">
        <v>307696</v>
      </c>
      <c r="I290" s="14">
        <v>294767</v>
      </c>
      <c r="J290" s="14">
        <v>317159</v>
      </c>
      <c r="K290" s="14">
        <v>348137</v>
      </c>
      <c r="L290" s="14">
        <v>365584</v>
      </c>
      <c r="M290" s="14">
        <v>315910</v>
      </c>
      <c r="N290" s="14">
        <v>312043</v>
      </c>
      <c r="O290" s="14">
        <v>267410</v>
      </c>
      <c r="P290" s="14">
        <v>308386</v>
      </c>
      <c r="Q290" s="30">
        <f t="shared" si="32"/>
        <v>3638953</v>
      </c>
      <c r="R290" s="12">
        <f t="shared" si="31"/>
        <v>3.4838594091475938E-2</v>
      </c>
      <c r="T290" s="32"/>
    </row>
    <row r="291" spans="1:20" x14ac:dyDescent="0.2">
      <c r="A291" s="5" t="s">
        <v>509</v>
      </c>
      <c r="B291" s="5" t="s">
        <v>538</v>
      </c>
      <c r="C291" s="34" t="s">
        <v>602</v>
      </c>
      <c r="D291" s="30">
        <v>8701983</v>
      </c>
      <c r="E291" s="14">
        <v>802554</v>
      </c>
      <c r="F291" s="14">
        <v>772305</v>
      </c>
      <c r="G291" s="14">
        <v>884241</v>
      </c>
      <c r="H291" s="14">
        <v>804663</v>
      </c>
      <c r="I291" s="14">
        <v>641177</v>
      </c>
      <c r="J291" s="14">
        <v>626983</v>
      </c>
      <c r="K291" s="14">
        <v>721685</v>
      </c>
      <c r="L291" s="14">
        <v>782939</v>
      </c>
      <c r="M291" s="14">
        <v>693261</v>
      </c>
      <c r="N291" s="14">
        <v>822396</v>
      </c>
      <c r="O291" s="14">
        <v>829795</v>
      </c>
      <c r="P291" s="14">
        <v>794275</v>
      </c>
      <c r="Q291" s="30">
        <f t="shared" si="32"/>
        <v>9176274</v>
      </c>
      <c r="R291" s="12">
        <f t="shared" si="31"/>
        <v>5.4503783792728688E-2</v>
      </c>
      <c r="T291" s="32"/>
    </row>
    <row r="292" spans="1:20" x14ac:dyDescent="0.2">
      <c r="A292" s="5" t="s">
        <v>509</v>
      </c>
      <c r="B292" s="5" t="s">
        <v>539</v>
      </c>
      <c r="C292" s="34" t="s">
        <v>603</v>
      </c>
      <c r="D292" s="30">
        <v>4599990</v>
      </c>
      <c r="E292" s="14">
        <v>254279</v>
      </c>
      <c r="F292" s="14">
        <v>257069</v>
      </c>
      <c r="G292" s="14">
        <v>322679</v>
      </c>
      <c r="H292" s="14">
        <v>416166</v>
      </c>
      <c r="I292" s="14">
        <v>407459</v>
      </c>
      <c r="J292" s="14">
        <v>433491</v>
      </c>
      <c r="K292" s="14">
        <v>495943</v>
      </c>
      <c r="L292" s="14">
        <v>534840</v>
      </c>
      <c r="M292" s="14">
        <v>446426</v>
      </c>
      <c r="N292" s="14">
        <v>422682</v>
      </c>
      <c r="O292" s="14">
        <v>308785</v>
      </c>
      <c r="P292" s="14">
        <v>292693</v>
      </c>
      <c r="Q292" s="30">
        <f t="shared" si="32"/>
        <v>4592512</v>
      </c>
      <c r="R292" s="12">
        <f t="shared" si="31"/>
        <v>-1.625655707947149E-3</v>
      </c>
    </row>
    <row r="293" spans="1:20" x14ac:dyDescent="0.2">
      <c r="A293" s="5" t="s">
        <v>509</v>
      </c>
      <c r="B293" s="5" t="s">
        <v>540</v>
      </c>
      <c r="C293" s="34" t="s">
        <v>604</v>
      </c>
      <c r="D293" s="30">
        <v>260271</v>
      </c>
      <c r="E293" s="14">
        <v>10482</v>
      </c>
      <c r="F293" s="14">
        <v>11668</v>
      </c>
      <c r="G293" s="14">
        <v>16391</v>
      </c>
      <c r="H293" s="14">
        <v>18763</v>
      </c>
      <c r="I293" s="14">
        <v>26110</v>
      </c>
      <c r="J293" s="14">
        <v>19328</v>
      </c>
      <c r="K293" s="14">
        <v>23180</v>
      </c>
      <c r="L293" s="14">
        <v>24617</v>
      </c>
      <c r="M293" s="14">
        <v>22245</v>
      </c>
      <c r="N293" s="14">
        <v>26223</v>
      </c>
      <c r="O293" s="14">
        <v>12919</v>
      </c>
      <c r="P293" s="14">
        <v>11661</v>
      </c>
      <c r="Q293" s="30">
        <f t="shared" si="32"/>
        <v>223587</v>
      </c>
      <c r="R293" s="12">
        <f t="shared" si="31"/>
        <v>-0.14094539921850691</v>
      </c>
    </row>
    <row r="294" spans="1:20" x14ac:dyDescent="0.2">
      <c r="A294" s="5" t="s">
        <v>509</v>
      </c>
      <c r="B294" s="5" t="s">
        <v>541</v>
      </c>
      <c r="C294" s="34" t="s">
        <v>605</v>
      </c>
      <c r="D294" s="30">
        <v>678720</v>
      </c>
      <c r="E294" s="14">
        <v>43246</v>
      </c>
      <c r="F294" s="14">
        <v>43473</v>
      </c>
      <c r="G294" s="14">
        <v>55127</v>
      </c>
      <c r="H294" s="14">
        <v>54045</v>
      </c>
      <c r="I294" s="14">
        <v>59505</v>
      </c>
      <c r="J294" s="14">
        <v>63197</v>
      </c>
      <c r="K294" s="14">
        <v>70214</v>
      </c>
      <c r="L294" s="14">
        <v>69753</v>
      </c>
      <c r="M294" s="14">
        <v>62349</v>
      </c>
      <c r="N294" s="14">
        <v>59146</v>
      </c>
      <c r="O294" s="14">
        <v>50732</v>
      </c>
      <c r="P294" s="14">
        <v>49600</v>
      </c>
      <c r="Q294" s="30">
        <f t="shared" si="32"/>
        <v>680387</v>
      </c>
      <c r="R294" s="12">
        <f t="shared" si="31"/>
        <v>2.4560938236681817E-3</v>
      </c>
    </row>
    <row r="295" spans="1:20" x14ac:dyDescent="0.2">
      <c r="A295" s="5" t="s">
        <v>509</v>
      </c>
      <c r="B295" s="5" t="s">
        <v>542</v>
      </c>
      <c r="C295" s="34" t="s">
        <v>606</v>
      </c>
      <c r="D295" s="30">
        <v>457284</v>
      </c>
      <c r="E295" s="14">
        <v>25512</v>
      </c>
      <c r="F295" s="14">
        <v>28949</v>
      </c>
      <c r="G295" s="14">
        <v>35124</v>
      </c>
      <c r="H295" s="14">
        <v>36087</v>
      </c>
      <c r="I295" s="14">
        <v>30344</v>
      </c>
      <c r="J295" s="14">
        <v>32572</v>
      </c>
      <c r="K295" s="14">
        <v>48431</v>
      </c>
      <c r="L295" s="14">
        <v>45370</v>
      </c>
      <c r="M295" s="14">
        <v>37854</v>
      </c>
      <c r="N295" s="14">
        <v>33818</v>
      </c>
      <c r="O295" s="14">
        <v>31305</v>
      </c>
      <c r="P295" s="14">
        <v>33210</v>
      </c>
      <c r="Q295" s="30">
        <f t="shared" si="32"/>
        <v>418576</v>
      </c>
      <c r="R295" s="12">
        <f t="shared" si="31"/>
        <v>-8.4647615048853653E-2</v>
      </c>
    </row>
    <row r="296" spans="1:20" x14ac:dyDescent="0.2">
      <c r="A296" s="5" t="s">
        <v>543</v>
      </c>
      <c r="B296" s="6" t="s">
        <v>798</v>
      </c>
      <c r="C296" s="35"/>
      <c r="D296" s="30">
        <v>38364489</v>
      </c>
      <c r="E296" s="14">
        <v>2689931</v>
      </c>
      <c r="F296" s="14">
        <v>2687795</v>
      </c>
      <c r="G296" s="17">
        <v>3158605</v>
      </c>
      <c r="H296" s="14">
        <v>3329087</v>
      </c>
      <c r="I296" s="14">
        <v>3651612</v>
      </c>
      <c r="J296" s="14">
        <v>3876258</v>
      </c>
      <c r="K296" s="14">
        <v>3543705</v>
      </c>
      <c r="L296" s="14">
        <v>3626474</v>
      </c>
      <c r="M296" s="14">
        <v>3721914</v>
      </c>
      <c r="N296" s="14">
        <v>3732308</v>
      </c>
      <c r="O296" s="14">
        <v>3142329</v>
      </c>
      <c r="P296" s="14">
        <v>2853360</v>
      </c>
      <c r="Q296" s="30">
        <f t="shared" si="32"/>
        <v>40013378</v>
      </c>
      <c r="R296" s="12">
        <f t="shared" si="31"/>
        <v>4.2979563731449621E-2</v>
      </c>
    </row>
    <row r="297" spans="1:20" x14ac:dyDescent="0.2">
      <c r="A297" s="5" t="s">
        <v>543</v>
      </c>
      <c r="B297" s="6" t="s">
        <v>545</v>
      </c>
      <c r="C297" s="34" t="s">
        <v>631</v>
      </c>
      <c r="D297" s="30">
        <v>412852</v>
      </c>
      <c r="E297" s="14">
        <v>27193</v>
      </c>
      <c r="F297" s="14">
        <v>28355</v>
      </c>
      <c r="G297" s="14">
        <v>23372</v>
      </c>
      <c r="H297" s="14">
        <v>34317</v>
      </c>
      <c r="I297" s="14">
        <v>39617</v>
      </c>
      <c r="J297" s="14">
        <v>37646</v>
      </c>
      <c r="K297" s="13">
        <v>26551</v>
      </c>
      <c r="L297" s="14">
        <v>33340</v>
      </c>
      <c r="M297" s="14">
        <v>39957</v>
      </c>
      <c r="N297" s="14">
        <v>42285</v>
      </c>
      <c r="O297" s="14">
        <v>36307</v>
      </c>
      <c r="P297" s="14">
        <v>28128</v>
      </c>
      <c r="Q297" s="30">
        <f t="shared" si="32"/>
        <v>397068</v>
      </c>
      <c r="R297" s="12">
        <f t="shared" si="31"/>
        <v>-3.8231618110121768E-2</v>
      </c>
    </row>
    <row r="298" spans="1:20" x14ac:dyDescent="0.2">
      <c r="A298" s="5" t="s">
        <v>543</v>
      </c>
      <c r="B298" s="6" t="s">
        <v>546</v>
      </c>
      <c r="C298" s="34" t="s">
        <v>607</v>
      </c>
      <c r="D298" s="30">
        <v>863140</v>
      </c>
      <c r="E298" s="14">
        <v>39420</v>
      </c>
      <c r="F298" s="14">
        <v>39378</v>
      </c>
      <c r="G298" s="14">
        <v>44481</v>
      </c>
      <c r="H298" s="14">
        <v>75895</v>
      </c>
      <c r="I298" s="14">
        <v>77885</v>
      </c>
      <c r="J298" s="14">
        <v>85105</v>
      </c>
      <c r="K298" s="13">
        <v>101897</v>
      </c>
      <c r="L298" s="14">
        <v>81597</v>
      </c>
      <c r="M298" s="14">
        <v>80146</v>
      </c>
      <c r="N298" s="14">
        <v>80991</v>
      </c>
      <c r="O298" s="14">
        <v>48261</v>
      </c>
      <c r="P298" s="14">
        <v>2637</v>
      </c>
      <c r="Q298" s="30">
        <f t="shared" si="32"/>
        <v>757693</v>
      </c>
      <c r="R298" s="12">
        <f t="shared" si="31"/>
        <v>-0.12216674004217165</v>
      </c>
    </row>
    <row r="299" spans="1:20" x14ac:dyDescent="0.2">
      <c r="A299" s="5" t="s">
        <v>543</v>
      </c>
      <c r="B299" s="6" t="s">
        <v>547</v>
      </c>
      <c r="C299" s="34" t="s">
        <v>608</v>
      </c>
      <c r="D299" s="30">
        <v>4998526</v>
      </c>
      <c r="E299" s="14">
        <v>365818</v>
      </c>
      <c r="F299" s="13">
        <v>354488</v>
      </c>
      <c r="G299" s="13">
        <v>406484</v>
      </c>
      <c r="H299" s="13">
        <v>410573</v>
      </c>
      <c r="I299" s="13">
        <v>457286</v>
      </c>
      <c r="J299" s="13">
        <v>496874</v>
      </c>
      <c r="K299" s="13">
        <v>454428</v>
      </c>
      <c r="L299" s="13">
        <v>462972</v>
      </c>
      <c r="M299" s="13">
        <v>492699</v>
      </c>
      <c r="N299" s="13">
        <v>470330</v>
      </c>
      <c r="O299" s="13">
        <v>413325</v>
      </c>
      <c r="P299" s="14">
        <v>420609</v>
      </c>
      <c r="Q299" s="30">
        <f t="shared" si="32"/>
        <v>5205886</v>
      </c>
      <c r="R299" s="12">
        <f t="shared" si="31"/>
        <v>4.1484229550871499E-2</v>
      </c>
    </row>
    <row r="300" spans="1:20" x14ac:dyDescent="0.2">
      <c r="A300" s="5" t="s">
        <v>543</v>
      </c>
      <c r="B300" s="6" t="s">
        <v>548</v>
      </c>
      <c r="C300" s="34" t="s">
        <v>609</v>
      </c>
      <c r="D300" s="30">
        <v>116219</v>
      </c>
      <c r="E300" s="13">
        <v>9319</v>
      </c>
      <c r="F300" s="13">
        <v>9568</v>
      </c>
      <c r="G300" s="13">
        <v>11199</v>
      </c>
      <c r="H300" s="13">
        <v>10470</v>
      </c>
      <c r="I300" s="13">
        <v>11658</v>
      </c>
      <c r="J300" s="13">
        <v>9857</v>
      </c>
      <c r="K300" s="13">
        <v>6377</v>
      </c>
      <c r="L300" s="13">
        <v>10545</v>
      </c>
      <c r="M300" s="13">
        <v>13882</v>
      </c>
      <c r="N300" s="13">
        <v>13019</v>
      </c>
      <c r="O300" s="13">
        <v>11627</v>
      </c>
      <c r="P300" s="14">
        <v>8626</v>
      </c>
      <c r="Q300" s="30">
        <f t="shared" si="32"/>
        <v>126147</v>
      </c>
      <c r="R300" s="12">
        <f t="shared" si="31"/>
        <v>8.5424930519106157E-2</v>
      </c>
    </row>
    <row r="301" spans="1:20" x14ac:dyDescent="0.2">
      <c r="A301" s="5" t="s">
        <v>543</v>
      </c>
      <c r="B301" s="6" t="s">
        <v>549</v>
      </c>
      <c r="C301" s="34" t="s">
        <v>610</v>
      </c>
      <c r="D301" s="30">
        <v>204828</v>
      </c>
      <c r="E301" s="13">
        <v>13491</v>
      </c>
      <c r="F301" s="13">
        <v>14148</v>
      </c>
      <c r="G301" s="13">
        <v>18208</v>
      </c>
      <c r="H301" s="13">
        <v>16818</v>
      </c>
      <c r="I301" s="13">
        <v>20536</v>
      </c>
      <c r="J301" s="13">
        <v>20386</v>
      </c>
      <c r="K301" s="13">
        <v>11663</v>
      </c>
      <c r="L301" s="13">
        <v>15917</v>
      </c>
      <c r="M301" s="13">
        <v>23122</v>
      </c>
      <c r="N301" s="13">
        <v>23304</v>
      </c>
      <c r="O301" s="13">
        <v>20261</v>
      </c>
      <c r="P301" s="14">
        <v>15827</v>
      </c>
      <c r="Q301" s="30">
        <f t="shared" si="32"/>
        <v>213681</v>
      </c>
      <c r="R301" s="12">
        <f t="shared" si="31"/>
        <v>4.3221629855293209E-2</v>
      </c>
    </row>
    <row r="302" spans="1:20" x14ac:dyDescent="0.2">
      <c r="A302" s="5" t="s">
        <v>543</v>
      </c>
      <c r="B302" s="6" t="s">
        <v>550</v>
      </c>
      <c r="C302" s="34" t="s">
        <v>612</v>
      </c>
      <c r="D302" s="30">
        <v>109574</v>
      </c>
      <c r="E302" s="13">
        <v>6130</v>
      </c>
      <c r="F302" s="13">
        <v>5329</v>
      </c>
      <c r="G302" s="13">
        <v>6157</v>
      </c>
      <c r="H302" s="13">
        <v>5837</v>
      </c>
      <c r="I302" s="13">
        <v>7680</v>
      </c>
      <c r="J302" s="13">
        <v>9767</v>
      </c>
      <c r="K302" s="13">
        <v>3538</v>
      </c>
      <c r="L302" s="13">
        <v>6590</v>
      </c>
      <c r="M302" s="13">
        <v>11480</v>
      </c>
      <c r="N302" s="13">
        <v>9135</v>
      </c>
      <c r="O302" s="13">
        <v>6237</v>
      </c>
      <c r="P302" s="14">
        <v>5408</v>
      </c>
      <c r="Q302" s="30">
        <f t="shared" si="32"/>
        <v>83288</v>
      </c>
      <c r="R302" s="12">
        <f t="shared" si="31"/>
        <v>-0.23989267526968072</v>
      </c>
    </row>
    <row r="303" spans="1:20" x14ac:dyDescent="0.2">
      <c r="A303" s="5" t="s">
        <v>543</v>
      </c>
      <c r="B303" s="6" t="s">
        <v>551</v>
      </c>
      <c r="C303" s="34" t="s">
        <v>611</v>
      </c>
      <c r="D303" s="30">
        <v>226003</v>
      </c>
      <c r="E303" s="13">
        <v>23528</v>
      </c>
      <c r="F303" s="13">
        <v>29003</v>
      </c>
      <c r="G303" s="13">
        <v>30075</v>
      </c>
      <c r="H303" s="13">
        <v>22926</v>
      </c>
      <c r="I303" s="13">
        <v>19811</v>
      </c>
      <c r="J303" s="13">
        <v>22320</v>
      </c>
      <c r="K303" s="13">
        <v>26341</v>
      </c>
      <c r="L303" s="13">
        <v>27206</v>
      </c>
      <c r="M303" s="13">
        <v>17493</v>
      </c>
      <c r="N303" s="13">
        <v>15274</v>
      </c>
      <c r="O303" s="13">
        <v>14925</v>
      </c>
      <c r="P303" s="14">
        <v>20982</v>
      </c>
      <c r="Q303" s="30">
        <f t="shared" si="32"/>
        <v>269884</v>
      </c>
      <c r="R303" s="12">
        <f t="shared" si="31"/>
        <v>0.19416113945390112</v>
      </c>
    </row>
    <row r="304" spans="1:20" x14ac:dyDescent="0.2">
      <c r="A304" s="5" t="s">
        <v>543</v>
      </c>
      <c r="B304" s="6" t="s">
        <v>552</v>
      </c>
      <c r="C304" s="34" t="s">
        <v>613</v>
      </c>
      <c r="D304" s="30">
        <v>116567</v>
      </c>
      <c r="E304" s="13">
        <v>9040</v>
      </c>
      <c r="F304" s="13">
        <v>8884</v>
      </c>
      <c r="G304" s="13">
        <v>10597</v>
      </c>
      <c r="H304" s="13">
        <v>14906</v>
      </c>
      <c r="I304" s="13">
        <v>15617</v>
      </c>
      <c r="J304" s="13">
        <v>15559</v>
      </c>
      <c r="K304" s="13">
        <v>2829</v>
      </c>
      <c r="L304" s="13">
        <v>5148</v>
      </c>
      <c r="M304" s="13">
        <v>15285</v>
      </c>
      <c r="N304" s="13">
        <v>16578</v>
      </c>
      <c r="O304" s="13">
        <v>13952</v>
      </c>
      <c r="P304" s="14">
        <v>11147</v>
      </c>
      <c r="Q304" s="30">
        <f t="shared" si="32"/>
        <v>139542</v>
      </c>
      <c r="R304" s="12">
        <f t="shared" si="31"/>
        <v>0.19709694853603499</v>
      </c>
    </row>
    <row r="305" spans="1:18" x14ac:dyDescent="0.2">
      <c r="A305" s="5" t="s">
        <v>543</v>
      </c>
      <c r="B305" s="6" t="s">
        <v>553</v>
      </c>
      <c r="C305" s="34" t="s">
        <v>614</v>
      </c>
      <c r="D305" s="30">
        <v>1105680</v>
      </c>
      <c r="E305" s="13">
        <v>78531</v>
      </c>
      <c r="F305" s="13">
        <v>82877</v>
      </c>
      <c r="G305" s="13">
        <v>95795</v>
      </c>
      <c r="H305" s="13">
        <v>91708</v>
      </c>
      <c r="I305" s="13">
        <v>110065</v>
      </c>
      <c r="J305" s="13">
        <v>109095</v>
      </c>
      <c r="K305" s="13">
        <v>86506</v>
      </c>
      <c r="L305" s="13">
        <v>94827</v>
      </c>
      <c r="M305" s="13">
        <v>103705</v>
      </c>
      <c r="N305" s="13">
        <v>105165</v>
      </c>
      <c r="O305" s="13">
        <v>94599</v>
      </c>
      <c r="P305" s="14">
        <v>85753</v>
      </c>
      <c r="Q305" s="30">
        <f t="shared" si="32"/>
        <v>1138626</v>
      </c>
      <c r="R305" s="12">
        <f t="shared" si="31"/>
        <v>2.9797047970479662E-2</v>
      </c>
    </row>
    <row r="306" spans="1:18" x14ac:dyDescent="0.2">
      <c r="A306" s="5" t="s">
        <v>543</v>
      </c>
      <c r="B306" s="6" t="s">
        <v>554</v>
      </c>
      <c r="C306" s="34" t="s">
        <v>615</v>
      </c>
      <c r="D306" s="30">
        <v>2124682</v>
      </c>
      <c r="E306" s="13">
        <v>136175</v>
      </c>
      <c r="F306" s="13">
        <v>135204</v>
      </c>
      <c r="G306" s="13">
        <v>159502</v>
      </c>
      <c r="H306" s="13">
        <v>162975</v>
      </c>
      <c r="I306" s="13">
        <v>194762</v>
      </c>
      <c r="J306" s="13">
        <v>202779</v>
      </c>
      <c r="K306" s="13">
        <v>166498</v>
      </c>
      <c r="L306" s="13">
        <v>204260</v>
      </c>
      <c r="M306" s="13">
        <v>210295</v>
      </c>
      <c r="N306" s="13">
        <v>198621</v>
      </c>
      <c r="O306" s="13">
        <v>170639</v>
      </c>
      <c r="P306" s="14">
        <v>142876</v>
      </c>
      <c r="Q306" s="30">
        <f t="shared" si="32"/>
        <v>2084586</v>
      </c>
      <c r="R306" s="12">
        <f t="shared" si="31"/>
        <v>-1.8871529951305699E-2</v>
      </c>
    </row>
    <row r="307" spans="1:18" x14ac:dyDescent="0.2">
      <c r="A307" s="5" t="s">
        <v>543</v>
      </c>
      <c r="B307" s="6" t="s">
        <v>555</v>
      </c>
      <c r="C307" s="34" t="s">
        <v>616</v>
      </c>
      <c r="D307" s="30">
        <v>109160</v>
      </c>
      <c r="E307" s="13">
        <v>7953</v>
      </c>
      <c r="F307" s="13">
        <v>6855</v>
      </c>
      <c r="G307" s="13">
        <v>7756</v>
      </c>
      <c r="H307" s="13">
        <v>7193</v>
      </c>
      <c r="I307" s="13">
        <v>7622</v>
      </c>
      <c r="J307" s="13">
        <v>13156</v>
      </c>
      <c r="K307" s="13">
        <v>20911</v>
      </c>
      <c r="L307" s="13">
        <v>21723</v>
      </c>
      <c r="M307" s="13">
        <v>14999</v>
      </c>
      <c r="N307" s="13">
        <v>10597</v>
      </c>
      <c r="O307" s="13">
        <v>7055</v>
      </c>
      <c r="P307" s="14">
        <v>6006</v>
      </c>
      <c r="Q307" s="30">
        <f t="shared" si="32"/>
        <v>131826</v>
      </c>
      <c r="R307" s="12">
        <f t="shared" si="31"/>
        <v>0.2076401612312202</v>
      </c>
    </row>
    <row r="308" spans="1:18" x14ac:dyDescent="0.2">
      <c r="A308" s="5" t="s">
        <v>543</v>
      </c>
      <c r="B308" s="6" t="s">
        <v>556</v>
      </c>
      <c r="C308" s="34" t="s">
        <v>617</v>
      </c>
      <c r="D308" s="30">
        <v>408480</v>
      </c>
      <c r="E308" s="13">
        <v>35905</v>
      </c>
      <c r="F308" s="13">
        <v>41615</v>
      </c>
      <c r="G308" s="13">
        <v>49147</v>
      </c>
      <c r="H308" s="13">
        <v>39207</v>
      </c>
      <c r="I308" s="13">
        <v>43458</v>
      </c>
      <c r="J308" s="13">
        <v>37111</v>
      </c>
      <c r="K308" s="13">
        <v>21859</v>
      </c>
      <c r="L308" s="13">
        <v>32885</v>
      </c>
      <c r="M308" s="13">
        <v>41305</v>
      </c>
      <c r="N308" s="13">
        <v>43731</v>
      </c>
      <c r="O308" s="13">
        <v>39261</v>
      </c>
      <c r="P308" s="14">
        <v>35104</v>
      </c>
      <c r="Q308" s="30">
        <f t="shared" si="32"/>
        <v>460588</v>
      </c>
      <c r="R308" s="12">
        <f t="shared" si="31"/>
        <v>0.12756560908734826</v>
      </c>
    </row>
    <row r="309" spans="1:18" x14ac:dyDescent="0.2">
      <c r="A309" s="5" t="s">
        <v>543</v>
      </c>
      <c r="B309" s="6" t="s">
        <v>557</v>
      </c>
      <c r="C309" s="34" t="s">
        <v>618</v>
      </c>
      <c r="D309" s="30">
        <v>213364</v>
      </c>
      <c r="E309" s="13">
        <v>14925</v>
      </c>
      <c r="F309" s="13">
        <v>16864</v>
      </c>
      <c r="G309" s="13">
        <v>19829</v>
      </c>
      <c r="H309" s="13">
        <v>18973</v>
      </c>
      <c r="I309" s="13">
        <v>20697</v>
      </c>
      <c r="J309" s="13">
        <v>19544</v>
      </c>
      <c r="K309" s="13">
        <v>10589</v>
      </c>
      <c r="L309" s="13">
        <v>14053</v>
      </c>
      <c r="M309" s="13">
        <v>20695</v>
      </c>
      <c r="N309" s="13">
        <v>22247</v>
      </c>
      <c r="O309" s="13">
        <v>20745</v>
      </c>
      <c r="P309" s="14">
        <v>15948</v>
      </c>
      <c r="Q309" s="30">
        <f t="shared" si="32"/>
        <v>215109</v>
      </c>
      <c r="R309" s="12">
        <f t="shared" si="31"/>
        <v>8.1785118389232636E-3</v>
      </c>
    </row>
    <row r="310" spans="1:18" x14ac:dyDescent="0.2">
      <c r="A310" s="5" t="s">
        <v>543</v>
      </c>
      <c r="B310" s="6" t="s">
        <v>558</v>
      </c>
      <c r="C310" s="34" t="s">
        <v>619</v>
      </c>
      <c r="D310" s="30">
        <v>292005</v>
      </c>
      <c r="E310" s="14">
        <v>18265</v>
      </c>
      <c r="F310" s="14">
        <v>20520</v>
      </c>
      <c r="G310" s="14">
        <v>24149</v>
      </c>
      <c r="H310" s="14">
        <v>28219</v>
      </c>
      <c r="I310" s="14">
        <v>33168</v>
      </c>
      <c r="J310" s="14">
        <v>31269</v>
      </c>
      <c r="K310" s="13">
        <v>24086</v>
      </c>
      <c r="L310" s="14">
        <v>28116</v>
      </c>
      <c r="M310" s="14">
        <v>30013</v>
      </c>
      <c r="N310" s="14">
        <v>31586</v>
      </c>
      <c r="O310" s="14">
        <v>26722</v>
      </c>
      <c r="P310" s="14">
        <v>23693</v>
      </c>
      <c r="Q310" s="30">
        <f t="shared" si="32"/>
        <v>319806</v>
      </c>
      <c r="R310" s="12">
        <f t="shared" si="31"/>
        <v>9.52072738480505E-2</v>
      </c>
    </row>
    <row r="311" spans="1:18" x14ac:dyDescent="0.2">
      <c r="A311" s="5" t="s">
        <v>543</v>
      </c>
      <c r="B311" s="6" t="s">
        <v>559</v>
      </c>
      <c r="C311" s="34" t="s">
        <v>620</v>
      </c>
      <c r="D311" s="30">
        <v>20673810</v>
      </c>
      <c r="E311" s="13">
        <v>1498976</v>
      </c>
      <c r="F311" s="13">
        <v>1488870</v>
      </c>
      <c r="G311" s="13">
        <v>1779710</v>
      </c>
      <c r="H311" s="13">
        <v>1883275</v>
      </c>
      <c r="I311" s="13">
        <v>2027729</v>
      </c>
      <c r="J311" s="13">
        <v>2198220</v>
      </c>
      <c r="K311" s="13">
        <v>2096459</v>
      </c>
      <c r="L311" s="13">
        <v>2059841</v>
      </c>
      <c r="M311" s="13">
        <v>2023268</v>
      </c>
      <c r="N311" s="13">
        <v>2031695</v>
      </c>
      <c r="O311" s="13">
        <v>1717384</v>
      </c>
      <c r="P311" s="14">
        <v>1611924</v>
      </c>
      <c r="Q311" s="30">
        <f t="shared" si="32"/>
        <v>22417351</v>
      </c>
      <c r="R311" s="12">
        <f t="shared" si="31"/>
        <v>8.4335736857405585E-2</v>
      </c>
    </row>
    <row r="312" spans="1:18" x14ac:dyDescent="0.2">
      <c r="A312" s="5" t="s">
        <v>543</v>
      </c>
      <c r="B312" s="6" t="s">
        <v>560</v>
      </c>
      <c r="C312" s="34" t="s">
        <v>621</v>
      </c>
      <c r="D312" s="30">
        <v>2277567</v>
      </c>
      <c r="E312" s="13">
        <v>174984</v>
      </c>
      <c r="F312" s="13">
        <v>181314</v>
      </c>
      <c r="G312" s="13">
        <v>213542</v>
      </c>
      <c r="H312" s="13">
        <v>198411</v>
      </c>
      <c r="I312" s="13">
        <v>216577</v>
      </c>
      <c r="J312" s="13">
        <v>200518</v>
      </c>
      <c r="K312" s="13">
        <v>124189</v>
      </c>
      <c r="L312" s="13">
        <v>182615</v>
      </c>
      <c r="M312" s="13">
        <v>232473</v>
      </c>
      <c r="N312" s="13">
        <v>244113</v>
      </c>
      <c r="O312" s="13">
        <v>229323</v>
      </c>
      <c r="P312" s="14">
        <v>179739</v>
      </c>
      <c r="Q312" s="30">
        <f t="shared" si="32"/>
        <v>2377798</v>
      </c>
      <c r="R312" s="12">
        <f t="shared" si="31"/>
        <v>4.4007926001737863E-2</v>
      </c>
    </row>
    <row r="313" spans="1:18" x14ac:dyDescent="0.2">
      <c r="A313" s="5" t="s">
        <v>543</v>
      </c>
      <c r="B313" s="6" t="s">
        <v>561</v>
      </c>
      <c r="C313" s="34" t="s">
        <v>622</v>
      </c>
      <c r="D313" s="30">
        <v>2165040</v>
      </c>
      <c r="E313" s="13">
        <v>100551</v>
      </c>
      <c r="F313" s="13">
        <v>89720</v>
      </c>
      <c r="G313" s="13">
        <v>101940</v>
      </c>
      <c r="H313" s="13">
        <v>146565</v>
      </c>
      <c r="I313" s="13">
        <v>154851</v>
      </c>
      <c r="J313" s="13">
        <v>170297</v>
      </c>
      <c r="K313" s="13">
        <v>197281</v>
      </c>
      <c r="L313" s="13">
        <v>173353</v>
      </c>
      <c r="M313" s="13">
        <v>151532</v>
      </c>
      <c r="N313" s="13">
        <v>168144</v>
      </c>
      <c r="O313" s="13">
        <v>102567</v>
      </c>
      <c r="P313" s="14">
        <v>100534</v>
      </c>
      <c r="Q313" s="30">
        <f t="shared" si="32"/>
        <v>1657335</v>
      </c>
      <c r="R313" s="12">
        <f t="shared" si="31"/>
        <v>-0.23450144108191995</v>
      </c>
    </row>
    <row r="314" spans="1:18" x14ac:dyDescent="0.2">
      <c r="A314" s="5" t="s">
        <v>543</v>
      </c>
      <c r="B314" s="6" t="s">
        <v>562</v>
      </c>
      <c r="C314" s="34" t="s">
        <v>623</v>
      </c>
      <c r="D314" s="30">
        <v>163773</v>
      </c>
      <c r="E314" s="13">
        <v>7360</v>
      </c>
      <c r="F314" s="13">
        <v>5753</v>
      </c>
      <c r="G314" s="13">
        <v>5402</v>
      </c>
      <c r="H314" s="13">
        <v>11809</v>
      </c>
      <c r="I314" s="13">
        <v>12242</v>
      </c>
      <c r="J314" s="13">
        <v>14051</v>
      </c>
      <c r="K314" s="13">
        <v>15124</v>
      </c>
      <c r="L314" s="13">
        <v>12869</v>
      </c>
      <c r="M314" s="13">
        <v>9599</v>
      </c>
      <c r="N314" s="13">
        <v>10787</v>
      </c>
      <c r="O314" s="13">
        <v>6092</v>
      </c>
      <c r="P314" s="14">
        <v>6302</v>
      </c>
      <c r="Q314" s="30">
        <f t="shared" si="32"/>
        <v>117390</v>
      </c>
      <c r="R314" s="12">
        <f t="shared" si="31"/>
        <v>-0.2832151819897053</v>
      </c>
    </row>
    <row r="315" spans="1:18" x14ac:dyDescent="0.2">
      <c r="A315" s="5" t="s">
        <v>543</v>
      </c>
      <c r="B315" s="6" t="s">
        <v>563</v>
      </c>
      <c r="C315" s="34" t="s">
        <v>624</v>
      </c>
      <c r="D315" s="30">
        <v>272362</v>
      </c>
      <c r="E315" s="13">
        <v>18115</v>
      </c>
      <c r="F315" s="13">
        <v>21315</v>
      </c>
      <c r="G315" s="13">
        <v>23503</v>
      </c>
      <c r="H315" s="13">
        <v>21191</v>
      </c>
      <c r="I315" s="13">
        <v>29596</v>
      </c>
      <c r="J315" s="13">
        <v>26354</v>
      </c>
      <c r="K315" s="13">
        <v>7418</v>
      </c>
      <c r="L315" s="13">
        <v>20573</v>
      </c>
      <c r="M315" s="13">
        <v>34595</v>
      </c>
      <c r="N315" s="13">
        <v>32477</v>
      </c>
      <c r="O315" s="13">
        <v>25129</v>
      </c>
      <c r="P315" s="14">
        <v>18283</v>
      </c>
      <c r="Q315" s="30">
        <f t="shared" si="32"/>
        <v>278549</v>
      </c>
      <c r="R315" s="12">
        <f t="shared" si="31"/>
        <v>2.2716091084659329E-2</v>
      </c>
    </row>
    <row r="316" spans="1:18" x14ac:dyDescent="0.2">
      <c r="A316" s="5" t="s">
        <v>543</v>
      </c>
      <c r="B316" s="6" t="s">
        <v>564</v>
      </c>
      <c r="C316" s="34" t="s">
        <v>625</v>
      </c>
      <c r="D316" s="30">
        <v>988406</v>
      </c>
      <c r="E316" s="13">
        <v>74414</v>
      </c>
      <c r="F316" s="13">
        <v>75660</v>
      </c>
      <c r="G316" s="13">
        <v>87846</v>
      </c>
      <c r="H316" s="13">
        <v>84491</v>
      </c>
      <c r="I316" s="13">
        <v>100991</v>
      </c>
      <c r="J316" s="13">
        <v>93090</v>
      </c>
      <c r="K316" s="13">
        <v>65244</v>
      </c>
      <c r="L316" s="13">
        <v>78871</v>
      </c>
      <c r="M316" s="13">
        <v>97278</v>
      </c>
      <c r="N316" s="13">
        <v>105868</v>
      </c>
      <c r="O316" s="13">
        <v>93792</v>
      </c>
      <c r="P316" s="14">
        <v>77905</v>
      </c>
      <c r="Q316" s="30">
        <f t="shared" si="32"/>
        <v>1035450</v>
      </c>
      <c r="R316" s="12">
        <f t="shared" si="31"/>
        <v>4.7595826006721964E-2</v>
      </c>
    </row>
    <row r="317" spans="1:18" x14ac:dyDescent="0.2">
      <c r="A317" s="5" t="s">
        <v>543</v>
      </c>
      <c r="B317" s="6" t="s">
        <v>565</v>
      </c>
      <c r="C317" s="34" t="s">
        <v>626</v>
      </c>
      <c r="D317" s="30">
        <v>179413</v>
      </c>
      <c r="E317" s="13">
        <v>11768</v>
      </c>
      <c r="F317" s="13">
        <v>11975</v>
      </c>
      <c r="G317" s="13">
        <v>14057</v>
      </c>
      <c r="H317" s="13">
        <v>12756</v>
      </c>
      <c r="I317" s="13">
        <v>15091</v>
      </c>
      <c r="J317" s="13">
        <v>19156</v>
      </c>
      <c r="K317" s="13">
        <v>12180</v>
      </c>
      <c r="L317" s="13">
        <v>15374</v>
      </c>
      <c r="M317" s="13">
        <v>21106</v>
      </c>
      <c r="N317" s="13">
        <v>17794</v>
      </c>
      <c r="O317" s="13">
        <v>14954</v>
      </c>
      <c r="P317" s="14">
        <v>12429</v>
      </c>
      <c r="Q317" s="30">
        <f t="shared" si="32"/>
        <v>178640</v>
      </c>
      <c r="R317" s="12">
        <f t="shared" si="31"/>
        <v>-4.308494925116868E-3</v>
      </c>
    </row>
    <row r="318" spans="1:18" x14ac:dyDescent="0.2">
      <c r="A318" s="5" t="s">
        <v>543</v>
      </c>
      <c r="B318" s="6" t="s">
        <v>566</v>
      </c>
      <c r="C318" s="34" t="s">
        <v>627</v>
      </c>
      <c r="D318" s="30">
        <v>352226</v>
      </c>
      <c r="E318" s="13">
        <v>18070</v>
      </c>
      <c r="F318" s="13">
        <v>20100</v>
      </c>
      <c r="G318" s="13">
        <v>25854</v>
      </c>
      <c r="H318" s="13">
        <v>30572</v>
      </c>
      <c r="I318" s="13">
        <v>34673</v>
      </c>
      <c r="J318" s="13">
        <v>44104</v>
      </c>
      <c r="K318" s="13">
        <v>61737</v>
      </c>
      <c r="L318" s="13">
        <v>43799</v>
      </c>
      <c r="M318" s="13">
        <v>36987</v>
      </c>
      <c r="N318" s="13">
        <v>38567</v>
      </c>
      <c r="O318" s="13">
        <v>29172</v>
      </c>
      <c r="P318" s="14">
        <v>23500</v>
      </c>
      <c r="Q318" s="30">
        <f t="shared" si="32"/>
        <v>407135</v>
      </c>
      <c r="R318" s="12">
        <f t="shared" si="31"/>
        <v>0.15589138791571311</v>
      </c>
    </row>
    <row r="319" spans="1:18" x14ac:dyDescent="0.2">
      <c r="A319" s="5" t="s">
        <v>567</v>
      </c>
      <c r="B319" s="6" t="s">
        <v>901</v>
      </c>
      <c r="C319" s="35"/>
      <c r="D319" s="30">
        <f>D320+D322+D323</f>
        <v>45163744</v>
      </c>
      <c r="E319" s="70">
        <f>E320+E322+E323</f>
        <v>3321678</v>
      </c>
      <c r="F319" s="70">
        <f t="shared" ref="F319:P319" si="33">F320+F322+F323</f>
        <v>3240349</v>
      </c>
      <c r="G319" s="70">
        <f t="shared" si="33"/>
        <v>3841907</v>
      </c>
      <c r="H319" s="70">
        <f t="shared" si="33"/>
        <v>3996683</v>
      </c>
      <c r="I319" s="70">
        <f t="shared" si="33"/>
        <v>3954644</v>
      </c>
      <c r="J319" s="70">
        <f t="shared" si="33"/>
        <v>4183365</v>
      </c>
      <c r="K319" s="70">
        <f t="shared" si="33"/>
        <v>4587673</v>
      </c>
      <c r="L319" s="70">
        <f t="shared" si="33"/>
        <v>4703837</v>
      </c>
      <c r="M319" s="70">
        <f t="shared" si="33"/>
        <v>4259397</v>
      </c>
      <c r="N319" s="70">
        <f t="shared" si="33"/>
        <v>4297139</v>
      </c>
      <c r="O319" s="70">
        <f t="shared" si="33"/>
        <v>3225452</v>
      </c>
      <c r="P319" s="70">
        <f t="shared" si="33"/>
        <v>3538064</v>
      </c>
      <c r="Q319" s="30">
        <f t="shared" si="32"/>
        <v>47150188</v>
      </c>
      <c r="R319" s="12">
        <f t="shared" si="31"/>
        <v>4.3983156046584648E-2</v>
      </c>
    </row>
    <row r="320" spans="1:18" x14ac:dyDescent="0.2">
      <c r="A320" s="5" t="s">
        <v>567</v>
      </c>
      <c r="B320" s="5" t="s">
        <v>874</v>
      </c>
      <c r="C320" s="34" t="s">
        <v>628</v>
      </c>
      <c r="D320" s="30">
        <v>5862455</v>
      </c>
      <c r="E320" s="14">
        <v>354194</v>
      </c>
      <c r="F320" s="14">
        <v>372048</v>
      </c>
      <c r="G320" s="14">
        <v>451333</v>
      </c>
      <c r="H320" s="14">
        <v>560297</v>
      </c>
      <c r="I320" s="14">
        <v>583318</v>
      </c>
      <c r="J320" s="14">
        <v>628691</v>
      </c>
      <c r="K320" s="14">
        <v>662874</v>
      </c>
      <c r="L320" s="14">
        <v>704809</v>
      </c>
      <c r="M320" s="14">
        <v>650340</v>
      </c>
      <c r="N320" s="14">
        <v>639004</v>
      </c>
      <c r="O320" s="14">
        <v>449067</v>
      </c>
      <c r="P320" s="14">
        <v>464663</v>
      </c>
      <c r="Q320" s="30">
        <v>6523874</v>
      </c>
      <c r="R320" s="12">
        <f t="shared" si="31"/>
        <v>0.11282287028215987</v>
      </c>
    </row>
    <row r="321" spans="1:19" x14ac:dyDescent="0.2">
      <c r="A321" s="5" t="s">
        <v>567</v>
      </c>
      <c r="B321" s="5" t="s">
        <v>887</v>
      </c>
      <c r="C321" s="34" t="s">
        <v>797</v>
      </c>
      <c r="D321" s="30">
        <v>260555</v>
      </c>
      <c r="E321" s="64">
        <v>10070</v>
      </c>
      <c r="F321" s="64">
        <v>10738</v>
      </c>
      <c r="G321" s="64">
        <v>12169</v>
      </c>
      <c r="H321" s="64">
        <v>13449</v>
      </c>
      <c r="I321" s="64">
        <v>17700</v>
      </c>
      <c r="J321" s="64">
        <v>21728</v>
      </c>
      <c r="K321" s="64">
        <v>24469</v>
      </c>
      <c r="L321" s="64">
        <v>22702</v>
      </c>
      <c r="M321" s="64">
        <v>26419</v>
      </c>
      <c r="N321" s="64">
        <v>18165</v>
      </c>
      <c r="O321" s="64">
        <v>7670</v>
      </c>
      <c r="P321" s="68">
        <v>7567</v>
      </c>
      <c r="Q321" s="30">
        <f t="shared" si="32"/>
        <v>192846</v>
      </c>
      <c r="R321" s="12">
        <f t="shared" si="31"/>
        <v>-0.25986451996699356</v>
      </c>
    </row>
    <row r="322" spans="1:19" x14ac:dyDescent="0.2">
      <c r="A322" s="5" t="s">
        <v>567</v>
      </c>
      <c r="B322" s="6" t="s">
        <v>569</v>
      </c>
      <c r="C322" s="34" t="s">
        <v>629</v>
      </c>
      <c r="D322" s="30">
        <v>14436151</v>
      </c>
      <c r="E322" s="14">
        <v>1254090</v>
      </c>
      <c r="F322" s="14">
        <v>1224606</v>
      </c>
      <c r="G322" s="14">
        <v>1451469</v>
      </c>
      <c r="H322" s="14">
        <v>1306356</v>
      </c>
      <c r="I322" s="14">
        <v>1207433</v>
      </c>
      <c r="J322" s="14">
        <v>1260918</v>
      </c>
      <c r="K322" s="14">
        <v>1394901</v>
      </c>
      <c r="L322" s="14">
        <v>1411690</v>
      </c>
      <c r="M322" s="14">
        <v>1222177</v>
      </c>
      <c r="N322" s="14">
        <v>1263951</v>
      </c>
      <c r="O322" s="14">
        <v>957436</v>
      </c>
      <c r="P322" s="14">
        <v>1197901</v>
      </c>
      <c r="Q322" s="30">
        <f t="shared" si="32"/>
        <v>15152928</v>
      </c>
      <c r="R322" s="12">
        <f>Q322/D322-1</f>
        <v>4.9651531076392974E-2</v>
      </c>
    </row>
    <row r="323" spans="1:19" x14ac:dyDescent="0.2">
      <c r="A323" s="5" t="s">
        <v>567</v>
      </c>
      <c r="B323" s="6" t="s">
        <v>570</v>
      </c>
      <c r="C323" s="34" t="s">
        <v>630</v>
      </c>
      <c r="D323" s="30">
        <v>24865138</v>
      </c>
      <c r="E323" s="14">
        <v>1713394</v>
      </c>
      <c r="F323" s="14">
        <v>1643695</v>
      </c>
      <c r="G323" s="14">
        <v>1939105</v>
      </c>
      <c r="H323" s="14">
        <v>2130030</v>
      </c>
      <c r="I323" s="14">
        <v>2163893</v>
      </c>
      <c r="J323" s="14">
        <v>2293756</v>
      </c>
      <c r="K323" s="14">
        <v>2529898</v>
      </c>
      <c r="L323" s="14">
        <v>2587338</v>
      </c>
      <c r="M323" s="14">
        <v>2386880</v>
      </c>
      <c r="N323" s="14">
        <v>2394184</v>
      </c>
      <c r="O323" s="14">
        <v>1818949</v>
      </c>
      <c r="P323" s="14">
        <v>1875500</v>
      </c>
      <c r="Q323" s="30">
        <v>25477622</v>
      </c>
      <c r="R323" s="12">
        <f>Q323/D323-1</f>
        <v>2.463223811587123E-2</v>
      </c>
    </row>
    <row r="324" spans="1:19" x14ac:dyDescent="0.2">
      <c r="A324" s="5" t="s">
        <v>632</v>
      </c>
      <c r="B324" s="5" t="s">
        <v>93</v>
      </c>
      <c r="C324" s="35"/>
      <c r="D324" s="30">
        <v>149531729</v>
      </c>
      <c r="E324" s="14">
        <v>10220316</v>
      </c>
      <c r="F324" s="14">
        <v>9848470</v>
      </c>
      <c r="G324" s="61">
        <v>10993737</v>
      </c>
      <c r="H324" s="14">
        <v>12742334</v>
      </c>
      <c r="I324" s="14">
        <v>15013304</v>
      </c>
      <c r="J324" s="14">
        <v>16672606</v>
      </c>
      <c r="K324" s="14">
        <v>16944222</v>
      </c>
      <c r="L324" s="14">
        <v>19074464</v>
      </c>
      <c r="M324" s="14">
        <v>16836084</v>
      </c>
      <c r="N324" s="14">
        <v>15215940</v>
      </c>
      <c r="O324" s="14">
        <v>11497672</v>
      </c>
      <c r="P324" s="14">
        <v>10908892</v>
      </c>
      <c r="Q324" s="30">
        <f t="shared" si="32"/>
        <v>165968041</v>
      </c>
      <c r="R324" s="12">
        <f>Q324/D324-1</f>
        <v>0.10991855781992599</v>
      </c>
    </row>
    <row r="325" spans="1:19" x14ac:dyDescent="0.2">
      <c r="A325" s="5" t="s">
        <v>632</v>
      </c>
      <c r="B325" s="5" t="s">
        <v>633</v>
      </c>
      <c r="C325" s="34" t="s">
        <v>692</v>
      </c>
      <c r="D325" s="30">
        <v>4316948</v>
      </c>
      <c r="E325" s="14">
        <v>387016</v>
      </c>
      <c r="F325" s="14">
        <v>362248</v>
      </c>
      <c r="G325" s="61">
        <v>362405</v>
      </c>
      <c r="H325" s="62">
        <v>366399</v>
      </c>
      <c r="I325" s="14">
        <v>379468</v>
      </c>
      <c r="J325" s="62">
        <v>403614</v>
      </c>
      <c r="K325" s="14">
        <v>385646</v>
      </c>
      <c r="L325" s="62">
        <v>433057</v>
      </c>
      <c r="M325" s="14">
        <v>400392</v>
      </c>
      <c r="N325" s="14">
        <v>398697</v>
      </c>
      <c r="O325" s="14">
        <v>384046</v>
      </c>
      <c r="P325" s="14">
        <v>416890</v>
      </c>
      <c r="Q325" s="30">
        <f t="shared" si="32"/>
        <v>4679878</v>
      </c>
      <c r="R325" s="12">
        <f t="shared" ref="R325:R360" si="34">Q325/D325-1</f>
        <v>8.4070968656560163E-2</v>
      </c>
    </row>
    <row r="326" spans="1:19" x14ac:dyDescent="0.2">
      <c r="A326" s="5" t="s">
        <v>632</v>
      </c>
      <c r="B326" s="5" t="s">
        <v>857</v>
      </c>
      <c r="C326" s="34" t="s">
        <v>836</v>
      </c>
      <c r="D326" s="30">
        <v>118062</v>
      </c>
      <c r="E326" s="14">
        <v>14660</v>
      </c>
      <c r="F326" s="14">
        <v>13244</v>
      </c>
      <c r="G326" s="61">
        <v>14682</v>
      </c>
      <c r="H326" s="62">
        <v>15473</v>
      </c>
      <c r="I326" s="14">
        <v>14320</v>
      </c>
      <c r="J326" s="62">
        <v>13089</v>
      </c>
      <c r="K326" s="14">
        <v>12445</v>
      </c>
      <c r="L326" s="62">
        <v>11883</v>
      </c>
      <c r="M326" s="14">
        <v>10707</v>
      </c>
      <c r="N326" s="14">
        <v>11860</v>
      </c>
      <c r="O326" s="14">
        <v>12460</v>
      </c>
      <c r="P326" s="14">
        <v>13945</v>
      </c>
      <c r="Q326" s="30">
        <f t="shared" si="32"/>
        <v>158768</v>
      </c>
      <c r="R326" s="12">
        <f t="shared" si="34"/>
        <v>0.34478494350426048</v>
      </c>
    </row>
    <row r="327" spans="1:19" x14ac:dyDescent="0.2">
      <c r="A327" s="5" t="s">
        <v>632</v>
      </c>
      <c r="B327" s="5" t="s">
        <v>858</v>
      </c>
      <c r="C327" s="34" t="s">
        <v>837</v>
      </c>
      <c r="D327" s="30">
        <v>181649</v>
      </c>
      <c r="E327" s="14">
        <v>19673</v>
      </c>
      <c r="F327" s="14">
        <v>15758</v>
      </c>
      <c r="G327" s="61">
        <v>15312</v>
      </c>
      <c r="H327" s="62">
        <v>17402</v>
      </c>
      <c r="I327" s="14">
        <v>17867</v>
      </c>
      <c r="J327" s="62">
        <v>20167</v>
      </c>
      <c r="K327" s="14">
        <v>16513</v>
      </c>
      <c r="L327" s="62">
        <v>16477</v>
      </c>
      <c r="M327" s="14">
        <v>14817</v>
      </c>
      <c r="N327" s="14">
        <v>16973</v>
      </c>
      <c r="O327" s="14">
        <v>15015</v>
      </c>
      <c r="P327" s="14">
        <v>16850</v>
      </c>
      <c r="Q327" s="30">
        <f t="shared" si="32"/>
        <v>202824</v>
      </c>
      <c r="R327" s="12">
        <f t="shared" si="34"/>
        <v>0.11657096928692146</v>
      </c>
    </row>
    <row r="328" spans="1:19" x14ac:dyDescent="0.2">
      <c r="A328" s="5" t="s">
        <v>632</v>
      </c>
      <c r="B328" s="5" t="s">
        <v>859</v>
      </c>
      <c r="C328" s="34" t="s">
        <v>838</v>
      </c>
      <c r="D328" s="30">
        <v>113444</v>
      </c>
      <c r="E328" s="14">
        <v>12428</v>
      </c>
      <c r="F328" s="14">
        <v>11202</v>
      </c>
      <c r="G328" s="61">
        <v>11483</v>
      </c>
      <c r="H328" s="62">
        <v>11564</v>
      </c>
      <c r="I328" s="14">
        <v>12048</v>
      </c>
      <c r="J328" s="62">
        <v>12152</v>
      </c>
      <c r="K328" s="14">
        <v>11594</v>
      </c>
      <c r="L328" s="62">
        <v>11916</v>
      </c>
      <c r="M328" s="14">
        <v>9366</v>
      </c>
      <c r="N328" s="14">
        <v>11883</v>
      </c>
      <c r="O328" s="14">
        <v>11996</v>
      </c>
      <c r="P328" s="14">
        <v>10139</v>
      </c>
      <c r="Q328" s="30">
        <f t="shared" si="32"/>
        <v>137771</v>
      </c>
      <c r="R328" s="12">
        <f t="shared" si="34"/>
        <v>0.2144406050562393</v>
      </c>
    </row>
    <row r="329" spans="1:19" x14ac:dyDescent="0.2">
      <c r="A329" s="5" t="s">
        <v>632</v>
      </c>
      <c r="B329" s="5" t="s">
        <v>634</v>
      </c>
      <c r="C329" s="34" t="s">
        <v>693</v>
      </c>
      <c r="D329" s="30">
        <v>10928223</v>
      </c>
      <c r="E329" s="14">
        <v>908084</v>
      </c>
      <c r="F329" s="14">
        <v>881070</v>
      </c>
      <c r="G329" s="61">
        <v>925343</v>
      </c>
      <c r="H329" s="62">
        <v>935388</v>
      </c>
      <c r="I329" s="14">
        <v>919994</v>
      </c>
      <c r="J329" s="62">
        <v>947469</v>
      </c>
      <c r="K329" s="14">
        <v>872929</v>
      </c>
      <c r="L329" s="62">
        <v>994881</v>
      </c>
      <c r="M329" s="14">
        <v>931304</v>
      </c>
      <c r="N329" s="14">
        <v>907599</v>
      </c>
      <c r="O329" s="14">
        <v>880790</v>
      </c>
      <c r="P329" s="14">
        <v>907268</v>
      </c>
      <c r="Q329" s="30">
        <f t="shared" si="32"/>
        <v>11012119</v>
      </c>
      <c r="R329" s="12">
        <f t="shared" si="34"/>
        <v>7.6770029308517174E-3</v>
      </c>
    </row>
    <row r="330" spans="1:19" x14ac:dyDescent="0.2">
      <c r="A330" s="5" t="s">
        <v>632</v>
      </c>
      <c r="B330" s="5" t="s">
        <v>635</v>
      </c>
      <c r="C330" s="34" t="s">
        <v>694</v>
      </c>
      <c r="D330" s="30">
        <v>27003712</v>
      </c>
      <c r="E330" s="14">
        <v>649995</v>
      </c>
      <c r="F330" s="14">
        <v>679376</v>
      </c>
      <c r="G330" s="61">
        <v>1032060</v>
      </c>
      <c r="H330" s="62">
        <v>1779515</v>
      </c>
      <c r="I330" s="14">
        <v>3205018</v>
      </c>
      <c r="J330" s="62">
        <v>3826873</v>
      </c>
      <c r="K330" s="14">
        <v>4227732</v>
      </c>
      <c r="L330" s="62">
        <v>4509280</v>
      </c>
      <c r="M330" s="14">
        <v>3672412</v>
      </c>
      <c r="N330" s="14">
        <v>2904812</v>
      </c>
      <c r="O330" s="14">
        <v>1159281</v>
      </c>
      <c r="P330" s="14">
        <v>694709</v>
      </c>
      <c r="Q330" s="30">
        <f t="shared" si="32"/>
        <v>28341063</v>
      </c>
      <c r="R330" s="12">
        <f t="shared" si="34"/>
        <v>4.9524709788046906E-2</v>
      </c>
    </row>
    <row r="331" spans="1:19" x14ac:dyDescent="0.2">
      <c r="A331" s="5" t="s">
        <v>632</v>
      </c>
      <c r="B331" s="5" t="s">
        <v>853</v>
      </c>
      <c r="C331" s="34" t="s">
        <v>832</v>
      </c>
      <c r="D331" s="30">
        <v>363024</v>
      </c>
      <c r="E331" s="14">
        <v>15629</v>
      </c>
      <c r="F331" s="14">
        <v>16409</v>
      </c>
      <c r="G331" s="61">
        <v>19149</v>
      </c>
      <c r="H331" s="62">
        <v>40603</v>
      </c>
      <c r="I331" s="14">
        <v>69005</v>
      </c>
      <c r="J331" s="62">
        <v>84027</v>
      </c>
      <c r="K331" s="14">
        <v>124884</v>
      </c>
      <c r="L331" s="62">
        <v>134267</v>
      </c>
      <c r="M331" s="14">
        <v>99321</v>
      </c>
      <c r="N331" s="14">
        <v>74459</v>
      </c>
      <c r="O331" s="14">
        <v>25835</v>
      </c>
      <c r="P331" s="14">
        <v>22664</v>
      </c>
      <c r="Q331" s="30">
        <f t="shared" si="32"/>
        <v>726252</v>
      </c>
      <c r="R331" s="12">
        <f t="shared" si="34"/>
        <v>1.0005619463175988</v>
      </c>
    </row>
    <row r="332" spans="1:19" x14ac:dyDescent="0.2">
      <c r="A332" s="5" t="s">
        <v>632</v>
      </c>
      <c r="B332" s="5" t="s">
        <v>860</v>
      </c>
      <c r="C332" s="34" t="s">
        <v>839</v>
      </c>
      <c r="D332" s="30">
        <v>420822</v>
      </c>
      <c r="E332" s="14">
        <v>41307</v>
      </c>
      <c r="F332" s="14">
        <v>40870</v>
      </c>
      <c r="G332" s="61">
        <v>41407</v>
      </c>
      <c r="H332" s="62">
        <v>37938</v>
      </c>
      <c r="I332" s="14">
        <v>36978</v>
      </c>
      <c r="J332" s="62">
        <v>31880</v>
      </c>
      <c r="K332" s="14">
        <v>31836</v>
      </c>
      <c r="L332" s="62">
        <v>29240</v>
      </c>
      <c r="M332" s="14">
        <v>34951</v>
      </c>
      <c r="N332" s="14">
        <v>37395</v>
      </c>
      <c r="O332" s="14">
        <v>37734</v>
      </c>
      <c r="P332" s="14">
        <v>34209</v>
      </c>
      <c r="Q332" s="30">
        <f t="shared" si="32"/>
        <v>435745</v>
      </c>
      <c r="R332" s="12">
        <f t="shared" si="34"/>
        <v>3.546154906349952E-2</v>
      </c>
      <c r="S332" s="32"/>
    </row>
    <row r="333" spans="1:19" x14ac:dyDescent="0.2">
      <c r="A333" s="5" t="s">
        <v>632</v>
      </c>
      <c r="B333" s="5" t="s">
        <v>636</v>
      </c>
      <c r="C333" s="34" t="s">
        <v>695</v>
      </c>
      <c r="D333" s="30">
        <v>3631922</v>
      </c>
      <c r="E333" s="14">
        <v>69436</v>
      </c>
      <c r="F333" s="14">
        <v>66529</v>
      </c>
      <c r="G333" s="61">
        <v>73809</v>
      </c>
      <c r="H333" s="62">
        <v>168048</v>
      </c>
      <c r="I333" s="14">
        <v>369322</v>
      </c>
      <c r="J333" s="62">
        <v>554779</v>
      </c>
      <c r="K333" s="14">
        <v>703213</v>
      </c>
      <c r="L333" s="62">
        <v>779867</v>
      </c>
      <c r="M333" s="14">
        <v>594098</v>
      </c>
      <c r="N333" s="14">
        <v>324514</v>
      </c>
      <c r="O333" s="14">
        <v>83368</v>
      </c>
      <c r="P333" s="14">
        <v>73032</v>
      </c>
      <c r="Q333" s="30">
        <f t="shared" si="32"/>
        <v>3860015</v>
      </c>
      <c r="R333" s="12">
        <f t="shared" si="34"/>
        <v>6.2802284850830947E-2</v>
      </c>
    </row>
    <row r="334" spans="1:19" x14ac:dyDescent="0.2">
      <c r="A334" s="5" t="s">
        <v>632</v>
      </c>
      <c r="B334" s="5" t="s">
        <v>637</v>
      </c>
      <c r="C334" s="34" t="s">
        <v>696</v>
      </c>
      <c r="D334" s="30">
        <v>4057173</v>
      </c>
      <c r="E334" s="14">
        <v>32114</v>
      </c>
      <c r="F334" s="14">
        <v>30551</v>
      </c>
      <c r="G334" s="61">
        <v>36177</v>
      </c>
      <c r="H334" s="62">
        <v>156684</v>
      </c>
      <c r="I334" s="14">
        <v>479600</v>
      </c>
      <c r="J334" s="62">
        <v>678665</v>
      </c>
      <c r="K334" s="14">
        <v>746928</v>
      </c>
      <c r="L334" s="62">
        <v>864248</v>
      </c>
      <c r="M334" s="14">
        <v>734188</v>
      </c>
      <c r="N334" s="14">
        <v>423607</v>
      </c>
      <c r="O334" s="14">
        <v>59405</v>
      </c>
      <c r="P334" s="14">
        <v>34507</v>
      </c>
      <c r="Q334" s="30">
        <f t="shared" si="32"/>
        <v>4276674</v>
      </c>
      <c r="R334" s="12">
        <f t="shared" si="34"/>
        <v>5.4101957200247464E-2</v>
      </c>
    </row>
    <row r="335" spans="1:19" x14ac:dyDescent="0.2">
      <c r="A335" s="5" t="s">
        <v>632</v>
      </c>
      <c r="B335" s="5" t="s">
        <v>861</v>
      </c>
      <c r="C335" s="34" t="s">
        <v>840</v>
      </c>
      <c r="D335" s="30">
        <v>280241</v>
      </c>
      <c r="E335" s="14">
        <v>24040</v>
      </c>
      <c r="F335" s="14">
        <v>24832</v>
      </c>
      <c r="G335" s="61">
        <v>27428</v>
      </c>
      <c r="H335" s="62">
        <v>37865</v>
      </c>
      <c r="I335" s="14">
        <v>29883</v>
      </c>
      <c r="J335" s="62">
        <v>38674</v>
      </c>
      <c r="K335" s="14">
        <v>19575</v>
      </c>
      <c r="L335" s="62">
        <v>37250</v>
      </c>
      <c r="M335" s="14">
        <v>39630</v>
      </c>
      <c r="N335" s="14">
        <v>39212</v>
      </c>
      <c r="O335" s="14">
        <v>33111</v>
      </c>
      <c r="P335" s="14">
        <v>25702</v>
      </c>
      <c r="Q335" s="30">
        <f t="shared" si="32"/>
        <v>377202</v>
      </c>
      <c r="R335" s="12">
        <f t="shared" si="34"/>
        <v>0.34599148589963646</v>
      </c>
    </row>
    <row r="336" spans="1:19" x14ac:dyDescent="0.2">
      <c r="A336" s="5" t="s">
        <v>632</v>
      </c>
      <c r="B336" s="5" t="s">
        <v>638</v>
      </c>
      <c r="C336" s="34" t="s">
        <v>697</v>
      </c>
      <c r="D336" s="30">
        <v>1771372</v>
      </c>
      <c r="E336" s="14">
        <v>139468</v>
      </c>
      <c r="F336" s="14">
        <v>144857</v>
      </c>
      <c r="G336" s="61">
        <v>155741</v>
      </c>
      <c r="H336" s="62">
        <v>161438</v>
      </c>
      <c r="I336" s="14">
        <v>154556</v>
      </c>
      <c r="J336" s="62">
        <v>157302</v>
      </c>
      <c r="K336" s="14">
        <v>161738</v>
      </c>
      <c r="L336" s="62">
        <v>143496</v>
      </c>
      <c r="M336" s="14">
        <v>156013</v>
      </c>
      <c r="N336" s="14">
        <v>155999</v>
      </c>
      <c r="O336" s="14">
        <v>144401</v>
      </c>
      <c r="P336" s="14">
        <v>133396</v>
      </c>
      <c r="Q336" s="30">
        <f t="shared" si="32"/>
        <v>1808405</v>
      </c>
      <c r="R336" s="12">
        <f t="shared" si="34"/>
        <v>2.0906393462242878E-2</v>
      </c>
    </row>
    <row r="337" spans="1:18" x14ac:dyDescent="0.2">
      <c r="A337" s="5" t="s">
        <v>632</v>
      </c>
      <c r="B337" s="5" t="s">
        <v>862</v>
      </c>
      <c r="C337" s="34" t="s">
        <v>841</v>
      </c>
      <c r="D337" s="30">
        <v>835117</v>
      </c>
      <c r="E337" s="14">
        <v>76664</v>
      </c>
      <c r="F337" s="14">
        <v>69983</v>
      </c>
      <c r="G337" s="61">
        <v>65081</v>
      </c>
      <c r="H337" s="62">
        <v>69130</v>
      </c>
      <c r="I337" s="14">
        <v>74189</v>
      </c>
      <c r="J337" s="62">
        <v>76949</v>
      </c>
      <c r="K337" s="14">
        <v>81499</v>
      </c>
      <c r="L337" s="62">
        <v>90844</v>
      </c>
      <c r="M337" s="14">
        <v>92082</v>
      </c>
      <c r="N337" s="14">
        <v>73573</v>
      </c>
      <c r="O337" s="14">
        <v>66694</v>
      </c>
      <c r="P337" s="14">
        <v>70503</v>
      </c>
      <c r="Q337" s="30">
        <f t="shared" si="32"/>
        <v>907191</v>
      </c>
      <c r="R337" s="12">
        <f t="shared" si="34"/>
        <v>8.6304074758387195E-2</v>
      </c>
    </row>
    <row r="338" spans="1:18" x14ac:dyDescent="0.2">
      <c r="A338" s="5" t="s">
        <v>632</v>
      </c>
      <c r="B338" s="5" t="s">
        <v>863</v>
      </c>
      <c r="C338" s="34" t="s">
        <v>842</v>
      </c>
      <c r="D338" s="30">
        <v>281215</v>
      </c>
      <c r="E338" s="14">
        <v>25087</v>
      </c>
      <c r="F338" s="14">
        <v>22923</v>
      </c>
      <c r="G338" s="61">
        <v>23027</v>
      </c>
      <c r="H338" s="62">
        <v>24033</v>
      </c>
      <c r="I338" s="14">
        <v>24228</v>
      </c>
      <c r="J338" s="62">
        <v>25060</v>
      </c>
      <c r="K338" s="14">
        <v>28342</v>
      </c>
      <c r="L338" s="62">
        <v>28611</v>
      </c>
      <c r="M338" s="14">
        <v>24808</v>
      </c>
      <c r="N338" s="14">
        <v>25105</v>
      </c>
      <c r="O338" s="14">
        <v>23010</v>
      </c>
      <c r="P338" s="14">
        <v>20929</v>
      </c>
      <c r="Q338" s="30">
        <f t="shared" si="32"/>
        <v>295163</v>
      </c>
      <c r="R338" s="12">
        <f t="shared" si="34"/>
        <v>4.9599061216506923E-2</v>
      </c>
    </row>
    <row r="339" spans="1:18" x14ac:dyDescent="0.2">
      <c r="A339" s="5" t="s">
        <v>632</v>
      </c>
      <c r="B339" s="5" t="s">
        <v>856</v>
      </c>
      <c r="C339" s="34" t="s">
        <v>835</v>
      </c>
      <c r="D339" s="30">
        <v>879603</v>
      </c>
      <c r="E339" s="14">
        <v>87901</v>
      </c>
      <c r="F339" s="14">
        <v>88810</v>
      </c>
      <c r="G339" s="61">
        <v>88605</v>
      </c>
      <c r="H339" s="62">
        <v>81212</v>
      </c>
      <c r="I339" s="14">
        <v>81706</v>
      </c>
      <c r="J339" s="62">
        <v>88321</v>
      </c>
      <c r="K339" s="14">
        <v>84004</v>
      </c>
      <c r="L339" s="62">
        <v>82713</v>
      </c>
      <c r="M339" s="14">
        <v>79655</v>
      </c>
      <c r="N339" s="14">
        <v>82062</v>
      </c>
      <c r="O339" s="14">
        <v>74179</v>
      </c>
      <c r="P339" s="14">
        <v>73471</v>
      </c>
      <c r="Q339" s="30">
        <f t="shared" si="32"/>
        <v>992639</v>
      </c>
      <c r="R339" s="12">
        <f t="shared" si="34"/>
        <v>0.12850797462036856</v>
      </c>
    </row>
    <row r="340" spans="1:18" x14ac:dyDescent="0.2">
      <c r="A340" s="5" t="s">
        <v>632</v>
      </c>
      <c r="B340" s="5" t="s">
        <v>639</v>
      </c>
      <c r="C340" s="34" t="s">
        <v>698</v>
      </c>
      <c r="D340" s="30">
        <v>1885299</v>
      </c>
      <c r="E340" s="14">
        <v>161376</v>
      </c>
      <c r="F340" s="14">
        <v>148935</v>
      </c>
      <c r="G340" s="61">
        <v>154745</v>
      </c>
      <c r="H340" s="62">
        <v>180290</v>
      </c>
      <c r="I340" s="14">
        <v>185566</v>
      </c>
      <c r="J340" s="62">
        <v>200676</v>
      </c>
      <c r="K340" s="14">
        <v>175088</v>
      </c>
      <c r="L340" s="62">
        <v>214190</v>
      </c>
      <c r="M340" s="14">
        <v>208269</v>
      </c>
      <c r="N340" s="14">
        <v>208124</v>
      </c>
      <c r="O340" s="14">
        <v>178625</v>
      </c>
      <c r="P340" s="14">
        <v>139786</v>
      </c>
      <c r="Q340" s="30">
        <f t="shared" si="32"/>
        <v>2155670</v>
      </c>
      <c r="R340" s="12">
        <f t="shared" si="34"/>
        <v>0.1434101434308297</v>
      </c>
    </row>
    <row r="341" spans="1:18" x14ac:dyDescent="0.2">
      <c r="A341" s="5" t="s">
        <v>632</v>
      </c>
      <c r="B341" s="5" t="s">
        <v>864</v>
      </c>
      <c r="C341" s="34" t="s">
        <v>843</v>
      </c>
      <c r="D341" s="30">
        <v>946793</v>
      </c>
      <c r="E341" s="14">
        <v>88586</v>
      </c>
      <c r="F341" s="14">
        <v>86345</v>
      </c>
      <c r="G341" s="61">
        <v>85717</v>
      </c>
      <c r="H341" s="62">
        <v>86340</v>
      </c>
      <c r="I341" s="14">
        <v>93960</v>
      </c>
      <c r="J341" s="62">
        <v>105017</v>
      </c>
      <c r="K341" s="14">
        <v>93764</v>
      </c>
      <c r="L341" s="62">
        <v>105090</v>
      </c>
      <c r="M341" s="14">
        <v>99442</v>
      </c>
      <c r="N341" s="14">
        <v>96340</v>
      </c>
      <c r="O341" s="14">
        <v>84610</v>
      </c>
      <c r="P341" s="14">
        <v>79756</v>
      </c>
      <c r="Q341" s="30">
        <f t="shared" si="32"/>
        <v>1104967</v>
      </c>
      <c r="R341" s="12">
        <f t="shared" si="34"/>
        <v>0.16706291660373496</v>
      </c>
    </row>
    <row r="342" spans="1:18" x14ac:dyDescent="0.2">
      <c r="A342" s="5" t="s">
        <v>632</v>
      </c>
      <c r="B342" s="5" t="s">
        <v>865</v>
      </c>
      <c r="C342" s="34" t="s">
        <v>844</v>
      </c>
      <c r="D342" s="30">
        <v>217298</v>
      </c>
      <c r="E342" s="14">
        <v>12255</v>
      </c>
      <c r="F342" s="14">
        <v>18397</v>
      </c>
      <c r="G342" s="61">
        <v>19111</v>
      </c>
      <c r="H342" s="62">
        <v>18102</v>
      </c>
      <c r="I342" s="14">
        <v>16530</v>
      </c>
      <c r="J342" s="62">
        <v>17689</v>
      </c>
      <c r="K342" s="14">
        <v>16290</v>
      </c>
      <c r="L342" s="62">
        <v>17270</v>
      </c>
      <c r="M342" s="14">
        <v>15467</v>
      </c>
      <c r="N342" s="14">
        <v>16184</v>
      </c>
      <c r="O342" s="14">
        <v>15021</v>
      </c>
      <c r="P342" s="14">
        <v>15245</v>
      </c>
      <c r="Q342" s="30">
        <f t="shared" si="32"/>
        <v>197561</v>
      </c>
      <c r="R342" s="12">
        <f t="shared" si="34"/>
        <v>-9.0829183885723808E-2</v>
      </c>
    </row>
    <row r="343" spans="1:18" x14ac:dyDescent="0.2">
      <c r="A343" s="5" t="s">
        <v>632</v>
      </c>
      <c r="B343" s="5" t="s">
        <v>854</v>
      </c>
      <c r="C343" s="34" t="s">
        <v>833</v>
      </c>
      <c r="D343" s="30">
        <v>147681</v>
      </c>
      <c r="E343" s="14">
        <v>2953</v>
      </c>
      <c r="F343" s="14">
        <v>3192</v>
      </c>
      <c r="G343" s="61">
        <v>33102</v>
      </c>
      <c r="H343" s="62">
        <v>12266</v>
      </c>
      <c r="I343" s="14">
        <v>12299</v>
      </c>
      <c r="J343" s="62">
        <v>15567</v>
      </c>
      <c r="K343" s="14">
        <v>20813</v>
      </c>
      <c r="L343" s="62">
        <v>28437</v>
      </c>
      <c r="M343" s="14">
        <v>27299</v>
      </c>
      <c r="N343" s="14">
        <v>16661</v>
      </c>
      <c r="O343" s="14">
        <v>5858</v>
      </c>
      <c r="P343" s="14">
        <v>6992</v>
      </c>
      <c r="Q343" s="30">
        <f t="shared" si="32"/>
        <v>185439</v>
      </c>
      <c r="R343" s="12">
        <f t="shared" si="34"/>
        <v>0.25567269994108921</v>
      </c>
    </row>
    <row r="344" spans="1:18" x14ac:dyDescent="0.2">
      <c r="A344" s="5" t="s">
        <v>632</v>
      </c>
      <c r="B344" s="5" t="s">
        <v>640</v>
      </c>
      <c r="C344" s="34" t="s">
        <v>699</v>
      </c>
      <c r="D344" s="30">
        <v>51320875</v>
      </c>
      <c r="E344" s="14">
        <v>4105184</v>
      </c>
      <c r="F344" s="14">
        <v>3909996</v>
      </c>
      <c r="G344" s="61">
        <v>4406886</v>
      </c>
      <c r="H344" s="62">
        <v>4777005</v>
      </c>
      <c r="I344" s="14">
        <v>4880617</v>
      </c>
      <c r="J344" s="62">
        <v>5062669</v>
      </c>
      <c r="K344" s="14">
        <v>4860195</v>
      </c>
      <c r="L344" s="62">
        <v>5535515</v>
      </c>
      <c r="M344" s="14">
        <v>5207114</v>
      </c>
      <c r="N344" s="14">
        <v>5200734</v>
      </c>
      <c r="O344" s="14">
        <v>4532617</v>
      </c>
      <c r="P344" s="14">
        <v>4476258</v>
      </c>
      <c r="Q344" s="30">
        <f t="shared" si="32"/>
        <v>56954790</v>
      </c>
      <c r="R344" s="12">
        <f t="shared" si="34"/>
        <v>0.10977823351608862</v>
      </c>
    </row>
    <row r="345" spans="1:18" x14ac:dyDescent="0.2">
      <c r="A345" s="5" t="s">
        <v>632</v>
      </c>
      <c r="B345" s="5" t="s">
        <v>641</v>
      </c>
      <c r="C345" s="34" t="s">
        <v>700</v>
      </c>
      <c r="D345" s="30">
        <v>18641842</v>
      </c>
      <c r="E345" s="14">
        <v>1604026</v>
      </c>
      <c r="F345" s="14">
        <v>1520251</v>
      </c>
      <c r="G345" s="61">
        <v>1650364</v>
      </c>
      <c r="H345" s="62">
        <v>1869423</v>
      </c>
      <c r="I345" s="14">
        <v>1971159</v>
      </c>
      <c r="J345" s="62">
        <v>2183473</v>
      </c>
      <c r="K345" s="14">
        <v>2147478</v>
      </c>
      <c r="L345" s="62">
        <v>2542061</v>
      </c>
      <c r="M345" s="14">
        <v>2224794</v>
      </c>
      <c r="N345" s="14">
        <v>2131263</v>
      </c>
      <c r="O345" s="14">
        <v>1833865</v>
      </c>
      <c r="P345" s="14">
        <v>1829984</v>
      </c>
      <c r="Q345" s="30">
        <f t="shared" si="32"/>
        <v>23508141</v>
      </c>
      <c r="R345" s="12">
        <f t="shared" si="34"/>
        <v>0.26104174684025327</v>
      </c>
    </row>
    <row r="346" spans="1:18" x14ac:dyDescent="0.2">
      <c r="A346" s="5" t="s">
        <v>632</v>
      </c>
      <c r="B346" s="5" t="s">
        <v>642</v>
      </c>
      <c r="C346" s="34" t="s">
        <v>701</v>
      </c>
      <c r="D346" s="30">
        <v>10208627</v>
      </c>
      <c r="E346" s="14">
        <v>742409</v>
      </c>
      <c r="F346" s="14">
        <v>733741</v>
      </c>
      <c r="G346" s="61">
        <v>768966</v>
      </c>
      <c r="H346" s="62">
        <v>843360</v>
      </c>
      <c r="I346" s="14">
        <v>919384</v>
      </c>
      <c r="J346" s="62">
        <v>1016675</v>
      </c>
      <c r="K346" s="14">
        <v>1053225</v>
      </c>
      <c r="L346" s="62">
        <v>1209621</v>
      </c>
      <c r="M346" s="14">
        <v>1056802</v>
      </c>
      <c r="N346" s="14">
        <v>944747</v>
      </c>
      <c r="O346" s="14">
        <v>841476</v>
      </c>
      <c r="P346" s="14">
        <v>806366</v>
      </c>
      <c r="Q346" s="30">
        <f t="shared" si="32"/>
        <v>10936772</v>
      </c>
      <c r="R346" s="12">
        <f t="shared" si="34"/>
        <v>7.1326437923532771E-2</v>
      </c>
    </row>
    <row r="347" spans="1:18" x14ac:dyDescent="0.2">
      <c r="A347" s="5" t="s">
        <v>632</v>
      </c>
      <c r="B347" s="5" t="s">
        <v>866</v>
      </c>
      <c r="C347" s="34" t="s">
        <v>845</v>
      </c>
      <c r="D347" s="30">
        <v>141043</v>
      </c>
      <c r="E347" s="14">
        <v>18606</v>
      </c>
      <c r="F347" s="14">
        <v>17672</v>
      </c>
      <c r="G347" s="61">
        <v>16518</v>
      </c>
      <c r="H347" s="62">
        <v>17091</v>
      </c>
      <c r="I347" s="14">
        <v>16225</v>
      </c>
      <c r="J347" s="62">
        <v>14850</v>
      </c>
      <c r="K347" s="14">
        <v>13003</v>
      </c>
      <c r="L347" s="62">
        <v>14459</v>
      </c>
      <c r="M347" s="14">
        <v>13528</v>
      </c>
      <c r="N347" s="14">
        <v>16157</v>
      </c>
      <c r="O347" s="14">
        <v>15005</v>
      </c>
      <c r="P347" s="14">
        <v>14730</v>
      </c>
      <c r="Q347" s="30">
        <f t="shared" si="32"/>
        <v>187844</v>
      </c>
      <c r="R347" s="12">
        <f t="shared" si="34"/>
        <v>0.33182079224066419</v>
      </c>
    </row>
    <row r="348" spans="1:18" x14ac:dyDescent="0.2">
      <c r="A348" s="5" t="s">
        <v>632</v>
      </c>
      <c r="B348" s="5" t="s">
        <v>867</v>
      </c>
      <c r="C348" s="34" t="s">
        <v>846</v>
      </c>
      <c r="D348" s="30">
        <v>408464</v>
      </c>
      <c r="E348" s="14">
        <v>39915</v>
      </c>
      <c r="F348" s="14">
        <v>33466</v>
      </c>
      <c r="G348" s="61">
        <v>36433</v>
      </c>
      <c r="H348" s="62">
        <v>28874</v>
      </c>
      <c r="I348" s="14">
        <v>29448</v>
      </c>
      <c r="J348" s="62">
        <v>32914</v>
      </c>
      <c r="K348" s="14">
        <v>31986</v>
      </c>
      <c r="L348" s="62">
        <v>31396</v>
      </c>
      <c r="M348" s="14">
        <v>29488</v>
      </c>
      <c r="N348" s="14">
        <v>31953</v>
      </c>
      <c r="O348" s="14">
        <v>29738</v>
      </c>
      <c r="P348" s="14">
        <v>29829</v>
      </c>
      <c r="Q348" s="30">
        <f t="shared" ref="Q348:Q367" si="35">SUM(E348:P348)</f>
        <v>385440</v>
      </c>
      <c r="R348" s="12">
        <f t="shared" si="34"/>
        <v>-5.6367268596498099E-2</v>
      </c>
    </row>
    <row r="349" spans="1:18" x14ac:dyDescent="0.2">
      <c r="A349" s="5" t="s">
        <v>632</v>
      </c>
      <c r="B349" s="5" t="s">
        <v>643</v>
      </c>
      <c r="C349" s="34" t="s">
        <v>702</v>
      </c>
      <c r="D349" s="30">
        <v>1602972</v>
      </c>
      <c r="E349" s="14">
        <v>119028</v>
      </c>
      <c r="F349" s="14">
        <v>116589</v>
      </c>
      <c r="G349" s="61">
        <v>124063</v>
      </c>
      <c r="H349" s="62">
        <v>141503</v>
      </c>
      <c r="I349" s="14">
        <v>138240</v>
      </c>
      <c r="J349" s="62">
        <v>140415</v>
      </c>
      <c r="K349" s="14">
        <v>149083</v>
      </c>
      <c r="L349" s="62">
        <v>186837</v>
      </c>
      <c r="M349" s="14">
        <v>153132</v>
      </c>
      <c r="N349" s="14">
        <v>146035</v>
      </c>
      <c r="O349" s="14">
        <v>120613</v>
      </c>
      <c r="P349" s="14">
        <v>122920</v>
      </c>
      <c r="Q349" s="30">
        <f t="shared" si="35"/>
        <v>1658458</v>
      </c>
      <c r="R349" s="12">
        <f t="shared" si="34"/>
        <v>3.4614453652340726E-2</v>
      </c>
    </row>
    <row r="350" spans="1:18" x14ac:dyDescent="0.2">
      <c r="A350" s="5" t="s">
        <v>632</v>
      </c>
      <c r="B350" s="5" t="s">
        <v>868</v>
      </c>
      <c r="C350" s="34" t="s">
        <v>847</v>
      </c>
      <c r="D350" s="30">
        <v>837933</v>
      </c>
      <c r="E350" s="14">
        <v>74513</v>
      </c>
      <c r="F350" s="14">
        <v>77411</v>
      </c>
      <c r="G350" s="61">
        <v>72978</v>
      </c>
      <c r="H350" s="62">
        <v>83579</v>
      </c>
      <c r="I350" s="14">
        <v>88099</v>
      </c>
      <c r="J350" s="62">
        <v>85030</v>
      </c>
      <c r="K350" s="14">
        <v>86695</v>
      </c>
      <c r="L350" s="62">
        <v>99213</v>
      </c>
      <c r="M350" s="14">
        <v>82992</v>
      </c>
      <c r="N350" s="14">
        <v>81849</v>
      </c>
      <c r="O350" s="14">
        <v>72276</v>
      </c>
      <c r="P350" s="14">
        <v>83566</v>
      </c>
      <c r="Q350" s="30">
        <f t="shared" si="35"/>
        <v>988201</v>
      </c>
      <c r="R350" s="12">
        <f t="shared" si="34"/>
        <v>0.17933176041521226</v>
      </c>
    </row>
    <row r="351" spans="1:18" x14ac:dyDescent="0.2">
      <c r="A351" s="5" t="s">
        <v>632</v>
      </c>
      <c r="B351" s="5" t="s">
        <v>869</v>
      </c>
      <c r="C351" s="34" t="s">
        <v>848</v>
      </c>
      <c r="D351" s="30">
        <v>641517</v>
      </c>
      <c r="E351" s="14">
        <v>56227</v>
      </c>
      <c r="F351" s="14">
        <v>55581</v>
      </c>
      <c r="G351" s="61">
        <v>54249</v>
      </c>
      <c r="H351" s="62">
        <v>52410</v>
      </c>
      <c r="I351" s="14">
        <v>51452</v>
      </c>
      <c r="J351" s="62">
        <v>58031</v>
      </c>
      <c r="K351" s="14">
        <v>33627</v>
      </c>
      <c r="L351" s="62">
        <v>59823</v>
      </c>
      <c r="M351" s="14">
        <v>55414</v>
      </c>
      <c r="N351" s="14">
        <v>52606</v>
      </c>
      <c r="O351" s="14">
        <v>50618</v>
      </c>
      <c r="P351" s="14">
        <v>50176</v>
      </c>
      <c r="Q351" s="30">
        <f t="shared" si="35"/>
        <v>630214</v>
      </c>
      <c r="R351" s="12">
        <f t="shared" si="34"/>
        <v>-1.7619174550323691E-2</v>
      </c>
    </row>
    <row r="352" spans="1:18" x14ac:dyDescent="0.2">
      <c r="A352" s="5" t="s">
        <v>632</v>
      </c>
      <c r="B352" s="5" t="s">
        <v>870</v>
      </c>
      <c r="C352" s="34" t="s">
        <v>849</v>
      </c>
      <c r="D352" s="30">
        <v>359640</v>
      </c>
      <c r="E352" s="14">
        <v>39586</v>
      </c>
      <c r="F352" s="14">
        <v>36422</v>
      </c>
      <c r="G352" s="61">
        <v>38917</v>
      </c>
      <c r="H352" s="62">
        <v>45035</v>
      </c>
      <c r="I352" s="14">
        <v>41262</v>
      </c>
      <c r="J352" s="62">
        <v>39546</v>
      </c>
      <c r="K352" s="14">
        <v>35538</v>
      </c>
      <c r="L352" s="62">
        <v>38478</v>
      </c>
      <c r="M352" s="14">
        <v>39460</v>
      </c>
      <c r="N352" s="14">
        <v>40178</v>
      </c>
      <c r="O352" s="14">
        <v>36352</v>
      </c>
      <c r="P352" s="14">
        <v>40290</v>
      </c>
      <c r="Q352" s="30">
        <f t="shared" si="35"/>
        <v>471064</v>
      </c>
      <c r="R352" s="12">
        <f t="shared" si="34"/>
        <v>0.3098209320431542</v>
      </c>
    </row>
    <row r="353" spans="1:19" x14ac:dyDescent="0.2">
      <c r="A353" s="5" t="s">
        <v>632</v>
      </c>
      <c r="B353" s="5" t="s">
        <v>871</v>
      </c>
      <c r="C353" s="34" t="s">
        <v>850</v>
      </c>
      <c r="D353" s="30">
        <v>268224</v>
      </c>
      <c r="E353" s="14">
        <v>28732</v>
      </c>
      <c r="F353" s="14">
        <v>25672</v>
      </c>
      <c r="G353" s="61">
        <v>25903</v>
      </c>
      <c r="H353" s="62">
        <v>25959</v>
      </c>
      <c r="I353" s="14">
        <v>24152</v>
      </c>
      <c r="J353" s="62">
        <v>24242</v>
      </c>
      <c r="K353" s="14">
        <v>25826</v>
      </c>
      <c r="L353" s="62">
        <v>25585</v>
      </c>
      <c r="M353" s="14">
        <v>27040</v>
      </c>
      <c r="N353" s="14">
        <v>28420</v>
      </c>
      <c r="O353" s="14">
        <v>26605</v>
      </c>
      <c r="P353" s="14">
        <v>25621</v>
      </c>
      <c r="Q353" s="30">
        <f t="shared" si="35"/>
        <v>313757</v>
      </c>
      <c r="R353" s="12">
        <f t="shared" si="34"/>
        <v>0.16975736697685506</v>
      </c>
    </row>
    <row r="354" spans="1:19" x14ac:dyDescent="0.2">
      <c r="A354" s="5" t="s">
        <v>632</v>
      </c>
      <c r="B354" s="5" t="s">
        <v>855</v>
      </c>
      <c r="C354" s="34" t="s">
        <v>834</v>
      </c>
      <c r="D354" s="30">
        <v>197376</v>
      </c>
      <c r="E354" s="14">
        <v>15116</v>
      </c>
      <c r="F354" s="14">
        <v>16583</v>
      </c>
      <c r="G354" s="61">
        <v>19112</v>
      </c>
      <c r="H354" s="62">
        <v>27527</v>
      </c>
      <c r="I354" s="14">
        <v>30233</v>
      </c>
      <c r="J354" s="62">
        <v>28984</v>
      </c>
      <c r="K354" s="14">
        <v>27945</v>
      </c>
      <c r="L354" s="62">
        <v>30294</v>
      </c>
      <c r="M354" s="14">
        <v>32319</v>
      </c>
      <c r="N354" s="14">
        <v>31065</v>
      </c>
      <c r="O354" s="14">
        <v>20608</v>
      </c>
      <c r="P354" s="14">
        <v>18782</v>
      </c>
      <c r="Q354" s="30">
        <f t="shared" si="35"/>
        <v>298568</v>
      </c>
      <c r="R354" s="12">
        <f t="shared" si="34"/>
        <v>0.51268644617380033</v>
      </c>
    </row>
    <row r="355" spans="1:19" x14ac:dyDescent="0.2">
      <c r="A355" s="5" t="s">
        <v>632</v>
      </c>
      <c r="B355" s="5" t="s">
        <v>789</v>
      </c>
      <c r="C355" s="34" t="s">
        <v>790</v>
      </c>
      <c r="D355" s="30">
        <v>1341606</v>
      </c>
      <c r="E355" s="14">
        <v>117142</v>
      </c>
      <c r="F355" s="14">
        <v>109857</v>
      </c>
      <c r="G355" s="61">
        <v>118077</v>
      </c>
      <c r="H355" s="62">
        <v>122562</v>
      </c>
      <c r="I355" s="14">
        <v>127338</v>
      </c>
      <c r="J355" s="62">
        <v>136068</v>
      </c>
      <c r="K355" s="14">
        <v>136807</v>
      </c>
      <c r="L355" s="62">
        <v>147256</v>
      </c>
      <c r="M355" s="14">
        <v>120205</v>
      </c>
      <c r="N355" s="14">
        <v>129303</v>
      </c>
      <c r="O355" s="14">
        <v>125582</v>
      </c>
      <c r="P355" s="14">
        <v>130537</v>
      </c>
      <c r="Q355" s="30">
        <f t="shared" si="35"/>
        <v>1520734</v>
      </c>
      <c r="R355" s="12">
        <f t="shared" si="34"/>
        <v>0.13351759011214925</v>
      </c>
    </row>
    <row r="356" spans="1:19" x14ac:dyDescent="0.2">
      <c r="A356" s="5" t="s">
        <v>632</v>
      </c>
      <c r="B356" s="5" t="s">
        <v>873</v>
      </c>
      <c r="C356" s="34" t="s">
        <v>852</v>
      </c>
      <c r="D356" s="30">
        <v>544565</v>
      </c>
      <c r="E356" s="14">
        <v>54064</v>
      </c>
      <c r="F356" s="14">
        <v>51069</v>
      </c>
      <c r="G356" s="61">
        <v>52941</v>
      </c>
      <c r="H356" s="62">
        <v>53936</v>
      </c>
      <c r="I356" s="14">
        <v>49519</v>
      </c>
      <c r="J356" s="62">
        <v>47080</v>
      </c>
      <c r="K356" s="14">
        <v>42604</v>
      </c>
      <c r="L356" s="62">
        <v>45210</v>
      </c>
      <c r="M356" s="14">
        <v>48956</v>
      </c>
      <c r="N356" s="14">
        <v>50025</v>
      </c>
      <c r="O356" s="14">
        <v>51762</v>
      </c>
      <c r="P356" s="14">
        <v>46272</v>
      </c>
      <c r="Q356" s="30">
        <f t="shared" si="35"/>
        <v>593438</v>
      </c>
      <c r="R356" s="12">
        <f t="shared" si="34"/>
        <v>8.974686217439598E-2</v>
      </c>
    </row>
    <row r="357" spans="1:19" x14ac:dyDescent="0.2">
      <c r="A357" s="5" t="s">
        <v>632</v>
      </c>
      <c r="B357" s="5" t="s">
        <v>872</v>
      </c>
      <c r="C357" s="34" t="s">
        <v>851</v>
      </c>
      <c r="D357" s="30">
        <v>340740</v>
      </c>
      <c r="E357" s="14">
        <v>31110</v>
      </c>
      <c r="F357" s="14">
        <v>31885</v>
      </c>
      <c r="G357" s="61">
        <v>31501</v>
      </c>
      <c r="H357" s="62">
        <v>34833</v>
      </c>
      <c r="I357" s="14">
        <v>35320</v>
      </c>
      <c r="J357" s="62">
        <v>40896</v>
      </c>
      <c r="K357" s="14">
        <v>39649</v>
      </c>
      <c r="L357" s="62">
        <v>39642</v>
      </c>
      <c r="M357" s="14">
        <v>37855</v>
      </c>
      <c r="N357" s="14">
        <v>38671</v>
      </c>
      <c r="O357" s="14">
        <v>34699</v>
      </c>
      <c r="P357" s="14">
        <v>33001</v>
      </c>
      <c r="Q357" s="30">
        <f t="shared" si="35"/>
        <v>429062</v>
      </c>
      <c r="R357" s="12">
        <f t="shared" si="34"/>
        <v>0.25920643305746327</v>
      </c>
    </row>
    <row r="358" spans="1:19" x14ac:dyDescent="0.2">
      <c r="A358" s="5" t="s">
        <v>632</v>
      </c>
      <c r="B358" s="5" t="s">
        <v>644</v>
      </c>
      <c r="C358" s="34" t="s">
        <v>703</v>
      </c>
      <c r="D358" s="30">
        <v>2625599</v>
      </c>
      <c r="E358" s="14">
        <v>213972</v>
      </c>
      <c r="F358" s="14">
        <v>199411</v>
      </c>
      <c r="G358" s="61">
        <v>204696</v>
      </c>
      <c r="H358" s="62">
        <v>227661</v>
      </c>
      <c r="I358" s="14">
        <v>235309</v>
      </c>
      <c r="J358" s="62">
        <v>252428</v>
      </c>
      <c r="K358" s="14">
        <v>238878</v>
      </c>
      <c r="L358" s="62">
        <v>295097</v>
      </c>
      <c r="M358" s="14">
        <v>252650</v>
      </c>
      <c r="N358" s="14">
        <v>254317</v>
      </c>
      <c r="O358" s="14">
        <v>224852</v>
      </c>
      <c r="P358" s="14">
        <v>222436</v>
      </c>
      <c r="Q358" s="30">
        <f t="shared" si="35"/>
        <v>2821707</v>
      </c>
      <c r="R358" s="12">
        <f t="shared" si="34"/>
        <v>7.4690765802394088E-2</v>
      </c>
    </row>
    <row r="359" spans="1:19" x14ac:dyDescent="0.2">
      <c r="A359" s="5" t="s">
        <v>632</v>
      </c>
      <c r="B359" s="5" t="s">
        <v>791</v>
      </c>
      <c r="C359" s="34" t="s">
        <v>792</v>
      </c>
      <c r="D359" s="30">
        <v>1121710</v>
      </c>
      <c r="E359" s="14">
        <v>105615</v>
      </c>
      <c r="F359" s="14">
        <v>97279</v>
      </c>
      <c r="G359" s="61">
        <v>98324</v>
      </c>
      <c r="H359" s="62">
        <v>98752</v>
      </c>
      <c r="I359" s="14">
        <v>97700</v>
      </c>
      <c r="J359" s="62">
        <v>102377</v>
      </c>
      <c r="K359" s="14">
        <v>95929</v>
      </c>
      <c r="L359" s="62">
        <v>105207</v>
      </c>
      <c r="M359" s="14">
        <v>103290</v>
      </c>
      <c r="N359" s="14">
        <v>106568</v>
      </c>
      <c r="O359" s="14">
        <v>101121</v>
      </c>
      <c r="P359" s="14">
        <v>98488</v>
      </c>
      <c r="Q359" s="30">
        <f t="shared" si="35"/>
        <v>1210650</v>
      </c>
      <c r="R359" s="12">
        <f t="shared" si="34"/>
        <v>7.9289655971686024E-2</v>
      </c>
    </row>
    <row r="360" spans="1:19" x14ac:dyDescent="0.2">
      <c r="A360" s="5" t="s">
        <v>645</v>
      </c>
      <c r="B360" s="5" t="s">
        <v>646</v>
      </c>
      <c r="C360" s="34" t="s">
        <v>704</v>
      </c>
      <c r="D360" s="30">
        <v>454981</v>
      </c>
      <c r="E360" s="14">
        <v>37648</v>
      </c>
      <c r="F360" s="14">
        <v>29638</v>
      </c>
      <c r="G360" s="14">
        <v>34712</v>
      </c>
      <c r="H360" s="14">
        <v>35600</v>
      </c>
      <c r="I360" s="14">
        <v>45154</v>
      </c>
      <c r="J360" s="14">
        <v>49666</v>
      </c>
      <c r="K360" s="14">
        <v>49724</v>
      </c>
      <c r="L360" s="14">
        <v>41980</v>
      </c>
      <c r="M360" s="14">
        <v>34712</v>
      </c>
      <c r="N360" s="14">
        <v>33112</v>
      </c>
      <c r="O360" s="14">
        <v>31875</v>
      </c>
      <c r="P360" s="14">
        <v>22977</v>
      </c>
      <c r="Q360" s="30">
        <v>446798</v>
      </c>
      <c r="R360" s="12">
        <f t="shared" si="34"/>
        <v>-1.7985366421894522E-2</v>
      </c>
      <c r="S360" s="32"/>
    </row>
    <row r="361" spans="1:19" x14ac:dyDescent="0.2">
      <c r="A361" s="5" t="s">
        <v>645</v>
      </c>
      <c r="B361" s="5" t="s">
        <v>647</v>
      </c>
      <c r="C361" s="34" t="s">
        <v>705</v>
      </c>
      <c r="D361" s="30">
        <v>1110500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60">
        <f t="shared" si="35"/>
        <v>0</v>
      </c>
      <c r="R361" s="12"/>
      <c r="S361" s="32"/>
    </row>
    <row r="362" spans="1:19" x14ac:dyDescent="0.2">
      <c r="A362" s="5" t="s">
        <v>645</v>
      </c>
      <c r="B362" s="5" t="s">
        <v>830</v>
      </c>
      <c r="C362" s="34" t="s">
        <v>706</v>
      </c>
      <c r="D362" s="30">
        <v>605053</v>
      </c>
      <c r="E362" s="14">
        <v>48420</v>
      </c>
      <c r="F362" s="14">
        <v>39959</v>
      </c>
      <c r="G362" s="14">
        <v>36572</v>
      </c>
      <c r="H362" s="14">
        <v>33340</v>
      </c>
      <c r="I362" s="14">
        <v>39100</v>
      </c>
      <c r="J362" s="14">
        <v>41700</v>
      </c>
      <c r="K362" s="14">
        <v>45700</v>
      </c>
      <c r="L362" s="14">
        <v>45400</v>
      </c>
      <c r="M362" s="14">
        <v>31200</v>
      </c>
      <c r="N362" s="14">
        <v>27144</v>
      </c>
      <c r="O362" s="14">
        <v>25200</v>
      </c>
      <c r="P362" s="14">
        <v>24000</v>
      </c>
      <c r="Q362" s="30">
        <v>437500</v>
      </c>
      <c r="R362" s="12">
        <f>Q362/D362-1</f>
        <v>-0.27692284808107714</v>
      </c>
      <c r="S362" s="32"/>
    </row>
    <row r="363" spans="1:19" x14ac:dyDescent="0.2">
      <c r="A363" s="5" t="s">
        <v>645</v>
      </c>
      <c r="B363" s="5" t="s">
        <v>829</v>
      </c>
      <c r="C363" s="34" t="s">
        <v>707</v>
      </c>
      <c r="D363" s="30">
        <v>7926964</v>
      </c>
      <c r="E363" s="14">
        <v>584300</v>
      </c>
      <c r="F363" s="14">
        <v>452068</v>
      </c>
      <c r="G363" s="14">
        <v>420429</v>
      </c>
      <c r="H363" s="14">
        <v>447259</v>
      </c>
      <c r="I363" s="14">
        <v>563294</v>
      </c>
      <c r="J363" s="14">
        <v>663757</v>
      </c>
      <c r="K363" s="14">
        <v>766985</v>
      </c>
      <c r="L363" s="14">
        <v>776427</v>
      </c>
      <c r="M363" s="14">
        <v>649186</v>
      </c>
      <c r="N363" s="14">
        <v>560266</v>
      </c>
      <c r="O363" s="14">
        <v>493478</v>
      </c>
      <c r="P363" s="14">
        <v>512994</v>
      </c>
      <c r="Q363" s="30">
        <f t="shared" si="35"/>
        <v>6890443</v>
      </c>
      <c r="R363" s="12">
        <f>Q363/D363-1</f>
        <v>-0.13075888827046522</v>
      </c>
      <c r="S363" s="32"/>
    </row>
    <row r="364" spans="1:19" x14ac:dyDescent="0.2">
      <c r="A364" s="5" t="s">
        <v>645</v>
      </c>
      <c r="B364" s="5" t="s">
        <v>709</v>
      </c>
      <c r="C364" s="34" t="s">
        <v>710</v>
      </c>
      <c r="D364" s="30">
        <v>1838393</v>
      </c>
      <c r="E364" s="14">
        <v>117600</v>
      </c>
      <c r="F364" s="14">
        <v>96600</v>
      </c>
      <c r="G364" s="14">
        <v>96500</v>
      </c>
      <c r="H364" s="14">
        <v>87200</v>
      </c>
      <c r="I364" s="14">
        <v>79200</v>
      </c>
      <c r="J364" s="14">
        <v>82800</v>
      </c>
      <c r="K364" s="14">
        <v>95900</v>
      </c>
      <c r="L364" s="14">
        <v>105300</v>
      </c>
      <c r="M364" s="14">
        <v>97200</v>
      </c>
      <c r="N364" s="14">
        <v>88000</v>
      </c>
      <c r="O364" s="14">
        <v>70000</v>
      </c>
      <c r="P364" s="14">
        <v>77400</v>
      </c>
      <c r="Q364" s="30">
        <v>1090120</v>
      </c>
      <c r="R364" s="12">
        <f>Q364/D364-1</f>
        <v>-0.40702559246037162</v>
      </c>
      <c r="S364" s="32"/>
    </row>
    <row r="365" spans="1:19" x14ac:dyDescent="0.2">
      <c r="A365" s="5" t="s">
        <v>645</v>
      </c>
      <c r="B365" s="5" t="s">
        <v>650</v>
      </c>
      <c r="C365" s="34" t="s">
        <v>708</v>
      </c>
      <c r="D365" s="30">
        <v>702170</v>
      </c>
      <c r="E365" s="14">
        <v>43093</v>
      </c>
      <c r="F365" s="14">
        <v>34561</v>
      </c>
      <c r="G365" s="14">
        <v>32546</v>
      </c>
      <c r="H365" s="14">
        <v>35641</v>
      </c>
      <c r="I365" s="14">
        <v>46685</v>
      </c>
      <c r="J365" s="14">
        <v>62130</v>
      </c>
      <c r="K365" s="14">
        <v>77396</v>
      </c>
      <c r="L365" s="14">
        <v>78547</v>
      </c>
      <c r="M365" s="14">
        <v>58823</v>
      </c>
      <c r="N365" s="14">
        <v>43342</v>
      </c>
      <c r="O365" s="14">
        <v>35851</v>
      </c>
      <c r="P365" s="14">
        <v>36662</v>
      </c>
      <c r="Q365" s="30">
        <f t="shared" si="35"/>
        <v>585277</v>
      </c>
      <c r="R365" s="12">
        <f>Q365/D365-1</f>
        <v>-0.16647393081447515</v>
      </c>
      <c r="S365" s="32"/>
    </row>
    <row r="366" spans="1:19" x14ac:dyDescent="0.2">
      <c r="A366" s="5" t="s">
        <v>645</v>
      </c>
      <c r="B366" s="5" t="s">
        <v>651</v>
      </c>
      <c r="C366" s="34" t="s">
        <v>711</v>
      </c>
      <c r="D366" s="30">
        <v>1069118</v>
      </c>
      <c r="E366" s="14">
        <v>72505</v>
      </c>
      <c r="F366" s="14">
        <v>60733</v>
      </c>
      <c r="G366" s="14">
        <v>64218</v>
      </c>
      <c r="H366" s="14">
        <v>66510</v>
      </c>
      <c r="I366" s="14">
        <v>76548</v>
      </c>
      <c r="J366" s="14">
        <v>75514</v>
      </c>
      <c r="K366" s="14">
        <v>84761</v>
      </c>
      <c r="L366" s="14">
        <v>86868</v>
      </c>
      <c r="M366" s="14">
        <v>72376</v>
      </c>
      <c r="N366" s="14">
        <v>69292</v>
      </c>
      <c r="O366" s="14">
        <v>66069</v>
      </c>
      <c r="P366" s="14">
        <v>68659</v>
      </c>
      <c r="Q366" s="30">
        <f t="shared" si="35"/>
        <v>864053</v>
      </c>
      <c r="R366" s="12">
        <f>Q366/D366-1</f>
        <v>-0.19180763956831703</v>
      </c>
      <c r="S366" s="32"/>
    </row>
    <row r="367" spans="1:19" x14ac:dyDescent="0.2">
      <c r="A367" s="5" t="s">
        <v>645</v>
      </c>
      <c r="B367" s="5" t="s">
        <v>652</v>
      </c>
      <c r="C367" s="34" t="s">
        <v>712</v>
      </c>
      <c r="D367" s="30">
        <v>1204500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60">
        <f t="shared" si="35"/>
        <v>0</v>
      </c>
      <c r="R367" s="12"/>
    </row>
    <row r="368" spans="1:19" x14ac:dyDescent="0.2">
      <c r="A368" s="5" t="s">
        <v>653</v>
      </c>
      <c r="B368" s="6" t="s">
        <v>93</v>
      </c>
      <c r="C368" s="35"/>
      <c r="D368" s="30">
        <v>231553401</v>
      </c>
      <c r="E368" s="14">
        <v>14899185</v>
      </c>
      <c r="F368" s="14">
        <f>14589092+194905</f>
        <v>14783997</v>
      </c>
      <c r="G368" s="14">
        <v>17251415</v>
      </c>
      <c r="H368" s="14">
        <f>19606795+263402</f>
        <v>19870197</v>
      </c>
      <c r="I368" s="14">
        <v>21739181</v>
      </c>
      <c r="J368" s="14">
        <v>23203616</v>
      </c>
      <c r="K368" s="14">
        <v>24959749</v>
      </c>
      <c r="L368" s="14">
        <v>25749117</v>
      </c>
      <c r="M368" s="14">
        <v>23486972</v>
      </c>
      <c r="N368" s="14">
        <v>21639649</v>
      </c>
      <c r="O368" s="14">
        <v>16777289</v>
      </c>
      <c r="P368" s="14">
        <v>17171551</v>
      </c>
      <c r="Q368" s="30">
        <v>241342288</v>
      </c>
      <c r="R368" s="12">
        <f t="shared" ref="R368:R397" si="36">Q368/D368-1</f>
        <v>4.2274857366487062E-2</v>
      </c>
    </row>
    <row r="369" spans="1:18" x14ac:dyDescent="0.2">
      <c r="A369" s="5" t="s">
        <v>653</v>
      </c>
      <c r="B369" s="6" t="s">
        <v>654</v>
      </c>
      <c r="C369" s="34" t="s">
        <v>713</v>
      </c>
      <c r="D369" s="30">
        <v>3441923</v>
      </c>
      <c r="E369" s="14">
        <v>247255</v>
      </c>
      <c r="F369" s="14">
        <v>252020</v>
      </c>
      <c r="G369" s="14">
        <v>286460</v>
      </c>
      <c r="H369" s="14">
        <v>307229</v>
      </c>
      <c r="I369" s="14">
        <v>323773</v>
      </c>
      <c r="J369" s="14">
        <v>340219</v>
      </c>
      <c r="K369" s="14">
        <v>363670</v>
      </c>
      <c r="L369" s="14">
        <v>336858</v>
      </c>
      <c r="M369" s="14">
        <v>340249</v>
      </c>
      <c r="N369" s="14">
        <v>353057</v>
      </c>
      <c r="O369" s="14">
        <v>295837</v>
      </c>
      <c r="P369" s="14">
        <v>279373</v>
      </c>
      <c r="Q369" s="30">
        <v>3725387</v>
      </c>
      <c r="R369" s="12">
        <f t="shared" si="36"/>
        <v>8.2356287459074418E-2</v>
      </c>
    </row>
    <row r="370" spans="1:18" x14ac:dyDescent="0.2">
      <c r="A370" s="5" t="s">
        <v>653</v>
      </c>
      <c r="B370" s="6" t="s">
        <v>655</v>
      </c>
      <c r="C370" s="34" t="s">
        <v>714</v>
      </c>
      <c r="D370" s="30">
        <v>2542681</v>
      </c>
      <c r="E370" s="14">
        <v>162427</v>
      </c>
      <c r="F370" s="14">
        <v>171580</v>
      </c>
      <c r="G370" s="14">
        <v>195228</v>
      </c>
      <c r="H370" s="14">
        <v>212711</v>
      </c>
      <c r="I370" s="14">
        <v>221639</v>
      </c>
      <c r="J370" s="14">
        <v>230711</v>
      </c>
      <c r="K370" s="14">
        <v>250784</v>
      </c>
      <c r="L370" s="14">
        <v>254728</v>
      </c>
      <c r="M370" s="14">
        <v>233161</v>
      </c>
      <c r="N370" s="14">
        <v>229466</v>
      </c>
      <c r="O370" s="14">
        <v>203108</v>
      </c>
      <c r="P370" s="14">
        <v>190229</v>
      </c>
      <c r="Q370" s="30">
        <v>2555111</v>
      </c>
      <c r="R370" s="12">
        <f t="shared" si="36"/>
        <v>4.8885408747696424E-3</v>
      </c>
    </row>
    <row r="371" spans="1:18" x14ac:dyDescent="0.2">
      <c r="A371" s="5" t="s">
        <v>653</v>
      </c>
      <c r="B371" s="6" t="s">
        <v>656</v>
      </c>
      <c r="C371" s="34" t="s">
        <v>715</v>
      </c>
      <c r="D371" s="30">
        <v>4023089</v>
      </c>
      <c r="E371" s="14">
        <v>251008</v>
      </c>
      <c r="F371" s="14">
        <v>280198</v>
      </c>
      <c r="G371" s="14">
        <v>308719</v>
      </c>
      <c r="H371" s="14">
        <v>324507</v>
      </c>
      <c r="I371" s="14">
        <v>363920</v>
      </c>
      <c r="J371" s="14">
        <v>395933</v>
      </c>
      <c r="K371" s="14">
        <v>424498</v>
      </c>
      <c r="L371" s="14">
        <v>419818</v>
      </c>
      <c r="M371" s="14">
        <v>371550</v>
      </c>
      <c r="N371" s="14">
        <v>337922</v>
      </c>
      <c r="O371" s="14">
        <v>279373</v>
      </c>
      <c r="P371" s="14">
        <v>274778</v>
      </c>
      <c r="Q371" s="30">
        <v>4031700</v>
      </c>
      <c r="R371" s="12">
        <f t="shared" si="36"/>
        <v>2.1403951043588165E-3</v>
      </c>
    </row>
    <row r="372" spans="1:18" x14ac:dyDescent="0.2">
      <c r="A372" s="5" t="s">
        <v>653</v>
      </c>
      <c r="B372" s="6" t="s">
        <v>657</v>
      </c>
      <c r="C372" s="34" t="s">
        <v>716</v>
      </c>
      <c r="D372" s="30">
        <v>9118579</v>
      </c>
      <c r="E372" s="14">
        <v>549150</v>
      </c>
      <c r="F372" s="14">
        <v>577627</v>
      </c>
      <c r="G372" s="14">
        <v>654376</v>
      </c>
      <c r="H372" s="14">
        <v>759568</v>
      </c>
      <c r="I372" s="14">
        <v>893874</v>
      </c>
      <c r="J372" s="14">
        <v>960506</v>
      </c>
      <c r="K372" s="14">
        <v>1049499</v>
      </c>
      <c r="L372" s="14">
        <v>1103605</v>
      </c>
      <c r="M372" s="14">
        <v>1007684</v>
      </c>
      <c r="N372" s="14">
        <v>877123</v>
      </c>
      <c r="O372" s="14">
        <v>646275</v>
      </c>
      <c r="P372" s="14">
        <v>621457</v>
      </c>
      <c r="Q372" s="30">
        <v>9698349</v>
      </c>
      <c r="R372" s="12">
        <f t="shared" si="36"/>
        <v>6.3581178602499344E-2</v>
      </c>
    </row>
    <row r="373" spans="1:18" x14ac:dyDescent="0.2">
      <c r="A373" s="5" t="s">
        <v>653</v>
      </c>
      <c r="B373" s="6" t="s">
        <v>658</v>
      </c>
      <c r="C373" s="34" t="s">
        <v>717</v>
      </c>
      <c r="D373" s="30">
        <v>262906</v>
      </c>
      <c r="E373" s="14">
        <v>7799</v>
      </c>
      <c r="F373" s="14">
        <v>8996</v>
      </c>
      <c r="G373" s="14">
        <v>11680</v>
      </c>
      <c r="H373" s="14">
        <v>16814</v>
      </c>
      <c r="I373" s="14">
        <v>27200</v>
      </c>
      <c r="J373" s="14">
        <v>35540</v>
      </c>
      <c r="K373" s="14">
        <v>36824</v>
      </c>
      <c r="L373" s="14">
        <v>37861</v>
      </c>
      <c r="M373" s="14">
        <v>32780</v>
      </c>
      <c r="N373" s="14">
        <v>7894</v>
      </c>
      <c r="O373" s="42"/>
      <c r="P373" s="14">
        <v>626</v>
      </c>
      <c r="Q373" s="30">
        <v>223998</v>
      </c>
      <c r="R373" s="12">
        <f t="shared" si="36"/>
        <v>-0.14799205799791559</v>
      </c>
    </row>
    <row r="374" spans="1:18" x14ac:dyDescent="0.2">
      <c r="A374" s="5" t="s">
        <v>653</v>
      </c>
      <c r="B374" s="6" t="s">
        <v>659</v>
      </c>
      <c r="C374" s="34" t="s">
        <v>718</v>
      </c>
      <c r="D374" s="30">
        <v>661343</v>
      </c>
      <c r="E374" s="14">
        <v>21260</v>
      </c>
      <c r="F374" s="14">
        <v>23515</v>
      </c>
      <c r="G374" s="14">
        <v>28577</v>
      </c>
      <c r="H374" s="14">
        <v>62791</v>
      </c>
      <c r="I374" s="14">
        <v>76936</v>
      </c>
      <c r="J374" s="14">
        <v>77618</v>
      </c>
      <c r="K374" s="14">
        <v>83371</v>
      </c>
      <c r="L374" s="14">
        <v>96782</v>
      </c>
      <c r="M374" s="14">
        <v>82248</v>
      </c>
      <c r="N374" s="14">
        <v>69632</v>
      </c>
      <c r="O374" s="14">
        <v>20644</v>
      </c>
      <c r="P374" s="14">
        <v>18207</v>
      </c>
      <c r="Q374" s="30">
        <v>660636</v>
      </c>
      <c r="R374" s="12">
        <f t="shared" si="36"/>
        <v>-1.0690367933130496E-3</v>
      </c>
    </row>
    <row r="375" spans="1:18" x14ac:dyDescent="0.2">
      <c r="A375" s="5" t="s">
        <v>653</v>
      </c>
      <c r="B375" s="6" t="s">
        <v>660</v>
      </c>
      <c r="C375" s="34" t="s">
        <v>719</v>
      </c>
      <c r="D375" s="30">
        <v>6129904</v>
      </c>
      <c r="E375" s="14">
        <v>342527</v>
      </c>
      <c r="F375" s="14">
        <v>368621</v>
      </c>
      <c r="G375" s="14">
        <v>426291</v>
      </c>
      <c r="H375" s="14">
        <v>507592</v>
      </c>
      <c r="I375" s="14">
        <v>615718</v>
      </c>
      <c r="J375" s="14">
        <v>653151</v>
      </c>
      <c r="K375" s="14">
        <v>696249</v>
      </c>
      <c r="L375" s="14">
        <v>730345</v>
      </c>
      <c r="M375" s="14">
        <v>659641</v>
      </c>
      <c r="N375" s="14">
        <v>589609</v>
      </c>
      <c r="O375" s="14">
        <v>374097</v>
      </c>
      <c r="P375" s="14">
        <v>372759</v>
      </c>
      <c r="Q375" s="30">
        <v>6333532</v>
      </c>
      <c r="R375" s="12">
        <f t="shared" si="36"/>
        <v>3.3218791028374994E-2</v>
      </c>
    </row>
    <row r="376" spans="1:18" x14ac:dyDescent="0.2">
      <c r="A376" s="5" t="s">
        <v>653</v>
      </c>
      <c r="B376" s="6" t="s">
        <v>661</v>
      </c>
      <c r="C376" s="34" t="s">
        <v>720</v>
      </c>
      <c r="D376" s="30">
        <v>1057251</v>
      </c>
      <c r="E376" s="14">
        <v>45203</v>
      </c>
      <c r="F376" s="14">
        <v>59611</v>
      </c>
      <c r="G376" s="14">
        <v>57131</v>
      </c>
      <c r="H376" s="14">
        <v>59590</v>
      </c>
      <c r="I376" s="14">
        <v>109897</v>
      </c>
      <c r="J376" s="14">
        <v>118782</v>
      </c>
      <c r="K376" s="14">
        <v>129278</v>
      </c>
      <c r="L376" s="14">
        <v>135894</v>
      </c>
      <c r="M376" s="14">
        <v>123238</v>
      </c>
      <c r="N376" s="14">
        <v>92323</v>
      </c>
      <c r="O376" s="14">
        <v>48855</v>
      </c>
      <c r="P376" s="14">
        <v>40849</v>
      </c>
      <c r="Q376" s="30">
        <v>1019545</v>
      </c>
      <c r="R376" s="12">
        <f t="shared" si="36"/>
        <v>-3.5664189487642939E-2</v>
      </c>
    </row>
    <row r="377" spans="1:18" x14ac:dyDescent="0.2">
      <c r="A377" s="5" t="s">
        <v>653</v>
      </c>
      <c r="B377" s="6" t="s">
        <v>662</v>
      </c>
      <c r="C377" s="34" t="s">
        <v>721</v>
      </c>
      <c r="D377" s="30">
        <v>385081</v>
      </c>
      <c r="E377" s="14">
        <v>22372</v>
      </c>
      <c r="F377" s="14">
        <v>24287</v>
      </c>
      <c r="G377" s="14">
        <v>25500</v>
      </c>
      <c r="H377" s="14">
        <v>28330</v>
      </c>
      <c r="I377" s="14">
        <v>29273</v>
      </c>
      <c r="J377" s="14">
        <v>31709</v>
      </c>
      <c r="K377" s="14">
        <v>40065</v>
      </c>
      <c r="L377" s="14">
        <v>39355</v>
      </c>
      <c r="M377" s="14">
        <v>27852</v>
      </c>
      <c r="N377" s="14">
        <v>32384</v>
      </c>
      <c r="O377" s="14">
        <v>26445</v>
      </c>
      <c r="P377" s="14">
        <v>22741</v>
      </c>
      <c r="Q377" s="30">
        <v>350257</v>
      </c>
      <c r="R377" s="12">
        <f t="shared" si="36"/>
        <v>-9.043292190474217E-2</v>
      </c>
    </row>
    <row r="378" spans="1:18" x14ac:dyDescent="0.2">
      <c r="A378" s="5" t="s">
        <v>653</v>
      </c>
      <c r="B378" s="6" t="s">
        <v>663</v>
      </c>
      <c r="C378" s="34" t="s">
        <v>722</v>
      </c>
      <c r="D378" s="30">
        <v>690124</v>
      </c>
      <c r="E378" s="14">
        <v>34544</v>
      </c>
      <c r="F378" s="14">
        <v>31929</v>
      </c>
      <c r="G378" s="14">
        <v>37340</v>
      </c>
      <c r="H378" s="14">
        <v>45175</v>
      </c>
      <c r="I378" s="14">
        <v>68427</v>
      </c>
      <c r="J378" s="14">
        <v>80939</v>
      </c>
      <c r="K378" s="14">
        <v>88714</v>
      </c>
      <c r="L378" s="14">
        <v>94324</v>
      </c>
      <c r="M378" s="14">
        <v>83995</v>
      </c>
      <c r="N378" s="14">
        <v>73648</v>
      </c>
      <c r="O378" s="14">
        <v>43553</v>
      </c>
      <c r="P378" s="14">
        <v>42557</v>
      </c>
      <c r="Q378" s="30">
        <v>724252</v>
      </c>
      <c r="R378" s="12">
        <f t="shared" si="36"/>
        <v>4.9451982542267681E-2</v>
      </c>
    </row>
    <row r="379" spans="1:18" x14ac:dyDescent="0.2">
      <c r="A379" s="5" t="s">
        <v>653</v>
      </c>
      <c r="B379" s="6" t="s">
        <v>664</v>
      </c>
      <c r="C379" s="34" t="s">
        <v>723</v>
      </c>
      <c r="D379" s="30">
        <v>159564</v>
      </c>
      <c r="E379" s="14">
        <v>10575</v>
      </c>
      <c r="F379" s="14">
        <v>10960</v>
      </c>
      <c r="G379" s="14">
        <v>11940</v>
      </c>
      <c r="H379" s="14">
        <v>12215</v>
      </c>
      <c r="I379" s="14">
        <v>12133</v>
      </c>
      <c r="J379" s="14">
        <v>12149</v>
      </c>
      <c r="K379" s="14">
        <v>12111</v>
      </c>
      <c r="L379" s="14">
        <v>12402</v>
      </c>
      <c r="M379" s="14">
        <v>12446</v>
      </c>
      <c r="N379" s="14">
        <v>12611</v>
      </c>
      <c r="O379" s="14">
        <v>11902</v>
      </c>
      <c r="P379" s="14">
        <v>10925</v>
      </c>
      <c r="Q379" s="30">
        <v>142274</v>
      </c>
      <c r="R379" s="12">
        <f t="shared" si="36"/>
        <v>-0.10835777493670251</v>
      </c>
    </row>
    <row r="380" spans="1:18" x14ac:dyDescent="0.2">
      <c r="A380" s="5" t="s">
        <v>653</v>
      </c>
      <c r="B380" s="6" t="s">
        <v>665</v>
      </c>
      <c r="C380" s="34" t="s">
        <v>724</v>
      </c>
      <c r="D380" s="30">
        <v>4331073</v>
      </c>
      <c r="E380" s="14">
        <v>162161</v>
      </c>
      <c r="F380" s="14">
        <v>179027</v>
      </c>
      <c r="G380" s="14">
        <v>222655</v>
      </c>
      <c r="H380" s="14">
        <v>358159</v>
      </c>
      <c r="I380" s="14">
        <v>469963</v>
      </c>
      <c r="J380" s="14">
        <v>522093</v>
      </c>
      <c r="K380" s="14">
        <v>567353</v>
      </c>
      <c r="L380" s="14">
        <v>624293</v>
      </c>
      <c r="M380" s="14">
        <v>540658</v>
      </c>
      <c r="N380" s="14">
        <v>451251</v>
      </c>
      <c r="O380" s="14">
        <v>222209</v>
      </c>
      <c r="P380" s="14">
        <v>188098</v>
      </c>
      <c r="Q380" s="30">
        <v>4506457</v>
      </c>
      <c r="R380" s="12">
        <f t="shared" si="36"/>
        <v>4.0494353246874448E-2</v>
      </c>
    </row>
    <row r="381" spans="1:18" x14ac:dyDescent="0.2">
      <c r="A381" s="5" t="s">
        <v>653</v>
      </c>
      <c r="B381" s="6" t="s">
        <v>666</v>
      </c>
      <c r="C381" s="34" t="s">
        <v>725</v>
      </c>
      <c r="D381" s="30">
        <v>9776951</v>
      </c>
      <c r="E381" s="14">
        <v>586725</v>
      </c>
      <c r="F381" s="14">
        <v>607285</v>
      </c>
      <c r="G381" s="14">
        <v>733149</v>
      </c>
      <c r="H381" s="14">
        <v>842123</v>
      </c>
      <c r="I381" s="14">
        <v>935635</v>
      </c>
      <c r="J381" s="14">
        <v>992076</v>
      </c>
      <c r="K381" s="14">
        <v>1102109</v>
      </c>
      <c r="L381" s="14">
        <v>1060475</v>
      </c>
      <c r="M381" s="14">
        <v>986171</v>
      </c>
      <c r="N381" s="14">
        <v>914717</v>
      </c>
      <c r="O381" s="14">
        <v>706337</v>
      </c>
      <c r="P381" s="14">
        <v>691361</v>
      </c>
      <c r="Q381" s="30">
        <v>10159890</v>
      </c>
      <c r="R381" s="12">
        <f t="shared" si="36"/>
        <v>3.9167527790616941E-2</v>
      </c>
    </row>
    <row r="382" spans="1:18" x14ac:dyDescent="0.2">
      <c r="A382" s="5" t="s">
        <v>653</v>
      </c>
      <c r="B382" s="6" t="s">
        <v>667</v>
      </c>
      <c r="C382" s="34" t="s">
        <v>726</v>
      </c>
      <c r="D382" s="30">
        <v>739464</v>
      </c>
      <c r="E382" s="14">
        <v>33401</v>
      </c>
      <c r="F382" s="14">
        <v>38420</v>
      </c>
      <c r="G382" s="14">
        <v>46698</v>
      </c>
      <c r="H382" s="14">
        <v>57921</v>
      </c>
      <c r="I382" s="14">
        <v>77501</v>
      </c>
      <c r="J382" s="14">
        <v>87073</v>
      </c>
      <c r="K382" s="14">
        <v>90075</v>
      </c>
      <c r="L382" s="14">
        <v>94637</v>
      </c>
      <c r="M382" s="14">
        <v>84554</v>
      </c>
      <c r="N382" s="14">
        <v>60714</v>
      </c>
      <c r="O382" s="14">
        <v>48950</v>
      </c>
      <c r="P382" s="14">
        <v>47833</v>
      </c>
      <c r="Q382" s="30">
        <v>766583</v>
      </c>
      <c r="R382" s="12">
        <f t="shared" si="36"/>
        <v>3.6673861066935043E-2</v>
      </c>
    </row>
    <row r="383" spans="1:18" x14ac:dyDescent="0.2">
      <c r="A383" s="5" t="s">
        <v>653</v>
      </c>
      <c r="B383" s="6" t="s">
        <v>668</v>
      </c>
      <c r="C383" s="34" t="s">
        <v>727</v>
      </c>
      <c r="D383" s="30">
        <v>7360186</v>
      </c>
      <c r="E383" s="14">
        <v>435892</v>
      </c>
      <c r="F383" s="14">
        <v>448553</v>
      </c>
      <c r="G383" s="14">
        <v>531789</v>
      </c>
      <c r="H383" s="14">
        <v>576754</v>
      </c>
      <c r="I383" s="14">
        <v>693340</v>
      </c>
      <c r="J383" s="14">
        <v>793532</v>
      </c>
      <c r="K383" s="14">
        <v>841276</v>
      </c>
      <c r="L383" s="14">
        <v>782384</v>
      </c>
      <c r="M383" s="14">
        <v>783042</v>
      </c>
      <c r="N383" s="14">
        <v>733995</v>
      </c>
      <c r="O383" s="14">
        <v>574677</v>
      </c>
      <c r="P383" s="14">
        <v>517065</v>
      </c>
      <c r="Q383" s="30">
        <f>SUM(E383:P383)</f>
        <v>7712299</v>
      </c>
      <c r="R383" s="12">
        <f t="shared" si="36"/>
        <v>4.7840231211548234E-2</v>
      </c>
    </row>
    <row r="384" spans="1:18" x14ac:dyDescent="0.2">
      <c r="A384" s="5" t="s">
        <v>653</v>
      </c>
      <c r="B384" s="6" t="s">
        <v>669</v>
      </c>
      <c r="C384" s="34" t="s">
        <v>728</v>
      </c>
      <c r="D384" s="30">
        <v>857193</v>
      </c>
      <c r="E384" s="14">
        <v>51583</v>
      </c>
      <c r="F384" s="14">
        <v>54058</v>
      </c>
      <c r="G384" s="14">
        <v>65344</v>
      </c>
      <c r="H384" s="14">
        <v>71438</v>
      </c>
      <c r="I384" s="14">
        <v>77419</v>
      </c>
      <c r="J384" s="14">
        <v>77941</v>
      </c>
      <c r="K384" s="14">
        <v>85687</v>
      </c>
      <c r="L384" s="14">
        <v>91274</v>
      </c>
      <c r="M384" s="14">
        <v>80784</v>
      </c>
      <c r="N384" s="14">
        <v>75358</v>
      </c>
      <c r="O384" s="14">
        <v>66346</v>
      </c>
      <c r="P384" s="14">
        <v>63876</v>
      </c>
      <c r="Q384" s="30">
        <v>860223</v>
      </c>
      <c r="R384" s="12">
        <f t="shared" si="36"/>
        <v>3.5347932145970429E-3</v>
      </c>
    </row>
    <row r="385" spans="1:18" x14ac:dyDescent="0.2">
      <c r="A385" s="5" t="s">
        <v>653</v>
      </c>
      <c r="B385" s="6" t="s">
        <v>670</v>
      </c>
      <c r="C385" s="34" t="s">
        <v>729</v>
      </c>
      <c r="D385" s="30">
        <v>234764</v>
      </c>
      <c r="E385" s="14">
        <v>16775</v>
      </c>
      <c r="F385" s="14">
        <v>16481</v>
      </c>
      <c r="G385" s="14">
        <v>17889</v>
      </c>
      <c r="H385" s="14">
        <v>16418</v>
      </c>
      <c r="I385" s="14">
        <v>20443</v>
      </c>
      <c r="J385" s="14">
        <v>22314</v>
      </c>
      <c r="K385" s="14">
        <v>20491</v>
      </c>
      <c r="L385" s="14">
        <v>23803</v>
      </c>
      <c r="M385" s="14">
        <v>24512</v>
      </c>
      <c r="N385" s="14">
        <v>19882</v>
      </c>
      <c r="O385" s="14">
        <v>18333</v>
      </c>
      <c r="P385" s="14">
        <v>17468</v>
      </c>
      <c r="Q385" s="30">
        <v>237331</v>
      </c>
      <c r="R385" s="12">
        <f t="shared" si="36"/>
        <v>1.0934385169787619E-2</v>
      </c>
    </row>
    <row r="386" spans="1:18" x14ac:dyDescent="0.2">
      <c r="A386" s="5" t="s">
        <v>653</v>
      </c>
      <c r="B386" s="6" t="s">
        <v>671</v>
      </c>
      <c r="C386" s="34" t="s">
        <v>730</v>
      </c>
      <c r="D386" s="30">
        <v>607500</v>
      </c>
      <c r="E386" s="14">
        <v>34076</v>
      </c>
      <c r="F386" s="14">
        <v>38894</v>
      </c>
      <c r="G386" s="14">
        <v>43726</v>
      </c>
      <c r="H386" s="14">
        <v>51190</v>
      </c>
      <c r="I386" s="14">
        <v>55293</v>
      </c>
      <c r="J386" s="14">
        <v>55777</v>
      </c>
      <c r="K386" s="14">
        <v>60114</v>
      </c>
      <c r="L386" s="14">
        <v>60446</v>
      </c>
      <c r="M386" s="14">
        <v>54318</v>
      </c>
      <c r="N386" s="14">
        <v>58296</v>
      </c>
      <c r="O386" s="14">
        <v>49477</v>
      </c>
      <c r="P386" s="14">
        <v>50376</v>
      </c>
      <c r="Q386" s="30">
        <v>611770</v>
      </c>
      <c r="R386" s="12">
        <f t="shared" si="36"/>
        <v>7.0288065843622238E-3</v>
      </c>
    </row>
    <row r="387" spans="1:18" x14ac:dyDescent="0.2">
      <c r="A387" s="5" t="s">
        <v>653</v>
      </c>
      <c r="B387" s="6" t="s">
        <v>672</v>
      </c>
      <c r="C387" s="34" t="s">
        <v>731</v>
      </c>
      <c r="D387" s="30">
        <v>751776</v>
      </c>
      <c r="E387" s="14">
        <v>48987</v>
      </c>
      <c r="F387" s="14">
        <v>53059</v>
      </c>
      <c r="G387" s="14">
        <v>59411</v>
      </c>
      <c r="H387" s="14">
        <v>65811</v>
      </c>
      <c r="I387" s="14">
        <v>67880</v>
      </c>
      <c r="J387" s="14">
        <v>70308</v>
      </c>
      <c r="K387" s="14">
        <v>62923</v>
      </c>
      <c r="L387" s="14">
        <v>66098</v>
      </c>
      <c r="M387" s="14">
        <v>60495</v>
      </c>
      <c r="N387" s="14">
        <v>63455</v>
      </c>
      <c r="O387" s="14">
        <v>57315</v>
      </c>
      <c r="P387" s="14">
        <v>59447</v>
      </c>
      <c r="Q387" s="30">
        <v>728591</v>
      </c>
      <c r="R387" s="12">
        <f t="shared" si="36"/>
        <v>-3.0840303494657939E-2</v>
      </c>
    </row>
    <row r="388" spans="1:18" x14ac:dyDescent="0.2">
      <c r="A388" s="5" t="s">
        <v>653</v>
      </c>
      <c r="B388" s="6" t="s">
        <v>673</v>
      </c>
      <c r="C388" s="34" t="s">
        <v>732</v>
      </c>
      <c r="D388" s="30">
        <v>1430309</v>
      </c>
      <c r="E388" s="14">
        <v>78144</v>
      </c>
      <c r="F388" s="14">
        <v>81214</v>
      </c>
      <c r="G388" s="14">
        <v>100105</v>
      </c>
      <c r="H388" s="14">
        <v>121647</v>
      </c>
      <c r="I388" s="14">
        <v>141678</v>
      </c>
      <c r="J388" s="14">
        <v>141837</v>
      </c>
      <c r="K388" s="14">
        <v>160141</v>
      </c>
      <c r="L388" s="14">
        <v>175320</v>
      </c>
      <c r="M388" s="14">
        <v>146788</v>
      </c>
      <c r="N388" s="14">
        <v>127850</v>
      </c>
      <c r="O388" s="14">
        <v>99818</v>
      </c>
      <c r="P388" s="14">
        <v>100323</v>
      </c>
      <c r="Q388" s="30">
        <v>1474682</v>
      </c>
      <c r="R388" s="12">
        <f t="shared" si="36"/>
        <v>3.1023366279594233E-2</v>
      </c>
    </row>
    <row r="389" spans="1:18" x14ac:dyDescent="0.2">
      <c r="A389" s="5" t="s">
        <v>653</v>
      </c>
      <c r="B389" s="6" t="s">
        <v>757</v>
      </c>
      <c r="C389" s="34" t="s">
        <v>733</v>
      </c>
      <c r="D389" s="30">
        <v>149588</v>
      </c>
      <c r="E389" s="14">
        <v>10105</v>
      </c>
      <c r="F389" s="14">
        <v>10229</v>
      </c>
      <c r="G389" s="14">
        <v>12038</v>
      </c>
      <c r="H389" s="14">
        <v>12893</v>
      </c>
      <c r="I389" s="14">
        <v>14020</v>
      </c>
      <c r="J389" s="14">
        <v>14891</v>
      </c>
      <c r="K389" s="14">
        <v>14549</v>
      </c>
      <c r="L389" s="14">
        <v>14720</v>
      </c>
      <c r="M389" s="14">
        <v>13172</v>
      </c>
      <c r="N389" s="14">
        <v>13541</v>
      </c>
      <c r="O389" s="14">
        <v>11207</v>
      </c>
      <c r="P389" s="14">
        <v>10484</v>
      </c>
      <c r="Q389" s="30">
        <v>150877</v>
      </c>
      <c r="R389" s="12">
        <f t="shared" si="36"/>
        <v>8.6170013637456577E-3</v>
      </c>
    </row>
    <row r="390" spans="1:18" x14ac:dyDescent="0.2">
      <c r="A390" s="5" t="s">
        <v>653</v>
      </c>
      <c r="B390" s="6" t="s">
        <v>876</v>
      </c>
      <c r="C390" s="34" t="s">
        <v>734</v>
      </c>
      <c r="D390" s="30">
        <v>3314923</v>
      </c>
      <c r="E390" s="14">
        <v>131369</v>
      </c>
      <c r="F390" s="14">
        <v>141544</v>
      </c>
      <c r="G390" s="14">
        <v>171076</v>
      </c>
      <c r="H390" s="14">
        <v>256418</v>
      </c>
      <c r="I390" s="14">
        <v>329768</v>
      </c>
      <c r="J390" s="14">
        <v>374118</v>
      </c>
      <c r="K390" s="14">
        <v>403951</v>
      </c>
      <c r="L390" s="14">
        <v>436171</v>
      </c>
      <c r="M390" s="14">
        <v>381032</v>
      </c>
      <c r="N390" s="14">
        <v>315814</v>
      </c>
      <c r="O390" s="14">
        <v>168824</v>
      </c>
      <c r="P390" s="14">
        <v>153824</v>
      </c>
      <c r="Q390" s="30">
        <v>3263247</v>
      </c>
      <c r="R390" s="12">
        <f t="shared" si="36"/>
        <v>-1.5588899048333826E-2</v>
      </c>
    </row>
    <row r="391" spans="1:18" x14ac:dyDescent="0.2">
      <c r="A391" s="5" t="s">
        <v>653</v>
      </c>
      <c r="B391" s="6" t="s">
        <v>676</v>
      </c>
      <c r="C391" s="34" t="s">
        <v>735</v>
      </c>
      <c r="D391" s="30">
        <v>4186733</v>
      </c>
      <c r="E391" s="14">
        <v>252241</v>
      </c>
      <c r="F391" s="14">
        <v>262863</v>
      </c>
      <c r="G391" s="14">
        <v>297953</v>
      </c>
      <c r="H391" s="14">
        <v>348248</v>
      </c>
      <c r="I391" s="14">
        <v>371862</v>
      </c>
      <c r="J391" s="14">
        <v>359100</v>
      </c>
      <c r="K391" s="14">
        <v>399337</v>
      </c>
      <c r="L391" s="14">
        <v>434721</v>
      </c>
      <c r="M391" s="14">
        <v>370584</v>
      </c>
      <c r="N391" s="14">
        <v>360607</v>
      </c>
      <c r="O391" s="14">
        <v>260677</v>
      </c>
      <c r="P391" s="14">
        <v>266700</v>
      </c>
      <c r="Q391" s="30">
        <v>3984024</v>
      </c>
      <c r="R391" s="12">
        <f t="shared" si="36"/>
        <v>-4.8416987660784727E-2</v>
      </c>
    </row>
    <row r="392" spans="1:18" x14ac:dyDescent="0.2">
      <c r="A392" s="5" t="s">
        <v>653</v>
      </c>
      <c r="B392" s="6" t="s">
        <v>677</v>
      </c>
      <c r="C392" s="34" t="s">
        <v>736</v>
      </c>
      <c r="D392" s="30">
        <v>3379753</v>
      </c>
      <c r="E392" s="14">
        <v>240500</v>
      </c>
      <c r="F392" s="14">
        <v>245191</v>
      </c>
      <c r="G392" s="14">
        <v>281816</v>
      </c>
      <c r="H392" s="14">
        <v>287528</v>
      </c>
      <c r="I392" s="14">
        <v>287135</v>
      </c>
      <c r="J392" s="14">
        <v>325735</v>
      </c>
      <c r="K392" s="14">
        <v>341866</v>
      </c>
      <c r="L392" s="14">
        <v>297831</v>
      </c>
      <c r="M392" s="14">
        <v>334821</v>
      </c>
      <c r="N392" s="14">
        <v>351180</v>
      </c>
      <c r="O392" s="14">
        <v>336890</v>
      </c>
      <c r="P392" s="14">
        <v>317321</v>
      </c>
      <c r="Q392" s="30">
        <v>3647824</v>
      </c>
      <c r="R392" s="12">
        <f t="shared" si="36"/>
        <v>7.9316742969086862E-2</v>
      </c>
    </row>
    <row r="393" spans="1:18" x14ac:dyDescent="0.2">
      <c r="A393" s="5" t="s">
        <v>653</v>
      </c>
      <c r="B393" s="6" t="s">
        <v>678</v>
      </c>
      <c r="C393" s="34" t="s">
        <v>737</v>
      </c>
      <c r="D393" s="30">
        <v>35462233</v>
      </c>
      <c r="E393" s="14">
        <v>2237957</v>
      </c>
      <c r="F393" s="14">
        <v>2306230</v>
      </c>
      <c r="G393" s="14">
        <v>2707835</v>
      </c>
      <c r="H393" s="14">
        <v>3157706</v>
      </c>
      <c r="I393" s="14">
        <v>3419371</v>
      </c>
      <c r="J393" s="14">
        <v>3639329</v>
      </c>
      <c r="K393" s="14">
        <v>4059036</v>
      </c>
      <c r="L393" s="14">
        <v>4361985</v>
      </c>
      <c r="M393" s="14">
        <v>3831314</v>
      </c>
      <c r="N393" s="14">
        <v>3352544</v>
      </c>
      <c r="O393" s="14">
        <v>2453008</v>
      </c>
      <c r="P393" s="14">
        <v>2582272</v>
      </c>
      <c r="Q393" s="30">
        <v>38094845</v>
      </c>
      <c r="R393" s="12">
        <f t="shared" si="36"/>
        <v>7.4237062285389621E-2</v>
      </c>
    </row>
    <row r="394" spans="1:18" x14ac:dyDescent="0.2">
      <c r="A394" s="5" t="s">
        <v>653</v>
      </c>
      <c r="B394" s="6" t="s">
        <v>679</v>
      </c>
      <c r="C394" s="34" t="s">
        <v>738</v>
      </c>
      <c r="D394" s="30">
        <v>72334583</v>
      </c>
      <c r="E394" s="14">
        <v>5384193</v>
      </c>
      <c r="F394" s="14">
        <v>4898169</v>
      </c>
      <c r="G394" s="14">
        <v>5753600</v>
      </c>
      <c r="H394" s="14">
        <v>6195591</v>
      </c>
      <c r="I394" s="14">
        <v>6236850</v>
      </c>
      <c r="J394" s="14">
        <v>6600685</v>
      </c>
      <c r="K394" s="14">
        <v>6965510</v>
      </c>
      <c r="L394" s="14">
        <v>7051007</v>
      </c>
      <c r="M394" s="14">
        <v>6577503</v>
      </c>
      <c r="N394" s="14">
        <v>6314840</v>
      </c>
      <c r="O394" s="14">
        <v>5472859</v>
      </c>
      <c r="P394" s="14">
        <v>5924755</v>
      </c>
      <c r="Q394" s="30">
        <v>73371195</v>
      </c>
      <c r="R394" s="12">
        <f t="shared" si="36"/>
        <v>1.4330793888726712E-2</v>
      </c>
    </row>
    <row r="395" spans="1:18" x14ac:dyDescent="0.2">
      <c r="A395" s="5" t="s">
        <v>653</v>
      </c>
      <c r="B395" s="6" t="s">
        <v>680</v>
      </c>
      <c r="C395" s="34" t="s">
        <v>739</v>
      </c>
      <c r="D395" s="30">
        <v>9698802</v>
      </c>
      <c r="E395" s="14">
        <v>589167</v>
      </c>
      <c r="F395" s="14">
        <v>600666</v>
      </c>
      <c r="G395" s="14">
        <v>707902</v>
      </c>
      <c r="H395" s="14">
        <v>888629</v>
      </c>
      <c r="I395" s="14">
        <v>980616</v>
      </c>
      <c r="J395" s="14">
        <v>1033176</v>
      </c>
      <c r="K395" s="14">
        <v>1137024</v>
      </c>
      <c r="L395" s="14">
        <v>1176927</v>
      </c>
      <c r="M395" s="14">
        <v>1015480</v>
      </c>
      <c r="N395" s="14">
        <v>945743</v>
      </c>
      <c r="O395" s="14">
        <v>683594</v>
      </c>
      <c r="P395" s="14">
        <v>727114</v>
      </c>
      <c r="Q395" s="30">
        <v>10481618</v>
      </c>
      <c r="R395" s="12">
        <f t="shared" si="36"/>
        <v>8.0712648840547629E-2</v>
      </c>
    </row>
    <row r="396" spans="1:18" x14ac:dyDescent="0.2">
      <c r="A396" s="5" t="s">
        <v>653</v>
      </c>
      <c r="B396" s="6" t="s">
        <v>681</v>
      </c>
      <c r="C396" s="34" t="s">
        <v>740</v>
      </c>
      <c r="D396" s="30">
        <v>969950</v>
      </c>
      <c r="E396" s="14">
        <v>59904</v>
      </c>
      <c r="F396" s="14">
        <v>72786</v>
      </c>
      <c r="G396" s="14">
        <v>84911</v>
      </c>
      <c r="H396" s="14">
        <v>100224</v>
      </c>
      <c r="I396" s="14">
        <v>103337</v>
      </c>
      <c r="J396" s="14">
        <v>105278</v>
      </c>
      <c r="K396" s="14">
        <v>114431</v>
      </c>
      <c r="L396" s="14">
        <v>120832</v>
      </c>
      <c r="M396" s="14">
        <v>103252</v>
      </c>
      <c r="N396" s="14">
        <v>96965</v>
      </c>
      <c r="O396" s="14">
        <v>67118</v>
      </c>
      <c r="P396" s="14">
        <v>73768</v>
      </c>
      <c r="Q396" s="30">
        <v>1102544</v>
      </c>
      <c r="R396" s="12">
        <f t="shared" si="36"/>
        <v>0.13670189185009529</v>
      </c>
    </row>
    <row r="397" spans="1:18" x14ac:dyDescent="0.2">
      <c r="A397" s="5" t="s">
        <v>653</v>
      </c>
      <c r="B397" s="6" t="s">
        <v>682</v>
      </c>
      <c r="C397" s="34" t="s">
        <v>741</v>
      </c>
      <c r="D397" s="30">
        <v>17857523</v>
      </c>
      <c r="E397" s="14">
        <v>1157036</v>
      </c>
      <c r="F397" s="14">
        <v>1179599</v>
      </c>
      <c r="G397" s="14">
        <v>1343194</v>
      </c>
      <c r="H397" s="14">
        <v>1725957</v>
      </c>
      <c r="I397" s="14">
        <v>1819810</v>
      </c>
      <c r="J397" s="14">
        <v>1855182</v>
      </c>
      <c r="K397" s="14">
        <v>1937026</v>
      </c>
      <c r="L397" s="14">
        <v>2010566</v>
      </c>
      <c r="M397" s="14">
        <v>1874038</v>
      </c>
      <c r="N397" s="14">
        <v>1884458</v>
      </c>
      <c r="O397" s="14">
        <v>1590704</v>
      </c>
      <c r="P397" s="14">
        <v>1562260</v>
      </c>
      <c r="Q397" s="30">
        <v>19935161</v>
      </c>
      <c r="R397" s="12">
        <f t="shared" si="36"/>
        <v>0.11634525124229156</v>
      </c>
    </row>
    <row r="398" spans="1:18" x14ac:dyDescent="0.2">
      <c r="A398" s="5" t="s">
        <v>653</v>
      </c>
      <c r="B398" s="6" t="s">
        <v>683</v>
      </c>
      <c r="C398" s="34" t="s">
        <v>742</v>
      </c>
      <c r="D398" s="30">
        <v>20687423</v>
      </c>
      <c r="E398" s="14">
        <v>1224093</v>
      </c>
      <c r="F398" s="14">
        <v>1224584</v>
      </c>
      <c r="G398" s="14">
        <v>1433708</v>
      </c>
      <c r="H398" s="14">
        <v>1700330</v>
      </c>
      <c r="I398" s="14">
        <v>2035116</v>
      </c>
      <c r="J398" s="14">
        <v>2247631</v>
      </c>
      <c r="K398" s="14">
        <v>2409698</v>
      </c>
      <c r="L398" s="14">
        <v>2558029</v>
      </c>
      <c r="M398" s="17">
        <v>2302301</v>
      </c>
      <c r="N398" s="14">
        <v>2005384</v>
      </c>
      <c r="O398" s="14">
        <v>1387687</v>
      </c>
      <c r="P398" s="14">
        <v>1433940</v>
      </c>
      <c r="Q398" s="30">
        <v>21951758</v>
      </c>
      <c r="R398" s="12">
        <f>Q398/D398-1</f>
        <v>6.1116118716188161E-2</v>
      </c>
    </row>
    <row r="399" spans="1:18" x14ac:dyDescent="0.2">
      <c r="A399" s="5" t="s">
        <v>653</v>
      </c>
      <c r="B399" s="6" t="s">
        <v>684</v>
      </c>
      <c r="C399" s="34" t="s">
        <v>743</v>
      </c>
      <c r="D399" s="30">
        <v>4415797</v>
      </c>
      <c r="E399" s="14">
        <v>228704</v>
      </c>
      <c r="F399" s="14">
        <v>242995</v>
      </c>
      <c r="G399" s="14">
        <v>282969</v>
      </c>
      <c r="H399" s="14">
        <v>338849</v>
      </c>
      <c r="I399" s="14">
        <v>433419</v>
      </c>
      <c r="J399" s="14">
        <v>494673</v>
      </c>
      <c r="K399" s="14">
        <v>524599</v>
      </c>
      <c r="L399" s="14">
        <v>534026</v>
      </c>
      <c r="M399" s="14">
        <v>497998</v>
      </c>
      <c r="N399" s="14">
        <v>412574</v>
      </c>
      <c r="O399" s="14">
        <v>266002</v>
      </c>
      <c r="P399" s="14">
        <v>255424</v>
      </c>
      <c r="Q399" s="30">
        <v>4513045</v>
      </c>
      <c r="R399" s="12">
        <f t="shared" ref="R399:R406" si="37">Q399/D399-1</f>
        <v>2.2022751498766757E-2</v>
      </c>
    </row>
    <row r="400" spans="1:18" x14ac:dyDescent="0.2">
      <c r="A400" s="5" t="s">
        <v>653</v>
      </c>
      <c r="B400" s="6" t="s">
        <v>685</v>
      </c>
      <c r="C400" s="34" t="s">
        <v>744</v>
      </c>
      <c r="D400" s="30">
        <v>174632</v>
      </c>
      <c r="E400" s="14">
        <v>7987</v>
      </c>
      <c r="F400" s="14">
        <v>16252</v>
      </c>
      <c r="G400" s="14">
        <v>17338</v>
      </c>
      <c r="H400" s="14">
        <v>16396</v>
      </c>
      <c r="I400" s="14">
        <v>18972</v>
      </c>
      <c r="J400" s="14">
        <v>21049</v>
      </c>
      <c r="K400" s="14">
        <v>30322</v>
      </c>
      <c r="L400" s="14">
        <v>27387</v>
      </c>
      <c r="M400" s="14">
        <v>20026</v>
      </c>
      <c r="N400" s="14">
        <v>16475</v>
      </c>
      <c r="O400" s="14">
        <v>14347</v>
      </c>
      <c r="P400" s="14">
        <v>12881</v>
      </c>
      <c r="Q400" s="30">
        <v>219167</v>
      </c>
      <c r="R400" s="12">
        <f t="shared" si="37"/>
        <v>0.25502198909707263</v>
      </c>
    </row>
    <row r="401" spans="1:18" x14ac:dyDescent="0.2">
      <c r="A401" s="5" t="s">
        <v>653</v>
      </c>
      <c r="B401" s="6" t="s">
        <v>686</v>
      </c>
      <c r="C401" s="34" t="s">
        <v>745</v>
      </c>
      <c r="D401" s="30">
        <v>463985</v>
      </c>
      <c r="E401" s="14">
        <v>26317</v>
      </c>
      <c r="F401" s="14">
        <v>26059</v>
      </c>
      <c r="G401" s="14">
        <v>30301</v>
      </c>
      <c r="H401" s="14">
        <v>30149</v>
      </c>
      <c r="I401" s="14">
        <v>46054</v>
      </c>
      <c r="J401" s="14">
        <v>48798</v>
      </c>
      <c r="K401" s="14">
        <v>47540</v>
      </c>
      <c r="L401" s="14">
        <v>50073</v>
      </c>
      <c r="M401" s="14">
        <v>49826</v>
      </c>
      <c r="N401" s="14">
        <v>43762</v>
      </c>
      <c r="O401" s="14">
        <v>31496</v>
      </c>
      <c r="P401" s="14">
        <v>28868</v>
      </c>
      <c r="Q401" s="30">
        <v>458931</v>
      </c>
      <c r="R401" s="12">
        <f t="shared" si="37"/>
        <v>-1.089259351056604E-2</v>
      </c>
    </row>
    <row r="402" spans="1:18" x14ac:dyDescent="0.2">
      <c r="A402" s="5" t="s">
        <v>653</v>
      </c>
      <c r="B402" s="6" t="s">
        <v>687</v>
      </c>
      <c r="C402" s="34" t="s">
        <v>746</v>
      </c>
      <c r="D402" s="30">
        <v>1145561</v>
      </c>
      <c r="E402" s="14">
        <v>46649</v>
      </c>
      <c r="F402" s="14">
        <v>46047</v>
      </c>
      <c r="G402" s="14">
        <v>51816</v>
      </c>
      <c r="H402" s="14">
        <v>79924</v>
      </c>
      <c r="I402" s="14">
        <v>99471</v>
      </c>
      <c r="J402" s="14">
        <v>110129</v>
      </c>
      <c r="K402" s="14">
        <v>123691</v>
      </c>
      <c r="L402" s="14">
        <v>118819</v>
      </c>
      <c r="M402" s="14">
        <v>105186</v>
      </c>
      <c r="N402" s="14">
        <v>91034</v>
      </c>
      <c r="O402" s="14">
        <v>21137</v>
      </c>
      <c r="P402" s="14">
        <v>18357</v>
      </c>
      <c r="Q402" s="30">
        <v>912400</v>
      </c>
      <c r="R402" s="12">
        <f t="shared" si="37"/>
        <v>-0.20353433819761668</v>
      </c>
    </row>
    <row r="403" spans="1:18" x14ac:dyDescent="0.2">
      <c r="A403" s="5" t="s">
        <v>653</v>
      </c>
      <c r="B403" s="6" t="s">
        <v>688</v>
      </c>
      <c r="C403" s="34" t="s">
        <v>747</v>
      </c>
      <c r="D403" s="30">
        <v>300446</v>
      </c>
      <c r="E403" s="14">
        <v>15273</v>
      </c>
      <c r="F403" s="14">
        <v>23171</v>
      </c>
      <c r="G403" s="14">
        <v>25517</v>
      </c>
      <c r="H403" s="14">
        <v>23760</v>
      </c>
      <c r="I403" s="14">
        <v>23967</v>
      </c>
      <c r="J403" s="14">
        <v>23386</v>
      </c>
      <c r="K403" s="14">
        <v>21865</v>
      </c>
      <c r="L403" s="14">
        <v>25626</v>
      </c>
      <c r="M403" s="14">
        <v>24383</v>
      </c>
      <c r="N403" s="14">
        <v>29645</v>
      </c>
      <c r="O403" s="14">
        <v>24090</v>
      </c>
      <c r="P403" s="14">
        <v>20728</v>
      </c>
      <c r="Q403" s="30">
        <v>279799</v>
      </c>
      <c r="R403" s="12">
        <f t="shared" si="37"/>
        <v>-6.8721167863775801E-2</v>
      </c>
    </row>
    <row r="404" spans="1:18" x14ac:dyDescent="0.2">
      <c r="A404" s="5" t="s">
        <v>653</v>
      </c>
      <c r="B404" s="6" t="s">
        <v>689</v>
      </c>
      <c r="C404" s="34" t="s">
        <v>748</v>
      </c>
      <c r="D404" s="30">
        <v>1722992</v>
      </c>
      <c r="E404" s="14">
        <v>95793</v>
      </c>
      <c r="F404" s="14">
        <v>105810</v>
      </c>
      <c r="G404" s="14">
        <v>129115</v>
      </c>
      <c r="H404" s="14">
        <v>148172</v>
      </c>
      <c r="I404" s="14">
        <v>166514</v>
      </c>
      <c r="J404" s="14">
        <v>176395</v>
      </c>
      <c r="K404" s="14">
        <v>192358</v>
      </c>
      <c r="L404" s="14">
        <v>200673</v>
      </c>
      <c r="M404" s="14">
        <v>177068</v>
      </c>
      <c r="N404" s="14">
        <v>165194</v>
      </c>
      <c r="O404" s="14">
        <v>140627</v>
      </c>
      <c r="P404" s="14">
        <v>132562</v>
      </c>
      <c r="Q404" s="30">
        <v>1829685</v>
      </c>
      <c r="R404" s="12">
        <f t="shared" si="37"/>
        <v>6.1923096566902203E-2</v>
      </c>
    </row>
    <row r="405" spans="1:18" x14ac:dyDescent="0.2">
      <c r="A405" s="5" t="s">
        <v>653</v>
      </c>
      <c r="B405" s="6" t="s">
        <v>690</v>
      </c>
      <c r="C405" s="34" t="s">
        <v>749</v>
      </c>
      <c r="D405" s="30">
        <v>119916</v>
      </c>
      <c r="E405" s="14">
        <v>8583</v>
      </c>
      <c r="F405" s="14">
        <v>8742</v>
      </c>
      <c r="G405" s="14">
        <v>10525</v>
      </c>
      <c r="H405" s="14">
        <v>10783</v>
      </c>
      <c r="I405" s="14">
        <v>10950</v>
      </c>
      <c r="J405" s="14">
        <v>11244</v>
      </c>
      <c r="K405" s="14">
        <v>11595</v>
      </c>
      <c r="L405" s="14">
        <v>11819</v>
      </c>
      <c r="M405" s="14">
        <v>10767</v>
      </c>
      <c r="N405" s="14">
        <v>11955</v>
      </c>
      <c r="O405" s="14">
        <v>10415</v>
      </c>
      <c r="P405" s="14">
        <v>10026</v>
      </c>
      <c r="Q405" s="30">
        <v>127219</v>
      </c>
      <c r="R405" s="12">
        <f t="shared" si="37"/>
        <v>6.0900964008139047E-2</v>
      </c>
    </row>
    <row r="406" spans="1:18" x14ac:dyDescent="0.2">
      <c r="A406" s="5" t="s">
        <v>653</v>
      </c>
      <c r="B406" s="6" t="s">
        <v>691</v>
      </c>
      <c r="C406" s="34" t="s">
        <v>750</v>
      </c>
      <c r="D406" s="30">
        <v>209947</v>
      </c>
      <c r="E406" s="14">
        <v>21039</v>
      </c>
      <c r="F406" s="14">
        <v>17313</v>
      </c>
      <c r="G406" s="14">
        <v>19485</v>
      </c>
      <c r="H406" s="14">
        <v>20106</v>
      </c>
      <c r="I406" s="14">
        <v>21387</v>
      </c>
      <c r="J406" s="14">
        <v>23410</v>
      </c>
      <c r="K406" s="14">
        <v>23203</v>
      </c>
      <c r="L406" s="14">
        <v>25932</v>
      </c>
      <c r="M406" s="14">
        <v>24093</v>
      </c>
      <c r="N406" s="14">
        <v>25471</v>
      </c>
      <c r="O406" s="14">
        <v>21628</v>
      </c>
      <c r="P406" s="14">
        <v>19328</v>
      </c>
      <c r="Q406" s="30">
        <v>262626</v>
      </c>
      <c r="R406" s="12">
        <f t="shared" si="37"/>
        <v>0.25091570729755608</v>
      </c>
    </row>
  </sheetData>
  <mergeCells count="2">
    <mergeCell ref="E259:G259"/>
    <mergeCell ref="H259:J259"/>
  </mergeCells>
  <phoneticPr fontId="5" type="noConversion"/>
  <pageMargins left="0.59055118110236227" right="0.59055118110236227" top="0.59055118110236227" bottom="0.59055118110236227" header="0.51181102362204722" footer="0.51181102362204722"/>
  <pageSetup paperSize="9" scale="39" fitToHeight="0" orientation="portrait" r:id="rId1"/>
  <headerFooter alignWithMargins="0"/>
  <ignoredErrors>
    <ignoredError sqref="E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385"/>
  <sheetViews>
    <sheetView zoomScaleNormal="100" workbookViewId="0">
      <pane xSplit="4" ySplit="1" topLeftCell="E354" activePane="bottomRight" state="frozen"/>
      <selection activeCell="R312" sqref="R312"/>
      <selection pane="topRight" activeCell="R312" sqref="R312"/>
      <selection pane="bottomLeft" activeCell="R312" sqref="R312"/>
      <selection pane="bottomRight" activeCell="B13" sqref="B13"/>
    </sheetView>
  </sheetViews>
  <sheetFormatPr defaultRowHeight="12.75" x14ac:dyDescent="0.2"/>
  <cols>
    <col min="1" max="1" width="24.5703125" bestFit="1" customWidth="1"/>
    <col min="2" max="2" width="30.7109375" bestFit="1" customWidth="1"/>
    <col min="3" max="3" width="6.5703125" style="36" customWidth="1"/>
    <col min="4" max="4" width="12.42578125" bestFit="1" customWidth="1"/>
    <col min="5" max="16" width="11" style="43" customWidth="1"/>
    <col min="17" max="17" width="14.140625" style="43" customWidth="1"/>
    <col min="18" max="18" width="8.7109375" style="43" customWidth="1"/>
    <col min="19" max="19" width="10.140625" customWidth="1"/>
    <col min="20" max="20" width="10" customWidth="1"/>
    <col min="21" max="21" width="10" bestFit="1" customWidth="1"/>
  </cols>
  <sheetData>
    <row r="1" spans="1:18" x14ac:dyDescent="0.2">
      <c r="A1" s="1" t="s">
        <v>0</v>
      </c>
      <c r="B1" s="1" t="s">
        <v>1</v>
      </c>
      <c r="C1" s="33" t="s">
        <v>17</v>
      </c>
      <c r="D1" s="2" t="s">
        <v>15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756</v>
      </c>
      <c r="R1" s="4" t="s">
        <v>16</v>
      </c>
    </row>
    <row r="2" spans="1:18" x14ac:dyDescent="0.2">
      <c r="A2" s="5" t="s">
        <v>18</v>
      </c>
      <c r="B2" s="6" t="s">
        <v>19</v>
      </c>
      <c r="C2" s="34" t="s">
        <v>20</v>
      </c>
      <c r="D2" s="10">
        <v>1665331</v>
      </c>
      <c r="E2" s="14">
        <v>126844</v>
      </c>
      <c r="F2" s="14">
        <v>101829</v>
      </c>
      <c r="G2" s="14">
        <v>128941</v>
      </c>
      <c r="H2" s="14">
        <v>125627</v>
      </c>
      <c r="I2" s="14">
        <v>133094</v>
      </c>
      <c r="J2" s="14">
        <v>150111</v>
      </c>
      <c r="K2" s="14">
        <v>190259</v>
      </c>
      <c r="L2" s="14">
        <v>216834</v>
      </c>
      <c r="M2" s="14">
        <v>172452</v>
      </c>
      <c r="N2" s="14">
        <v>147855</v>
      </c>
      <c r="O2" s="14">
        <v>120150</v>
      </c>
      <c r="P2" s="14">
        <v>143346</v>
      </c>
      <c r="Q2" s="30">
        <f>SUM(E2:P2)</f>
        <v>1757342</v>
      </c>
      <c r="R2" s="12">
        <f t="shared" ref="R2:R11" si="0">Q2/D2-1</f>
        <v>5.5250878053672237E-2</v>
      </c>
    </row>
    <row r="3" spans="1:18" x14ac:dyDescent="0.2">
      <c r="A3" s="5" t="s">
        <v>21</v>
      </c>
      <c r="B3" s="6" t="s">
        <v>22</v>
      </c>
      <c r="C3" s="34" t="s">
        <v>23</v>
      </c>
      <c r="D3" s="10">
        <v>1688035</v>
      </c>
      <c r="E3" s="64">
        <v>112382</v>
      </c>
      <c r="F3" s="64">
        <v>91170</v>
      </c>
      <c r="G3" s="64">
        <v>102915</v>
      </c>
      <c r="H3" s="64">
        <v>116846</v>
      </c>
      <c r="I3" s="64">
        <v>125114</v>
      </c>
      <c r="J3" s="64">
        <v>145066</v>
      </c>
      <c r="K3" s="64">
        <v>179581</v>
      </c>
      <c r="L3" s="64">
        <v>197731</v>
      </c>
      <c r="M3" s="64">
        <v>169613</v>
      </c>
      <c r="N3" s="64">
        <v>162383</v>
      </c>
      <c r="O3" s="64">
        <v>135590</v>
      </c>
      <c r="P3" s="64">
        <v>153319</v>
      </c>
      <c r="Q3" s="30">
        <f t="shared" ref="Q3:Q73" si="1">SUM(E3:P3)</f>
        <v>1691710</v>
      </c>
      <c r="R3" s="12">
        <f t="shared" si="0"/>
        <v>2.1770875603883688E-3</v>
      </c>
    </row>
    <row r="4" spans="1:18" x14ac:dyDescent="0.2">
      <c r="A4" s="5" t="s">
        <v>24</v>
      </c>
      <c r="B4" s="6" t="s">
        <v>901</v>
      </c>
      <c r="C4" s="35"/>
      <c r="D4" s="10">
        <f>SUM(D5:D10)</f>
        <v>26596104</v>
      </c>
      <c r="E4" s="14">
        <f>SUM(E5:E10)</f>
        <v>1803576</v>
      </c>
      <c r="F4" s="14">
        <f t="shared" ref="F4:P4" si="2">SUM(F5:F10)</f>
        <v>1777250</v>
      </c>
      <c r="G4" s="14">
        <f t="shared" si="2"/>
        <v>2201494</v>
      </c>
      <c r="H4" s="14">
        <f t="shared" si="2"/>
        <v>2079384</v>
      </c>
      <c r="I4" s="14">
        <f t="shared" si="2"/>
        <v>2287695</v>
      </c>
      <c r="J4" s="14">
        <f t="shared" si="2"/>
        <v>2465463</v>
      </c>
      <c r="K4" s="14">
        <f t="shared" si="2"/>
        <v>2561796</v>
      </c>
      <c r="L4" s="14">
        <f t="shared" si="2"/>
        <v>2582021</v>
      </c>
      <c r="M4" s="14">
        <f t="shared" si="2"/>
        <v>2507801</v>
      </c>
      <c r="N4" s="14">
        <f t="shared" si="2"/>
        <v>2286045</v>
      </c>
      <c r="O4" s="14">
        <f t="shared" si="2"/>
        <v>1867408</v>
      </c>
      <c r="P4" s="14">
        <f t="shared" si="2"/>
        <v>1914073</v>
      </c>
      <c r="Q4" s="30">
        <f t="shared" si="1"/>
        <v>26334006</v>
      </c>
      <c r="R4" s="12">
        <f t="shared" si="0"/>
        <v>-9.8547516583632477E-3</v>
      </c>
    </row>
    <row r="5" spans="1:18" x14ac:dyDescent="0.2">
      <c r="A5" s="5" t="s">
        <v>24</v>
      </c>
      <c r="B5" s="6" t="s">
        <v>25</v>
      </c>
      <c r="C5" s="34" t="s">
        <v>31</v>
      </c>
      <c r="D5" s="10">
        <v>930617</v>
      </c>
      <c r="E5" s="14">
        <v>46229</v>
      </c>
      <c r="F5" s="14">
        <v>50455</v>
      </c>
      <c r="G5" s="14">
        <v>66513</v>
      </c>
      <c r="H5" s="14">
        <v>69268</v>
      </c>
      <c r="I5" s="14">
        <v>80307</v>
      </c>
      <c r="J5" s="14">
        <v>96322</v>
      </c>
      <c r="K5" s="14">
        <v>97844</v>
      </c>
      <c r="L5" s="14">
        <v>90390</v>
      </c>
      <c r="M5" s="14">
        <v>93131</v>
      </c>
      <c r="N5" s="14">
        <v>77746</v>
      </c>
      <c r="O5" s="14">
        <v>63856</v>
      </c>
      <c r="P5" s="14">
        <v>49679</v>
      </c>
      <c r="Q5" s="30">
        <f t="shared" si="1"/>
        <v>881740</v>
      </c>
      <c r="R5" s="12">
        <f t="shared" si="0"/>
        <v>-5.2521069355062289E-2</v>
      </c>
    </row>
    <row r="6" spans="1:18" x14ac:dyDescent="0.2">
      <c r="A6" s="5" t="s">
        <v>24</v>
      </c>
      <c r="B6" s="6" t="s">
        <v>26</v>
      </c>
      <c r="C6" s="34" t="s">
        <v>32</v>
      </c>
      <c r="D6" s="10">
        <v>930850</v>
      </c>
      <c r="E6" s="14">
        <v>144753</v>
      </c>
      <c r="F6" s="14">
        <v>156246</v>
      </c>
      <c r="G6" s="14">
        <v>170800</v>
      </c>
      <c r="H6" s="14">
        <v>55737</v>
      </c>
      <c r="I6" s="14">
        <v>48930</v>
      </c>
      <c r="J6" s="14">
        <v>69349</v>
      </c>
      <c r="K6" s="14">
        <v>61711</v>
      </c>
      <c r="L6" s="14">
        <v>60915</v>
      </c>
      <c r="M6" s="14">
        <v>55767</v>
      </c>
      <c r="N6" s="14">
        <v>38388</v>
      </c>
      <c r="O6" s="14">
        <v>30426</v>
      </c>
      <c r="P6" s="14">
        <v>88102</v>
      </c>
      <c r="Q6" s="30">
        <f t="shared" si="1"/>
        <v>981124</v>
      </c>
      <c r="R6" s="12">
        <f t="shared" si="0"/>
        <v>5.4008701724230557E-2</v>
      </c>
    </row>
    <row r="7" spans="1:18" x14ac:dyDescent="0.2">
      <c r="A7" s="5" t="s">
        <v>24</v>
      </c>
      <c r="B7" s="6" t="s">
        <v>27</v>
      </c>
      <c r="C7" s="34" t="s">
        <v>33</v>
      </c>
      <c r="D7" s="10">
        <v>279050</v>
      </c>
      <c r="E7" s="14">
        <v>18744</v>
      </c>
      <c r="F7" s="14">
        <v>20072</v>
      </c>
      <c r="G7" s="14">
        <v>21735</v>
      </c>
      <c r="H7" s="14">
        <v>19363</v>
      </c>
      <c r="I7" s="14">
        <v>22508</v>
      </c>
      <c r="J7" s="14">
        <v>24031</v>
      </c>
      <c r="K7" s="14">
        <v>28261</v>
      </c>
      <c r="L7" s="14">
        <v>26760</v>
      </c>
      <c r="M7" s="14">
        <v>24573</v>
      </c>
      <c r="N7" s="14">
        <v>22269</v>
      </c>
      <c r="O7" s="14">
        <v>13354</v>
      </c>
      <c r="P7" s="14">
        <v>16751</v>
      </c>
      <c r="Q7" s="30">
        <f t="shared" si="1"/>
        <v>258421</v>
      </c>
      <c r="R7" s="12">
        <f t="shared" si="0"/>
        <v>-7.3925819745565335E-2</v>
      </c>
    </row>
    <row r="8" spans="1:18" x14ac:dyDescent="0.2">
      <c r="A8" s="5" t="s">
        <v>24</v>
      </c>
      <c r="B8" s="6" t="s">
        <v>28</v>
      </c>
      <c r="C8" s="34" t="s">
        <v>34</v>
      </c>
      <c r="D8" s="10">
        <v>623306</v>
      </c>
      <c r="E8" s="14">
        <v>23423</v>
      </c>
      <c r="F8" s="14">
        <v>26663</v>
      </c>
      <c r="G8" s="14">
        <v>34179</v>
      </c>
      <c r="H8" s="14">
        <v>39810</v>
      </c>
      <c r="I8" s="14">
        <v>57207</v>
      </c>
      <c r="J8" s="14">
        <v>72390</v>
      </c>
      <c r="K8" s="14">
        <v>66771</v>
      </c>
      <c r="L8" s="14">
        <v>68354</v>
      </c>
      <c r="M8" s="14">
        <v>62233</v>
      </c>
      <c r="N8" s="14">
        <v>42193</v>
      </c>
      <c r="O8" s="14">
        <v>31496</v>
      </c>
      <c r="P8" s="14">
        <v>25242</v>
      </c>
      <c r="Q8" s="30">
        <f t="shared" si="1"/>
        <v>549961</v>
      </c>
      <c r="R8" s="12">
        <f t="shared" si="0"/>
        <v>-0.1176709353030454</v>
      </c>
    </row>
    <row r="9" spans="1:18" x14ac:dyDescent="0.2">
      <c r="A9" s="5" t="s">
        <v>24</v>
      </c>
      <c r="B9" s="6" t="s">
        <v>29</v>
      </c>
      <c r="C9" s="34" t="s">
        <v>35</v>
      </c>
      <c r="D9" s="10">
        <v>1666487</v>
      </c>
      <c r="E9" s="14">
        <v>196271</v>
      </c>
      <c r="F9" s="14">
        <v>192189</v>
      </c>
      <c r="G9" s="14">
        <v>202820</v>
      </c>
      <c r="H9" s="14">
        <v>98561</v>
      </c>
      <c r="I9" s="14">
        <v>108943</v>
      </c>
      <c r="J9" s="14">
        <v>139308</v>
      </c>
      <c r="K9" s="14">
        <v>142194</v>
      </c>
      <c r="L9" s="14">
        <v>150130</v>
      </c>
      <c r="M9" s="14">
        <v>126109</v>
      </c>
      <c r="N9" s="14">
        <v>95259</v>
      </c>
      <c r="O9" s="14">
        <v>81389</v>
      </c>
      <c r="P9" s="14">
        <v>129661</v>
      </c>
      <c r="Q9" s="30">
        <f t="shared" si="1"/>
        <v>1662834</v>
      </c>
      <c r="R9" s="12">
        <f t="shared" si="0"/>
        <v>-2.1920363015133226E-3</v>
      </c>
    </row>
    <row r="10" spans="1:18" x14ac:dyDescent="0.2">
      <c r="A10" s="5" t="s">
        <v>24</v>
      </c>
      <c r="B10" s="6" t="s">
        <v>30</v>
      </c>
      <c r="C10" s="34" t="s">
        <v>36</v>
      </c>
      <c r="D10" s="10">
        <v>22165794</v>
      </c>
      <c r="E10" s="14">
        <v>1374156</v>
      </c>
      <c r="F10" s="14">
        <v>1331625</v>
      </c>
      <c r="G10" s="14">
        <v>1705447</v>
      </c>
      <c r="H10" s="14">
        <v>1796645</v>
      </c>
      <c r="I10" s="14">
        <v>1969800</v>
      </c>
      <c r="J10" s="14">
        <v>2064063</v>
      </c>
      <c r="K10" s="14">
        <v>2165015</v>
      </c>
      <c r="L10" s="14">
        <v>2185472</v>
      </c>
      <c r="M10" s="14">
        <v>2145988</v>
      </c>
      <c r="N10" s="14">
        <v>2010190</v>
      </c>
      <c r="O10" s="14">
        <v>1646887</v>
      </c>
      <c r="P10" s="14">
        <v>1604638</v>
      </c>
      <c r="Q10" s="30">
        <v>21999926</v>
      </c>
      <c r="R10" s="12">
        <f t="shared" si="0"/>
        <v>-7.4830615136096679E-3</v>
      </c>
    </row>
    <row r="11" spans="1:18" x14ac:dyDescent="0.2">
      <c r="A11" s="5" t="s">
        <v>39</v>
      </c>
      <c r="B11" s="6" t="s">
        <v>901</v>
      </c>
      <c r="C11" s="35"/>
      <c r="D11" s="10">
        <f>SUM(D12:D15)</f>
        <v>25997500</v>
      </c>
      <c r="E11" s="14">
        <f>SUM(E12:E15)</f>
        <v>1556871</v>
      </c>
      <c r="F11" s="14">
        <f t="shared" ref="F11:P11" si="3">SUM(F12:F15)</f>
        <v>1557459</v>
      </c>
      <c r="G11" s="14">
        <f t="shared" si="3"/>
        <v>1933049</v>
      </c>
      <c r="H11" s="14">
        <f t="shared" si="3"/>
        <v>2259801</v>
      </c>
      <c r="I11" s="14">
        <f t="shared" si="3"/>
        <v>2411817</v>
      </c>
      <c r="J11" s="14">
        <f t="shared" si="3"/>
        <v>2464391</v>
      </c>
      <c r="K11" s="14">
        <f t="shared" si="3"/>
        <v>2846355</v>
      </c>
      <c r="L11" s="14">
        <f t="shared" si="3"/>
        <v>2795871</v>
      </c>
      <c r="M11" s="14">
        <f t="shared" si="3"/>
        <v>2595158</v>
      </c>
      <c r="N11" s="14">
        <f t="shared" si="3"/>
        <v>2347456</v>
      </c>
      <c r="O11" s="14">
        <f t="shared" si="3"/>
        <v>1870033</v>
      </c>
      <c r="P11" s="14">
        <f t="shared" si="3"/>
        <v>1806349</v>
      </c>
      <c r="Q11" s="30">
        <f t="shared" si="1"/>
        <v>26444610</v>
      </c>
      <c r="R11" s="12">
        <f t="shared" si="0"/>
        <v>1.7198192133859092E-2</v>
      </c>
    </row>
    <row r="12" spans="1:18" x14ac:dyDescent="0.2">
      <c r="A12" s="5" t="s">
        <v>39</v>
      </c>
      <c r="B12" s="6" t="s">
        <v>41</v>
      </c>
      <c r="C12" s="34" t="s">
        <v>58</v>
      </c>
      <c r="D12" s="10">
        <v>6514383</v>
      </c>
      <c r="E12" s="14">
        <v>396016</v>
      </c>
      <c r="F12" s="14">
        <v>381677</v>
      </c>
      <c r="G12" s="14">
        <v>456958</v>
      </c>
      <c r="H12" s="14">
        <f>2467220-E12-F12-G12-I12</f>
        <v>599211</v>
      </c>
      <c r="I12" s="14">
        <v>633358</v>
      </c>
      <c r="J12" s="14">
        <v>602955</v>
      </c>
      <c r="K12" s="14">
        <v>722990</v>
      </c>
      <c r="L12" s="14">
        <v>739091</v>
      </c>
      <c r="M12" s="14">
        <v>644662</v>
      </c>
      <c r="N12" s="14">
        <v>642543</v>
      </c>
      <c r="O12" s="14">
        <v>484134</v>
      </c>
      <c r="P12" s="14">
        <v>473794</v>
      </c>
      <c r="Q12" s="30">
        <f t="shared" si="1"/>
        <v>6777389</v>
      </c>
      <c r="R12" s="12">
        <v>4.2000000000000003E-2</v>
      </c>
    </row>
    <row r="13" spans="1:18" x14ac:dyDescent="0.2">
      <c r="A13" s="5" t="s">
        <v>39</v>
      </c>
      <c r="B13" s="6" t="s">
        <v>42</v>
      </c>
      <c r="C13" s="34" t="s">
        <v>59</v>
      </c>
      <c r="D13" s="10">
        <v>18971332</v>
      </c>
      <c r="E13" s="14">
        <v>1145275</v>
      </c>
      <c r="F13" s="14">
        <v>1155653</v>
      </c>
      <c r="G13" s="14">
        <v>1445987</v>
      </c>
      <c r="H13" s="14">
        <v>1627828</v>
      </c>
      <c r="I13" s="14">
        <v>1719561</v>
      </c>
      <c r="J13" s="14">
        <v>1804256</v>
      </c>
      <c r="K13" s="14">
        <v>2032604</v>
      </c>
      <c r="L13" s="14">
        <v>1961772</v>
      </c>
      <c r="M13" s="14">
        <v>1894716</v>
      </c>
      <c r="N13" s="14">
        <v>1669543</v>
      </c>
      <c r="O13" s="14">
        <v>1359071</v>
      </c>
      <c r="P13" s="14">
        <v>1312202</v>
      </c>
      <c r="Q13" s="30">
        <v>19133222</v>
      </c>
      <c r="R13" s="12">
        <f>Q13/D13-1</f>
        <v>8.5334018718348226E-3</v>
      </c>
    </row>
    <row r="14" spans="1:18" x14ac:dyDescent="0.2">
      <c r="A14" s="5" t="s">
        <v>39</v>
      </c>
      <c r="B14" s="6" t="s">
        <v>43</v>
      </c>
      <c r="C14" s="34" t="s">
        <v>60</v>
      </c>
      <c r="D14" s="10">
        <v>300813</v>
      </c>
      <c r="E14" s="14">
        <v>8663</v>
      </c>
      <c r="F14" s="14">
        <v>12319</v>
      </c>
      <c r="G14" s="14">
        <v>19891</v>
      </c>
      <c r="H14" s="14">
        <v>17390</v>
      </c>
      <c r="I14" s="14">
        <v>33819</v>
      </c>
      <c r="J14" s="14">
        <v>31363</v>
      </c>
      <c r="K14" s="14">
        <v>55365</v>
      </c>
      <c r="L14" s="14">
        <v>57502</v>
      </c>
      <c r="M14" s="14">
        <v>30771</v>
      </c>
      <c r="N14" s="14">
        <v>18469</v>
      </c>
      <c r="O14" s="14">
        <v>13789</v>
      </c>
      <c r="P14" s="14">
        <v>10996</v>
      </c>
      <c r="Q14" s="30">
        <f t="shared" si="1"/>
        <v>310337</v>
      </c>
      <c r="R14" s="12">
        <f>Q14/D14-1</f>
        <v>3.1660865720563924E-2</v>
      </c>
    </row>
    <row r="15" spans="1:18" x14ac:dyDescent="0.2">
      <c r="A15" s="5" t="s">
        <v>39</v>
      </c>
      <c r="B15" s="6" t="s">
        <v>768</v>
      </c>
      <c r="C15" s="34" t="s">
        <v>769</v>
      </c>
      <c r="D15" s="10">
        <v>210972</v>
      </c>
      <c r="E15" s="14">
        <v>6917</v>
      </c>
      <c r="F15" s="14">
        <v>7810</v>
      </c>
      <c r="G15" s="14">
        <v>10213</v>
      </c>
      <c r="H15" s="14">
        <v>15372</v>
      </c>
      <c r="I15" s="14">
        <v>25079</v>
      </c>
      <c r="J15" s="14">
        <v>25817</v>
      </c>
      <c r="K15" s="14">
        <v>35396</v>
      </c>
      <c r="L15" s="14">
        <v>37506</v>
      </c>
      <c r="M15" s="14">
        <v>25009</v>
      </c>
      <c r="N15" s="14">
        <v>16901</v>
      </c>
      <c r="O15" s="14">
        <v>13039</v>
      </c>
      <c r="P15" s="14">
        <v>9357</v>
      </c>
      <c r="Q15" s="30">
        <f t="shared" si="1"/>
        <v>228416</v>
      </c>
      <c r="R15" s="12">
        <f>Q15/D15-1</f>
        <v>8.2683958060785212E-2</v>
      </c>
    </row>
    <row r="16" spans="1:18" x14ac:dyDescent="0.2">
      <c r="A16" s="5" t="s">
        <v>44</v>
      </c>
      <c r="B16" s="6" t="s">
        <v>45</v>
      </c>
      <c r="C16" s="34" t="s">
        <v>61</v>
      </c>
      <c r="D16" s="10">
        <v>580058</v>
      </c>
      <c r="E16" s="14">
        <v>33437</v>
      </c>
      <c r="F16" s="14">
        <v>30399</v>
      </c>
      <c r="G16" s="14">
        <v>44631</v>
      </c>
      <c r="H16" s="14">
        <v>56918</v>
      </c>
      <c r="I16" s="14">
        <v>65495</v>
      </c>
      <c r="J16" s="14">
        <v>72949</v>
      </c>
      <c r="K16" s="14">
        <v>69699</v>
      </c>
      <c r="L16" s="14">
        <v>79796</v>
      </c>
      <c r="M16" s="14">
        <v>66721</v>
      </c>
      <c r="N16" s="14">
        <v>64387</v>
      </c>
      <c r="O16" s="14">
        <v>44446</v>
      </c>
      <c r="P16" s="14">
        <v>36760</v>
      </c>
      <c r="Q16" s="30">
        <f t="shared" si="1"/>
        <v>665638</v>
      </c>
      <c r="R16" s="12">
        <v>0.15</v>
      </c>
    </row>
    <row r="17" spans="1:18" x14ac:dyDescent="0.2">
      <c r="A17" s="5" t="s">
        <v>46</v>
      </c>
      <c r="B17" s="6" t="s">
        <v>901</v>
      </c>
      <c r="C17" s="35"/>
      <c r="D17" s="10">
        <f>SUM(D18:D20)</f>
        <v>7069469</v>
      </c>
      <c r="E17" s="14">
        <f>SUM(E18:E20)</f>
        <v>293622</v>
      </c>
      <c r="F17" s="14">
        <f t="shared" ref="F17:P17" si="4">SUM(F18:F20)</f>
        <v>263715</v>
      </c>
      <c r="G17" s="14">
        <f t="shared" si="4"/>
        <v>307941</v>
      </c>
      <c r="H17" s="14">
        <f t="shared" si="4"/>
        <v>324520</v>
      </c>
      <c r="I17" s="14">
        <f t="shared" si="4"/>
        <v>500058</v>
      </c>
      <c r="J17" s="14">
        <f t="shared" si="4"/>
        <v>1008641</v>
      </c>
      <c r="K17" s="14">
        <f t="shared" si="4"/>
        <v>1381011</v>
      </c>
      <c r="L17" s="14">
        <f t="shared" si="4"/>
        <v>1390073</v>
      </c>
      <c r="M17" s="14">
        <f t="shared" si="4"/>
        <v>868214</v>
      </c>
      <c r="N17" s="14">
        <f t="shared" si="4"/>
        <v>373851</v>
      </c>
      <c r="O17" s="14">
        <f t="shared" si="4"/>
        <v>284516</v>
      </c>
      <c r="P17" s="14">
        <f t="shared" si="4"/>
        <v>307497</v>
      </c>
      <c r="Q17" s="30">
        <f t="shared" si="1"/>
        <v>7303659</v>
      </c>
      <c r="R17" s="12">
        <f t="shared" ref="R17:R25" si="5">Q17/D17-1</f>
        <v>3.3126957625813302E-2</v>
      </c>
    </row>
    <row r="18" spans="1:18" x14ac:dyDescent="0.2">
      <c r="A18" s="5" t="s">
        <v>46</v>
      </c>
      <c r="B18" s="6" t="s">
        <v>47</v>
      </c>
      <c r="C18" s="34" t="s">
        <v>62</v>
      </c>
      <c r="D18" s="10">
        <v>2380546</v>
      </c>
      <c r="E18" s="14">
        <v>11414</v>
      </c>
      <c r="F18" s="14">
        <v>9499</v>
      </c>
      <c r="G18" s="14">
        <v>13480</v>
      </c>
      <c r="H18" s="14">
        <v>21182</v>
      </c>
      <c r="I18" s="14">
        <v>113926</v>
      </c>
      <c r="J18" s="14">
        <v>460919</v>
      </c>
      <c r="K18" s="14">
        <v>725840</v>
      </c>
      <c r="L18" s="14">
        <v>720352</v>
      </c>
      <c r="M18" s="14">
        <v>355489</v>
      </c>
      <c r="N18" s="14">
        <v>29409</v>
      </c>
      <c r="O18" s="14">
        <v>9662</v>
      </c>
      <c r="P18" s="14">
        <v>8927</v>
      </c>
      <c r="Q18" s="30">
        <f t="shared" si="1"/>
        <v>2480099</v>
      </c>
      <c r="R18" s="12">
        <f t="shared" si="5"/>
        <v>4.1819397734805364E-2</v>
      </c>
    </row>
    <row r="19" spans="1:18" x14ac:dyDescent="0.2">
      <c r="A19" s="5" t="s">
        <v>46</v>
      </c>
      <c r="B19" s="6" t="s">
        <v>48</v>
      </c>
      <c r="C19" s="34" t="s">
        <v>63</v>
      </c>
      <c r="D19" s="10">
        <v>3467455</v>
      </c>
      <c r="E19" s="17">
        <v>265127</v>
      </c>
      <c r="F19" s="17">
        <v>237741</v>
      </c>
      <c r="G19" s="17">
        <v>273945</v>
      </c>
      <c r="H19" s="17">
        <v>277207</v>
      </c>
      <c r="I19" s="17">
        <v>316975</v>
      </c>
      <c r="J19" s="17">
        <v>308499</v>
      </c>
      <c r="K19" s="17">
        <v>332520</v>
      </c>
      <c r="L19" s="17">
        <v>338481</v>
      </c>
      <c r="M19" s="17">
        <v>326822</v>
      </c>
      <c r="N19" s="17">
        <v>297775</v>
      </c>
      <c r="O19" s="17">
        <v>251792</v>
      </c>
      <c r="P19" s="17">
        <v>277436</v>
      </c>
      <c r="Q19" s="30">
        <f t="shared" si="1"/>
        <v>3504320</v>
      </c>
      <c r="R19" s="12">
        <f t="shared" si="5"/>
        <v>1.0631716922065326E-2</v>
      </c>
    </row>
    <row r="20" spans="1:18" x14ac:dyDescent="0.2">
      <c r="A20" s="5" t="s">
        <v>46</v>
      </c>
      <c r="B20" s="6" t="s">
        <v>49</v>
      </c>
      <c r="C20" s="34" t="s">
        <v>64</v>
      </c>
      <c r="D20" s="10">
        <v>1221468</v>
      </c>
      <c r="E20" s="14">
        <v>17081</v>
      </c>
      <c r="F20" s="14">
        <v>16475</v>
      </c>
      <c r="G20" s="14">
        <v>20516</v>
      </c>
      <c r="H20" s="14">
        <v>26131</v>
      </c>
      <c r="I20" s="14">
        <v>69157</v>
      </c>
      <c r="J20" s="14">
        <v>239223</v>
      </c>
      <c r="K20" s="14">
        <v>322651</v>
      </c>
      <c r="L20" s="14">
        <v>331240</v>
      </c>
      <c r="M20" s="14">
        <v>185903</v>
      </c>
      <c r="N20" s="14">
        <v>46667</v>
      </c>
      <c r="O20" s="14">
        <v>23062</v>
      </c>
      <c r="P20" s="14">
        <v>21134</v>
      </c>
      <c r="Q20" s="30">
        <f t="shared" si="1"/>
        <v>1319240</v>
      </c>
      <c r="R20" s="12">
        <f t="shared" si="5"/>
        <v>8.004466756394768E-2</v>
      </c>
    </row>
    <row r="21" spans="1:18" x14ac:dyDescent="0.2">
      <c r="A21" s="5" t="s">
        <v>50</v>
      </c>
      <c r="B21" s="6" t="s">
        <v>901</v>
      </c>
      <c r="C21" s="35"/>
      <c r="D21" s="10">
        <f>SUM(D22:D26)</f>
        <v>5986704</v>
      </c>
      <c r="E21" s="14">
        <f>SUM(E22:E26)</f>
        <v>188570</v>
      </c>
      <c r="F21" s="14">
        <f t="shared" ref="F21:P21" si="6">SUM(F22:F26)</f>
        <v>169364</v>
      </c>
      <c r="G21" s="14">
        <f t="shared" si="6"/>
        <v>246391</v>
      </c>
      <c r="H21" s="14">
        <f t="shared" si="6"/>
        <v>379705</v>
      </c>
      <c r="I21" s="14">
        <f t="shared" si="6"/>
        <v>601547</v>
      </c>
      <c r="J21" s="14">
        <f t="shared" si="6"/>
        <v>808904</v>
      </c>
      <c r="K21" s="14">
        <f t="shared" si="6"/>
        <v>1037840</v>
      </c>
      <c r="L21" s="14">
        <f t="shared" si="6"/>
        <v>1060036</v>
      </c>
      <c r="M21" s="14">
        <f t="shared" si="6"/>
        <v>823640</v>
      </c>
      <c r="N21" s="14">
        <f t="shared" si="6"/>
        <v>502793</v>
      </c>
      <c r="O21" s="14">
        <f t="shared" si="6"/>
        <v>207847</v>
      </c>
      <c r="P21" s="14">
        <f t="shared" si="6"/>
        <v>198117</v>
      </c>
      <c r="Q21" s="30">
        <f t="shared" si="1"/>
        <v>6224754</v>
      </c>
      <c r="R21" s="12">
        <f t="shared" si="5"/>
        <v>3.9763115062979582E-2</v>
      </c>
    </row>
    <row r="22" spans="1:18" x14ac:dyDescent="0.2">
      <c r="A22" s="5" t="s">
        <v>50</v>
      </c>
      <c r="B22" s="6" t="s">
        <v>51</v>
      </c>
      <c r="C22" s="34" t="s">
        <v>65</v>
      </c>
      <c r="D22" s="10">
        <v>1480470</v>
      </c>
      <c r="E22" s="14">
        <v>18879</v>
      </c>
      <c r="F22" s="14">
        <v>17154</v>
      </c>
      <c r="G22" s="14">
        <v>31181</v>
      </c>
      <c r="H22" s="14">
        <v>77910</v>
      </c>
      <c r="I22" s="14">
        <v>177763</v>
      </c>
      <c r="J22" s="14">
        <v>223809</v>
      </c>
      <c r="K22" s="14">
        <v>277080</v>
      </c>
      <c r="L22" s="14">
        <v>293983</v>
      </c>
      <c r="M22" s="14">
        <v>233276</v>
      </c>
      <c r="N22" s="14">
        <v>131853</v>
      </c>
      <c r="O22" s="14">
        <v>22102</v>
      </c>
      <c r="P22" s="14">
        <v>17639</v>
      </c>
      <c r="Q22" s="30">
        <f t="shared" si="1"/>
        <v>1522629</v>
      </c>
      <c r="R22" s="12">
        <f t="shared" si="5"/>
        <v>2.847676751301953E-2</v>
      </c>
    </row>
    <row r="23" spans="1:18" x14ac:dyDescent="0.2">
      <c r="A23" s="5" t="s">
        <v>50</v>
      </c>
      <c r="B23" s="6" t="s">
        <v>52</v>
      </c>
      <c r="C23" s="34" t="s">
        <v>66</v>
      </c>
      <c r="D23" s="10">
        <v>367445</v>
      </c>
      <c r="E23" s="14">
        <v>936</v>
      </c>
      <c r="F23" s="14">
        <v>843</v>
      </c>
      <c r="G23" s="14">
        <v>2154</v>
      </c>
      <c r="H23" s="14">
        <v>12880</v>
      </c>
      <c r="I23" s="14">
        <v>28719</v>
      </c>
      <c r="J23" s="14">
        <v>62505</v>
      </c>
      <c r="K23" s="14">
        <v>83297</v>
      </c>
      <c r="L23" s="14">
        <v>86734</v>
      </c>
      <c r="M23" s="14">
        <v>59184</v>
      </c>
      <c r="N23" s="14">
        <v>14856</v>
      </c>
      <c r="O23" s="14">
        <v>1028</v>
      </c>
      <c r="P23" s="14">
        <v>975</v>
      </c>
      <c r="Q23" s="30">
        <f t="shared" si="1"/>
        <v>354111</v>
      </c>
      <c r="R23" s="12">
        <f t="shared" si="5"/>
        <v>-3.6288424117895235E-2</v>
      </c>
    </row>
    <row r="24" spans="1:18" x14ac:dyDescent="0.2">
      <c r="A24" s="5" t="s">
        <v>50</v>
      </c>
      <c r="B24" s="6" t="s">
        <v>53</v>
      </c>
      <c r="C24" s="34" t="s">
        <v>67</v>
      </c>
      <c r="D24" s="10">
        <v>1425224</v>
      </c>
      <c r="E24" s="14">
        <v>27188</v>
      </c>
      <c r="F24" s="14">
        <v>22522</v>
      </c>
      <c r="G24" s="14">
        <v>33135</v>
      </c>
      <c r="H24" s="14">
        <v>66279</v>
      </c>
      <c r="I24" s="14">
        <v>139710</v>
      </c>
      <c r="J24" s="14">
        <v>228957</v>
      </c>
      <c r="K24" s="14">
        <v>335931</v>
      </c>
      <c r="L24" s="14">
        <v>344492</v>
      </c>
      <c r="M24" s="14">
        <v>222369</v>
      </c>
      <c r="N24" s="14">
        <v>103609</v>
      </c>
      <c r="O24" s="14">
        <v>29213</v>
      </c>
      <c r="P24" s="14">
        <v>28329</v>
      </c>
      <c r="Q24" s="30">
        <f t="shared" si="1"/>
        <v>1581734</v>
      </c>
      <c r="R24" s="12">
        <f t="shared" si="5"/>
        <v>0.10981431690737731</v>
      </c>
    </row>
    <row r="25" spans="1:18" x14ac:dyDescent="0.2">
      <c r="A25" s="5" t="s">
        <v>50</v>
      </c>
      <c r="B25" s="6" t="s">
        <v>54</v>
      </c>
      <c r="C25" s="34" t="s">
        <v>68</v>
      </c>
      <c r="D25" s="10">
        <v>371256</v>
      </c>
      <c r="E25" s="14">
        <v>2170</v>
      </c>
      <c r="F25" s="14">
        <v>2118</v>
      </c>
      <c r="G25" s="14">
        <v>5596</v>
      </c>
      <c r="H25" s="14">
        <v>35973</v>
      </c>
      <c r="I25" s="14">
        <v>52851</v>
      </c>
      <c r="J25" s="14">
        <v>65710</v>
      </c>
      <c r="K25" s="14">
        <v>92466</v>
      </c>
      <c r="L25" s="14">
        <v>90873</v>
      </c>
      <c r="M25" s="14">
        <v>74623</v>
      </c>
      <c r="N25" s="14">
        <v>43974</v>
      </c>
      <c r="O25" s="14">
        <v>4141</v>
      </c>
      <c r="P25" s="14">
        <v>2077</v>
      </c>
      <c r="Q25" s="30">
        <f t="shared" si="1"/>
        <v>472572</v>
      </c>
      <c r="R25" s="12">
        <f t="shared" si="5"/>
        <v>0.27290063998965675</v>
      </c>
    </row>
    <row r="26" spans="1:18" x14ac:dyDescent="0.2">
      <c r="A26" s="5" t="s">
        <v>50</v>
      </c>
      <c r="B26" s="6" t="s">
        <v>55</v>
      </c>
      <c r="C26" s="34" t="s">
        <v>69</v>
      </c>
      <c r="D26" s="10">
        <v>2342309</v>
      </c>
      <c r="E26" s="14">
        <v>139397</v>
      </c>
      <c r="F26" s="14">
        <v>126727</v>
      </c>
      <c r="G26" s="14">
        <v>174325</v>
      </c>
      <c r="H26" s="14">
        <v>186663</v>
      </c>
      <c r="I26" s="14">
        <f>1057539-855035</f>
        <v>202504</v>
      </c>
      <c r="J26" s="14">
        <v>227923</v>
      </c>
      <c r="K26" s="14">
        <v>249066</v>
      </c>
      <c r="L26" s="14">
        <v>243954</v>
      </c>
      <c r="M26" s="14">
        <v>234188</v>
      </c>
      <c r="N26" s="14">
        <v>208501</v>
      </c>
      <c r="O26" s="14">
        <v>151363</v>
      </c>
      <c r="P26" s="14">
        <v>149097</v>
      </c>
      <c r="Q26" s="30">
        <v>2292892</v>
      </c>
      <c r="R26" s="12">
        <v>-2.1999999999999999E-2</v>
      </c>
    </row>
    <row r="27" spans="1:18" x14ac:dyDescent="0.2">
      <c r="A27" s="5" t="s">
        <v>70</v>
      </c>
      <c r="B27" s="6" t="s">
        <v>71</v>
      </c>
      <c r="C27" s="34" t="s">
        <v>83</v>
      </c>
      <c r="D27" s="10">
        <v>5166224</v>
      </c>
      <c r="E27" s="14">
        <v>189405</v>
      </c>
      <c r="F27" s="14">
        <v>163837</v>
      </c>
      <c r="G27" s="14">
        <v>230275</v>
      </c>
      <c r="H27" s="14">
        <v>313125</v>
      </c>
      <c r="I27" s="14">
        <v>518485</v>
      </c>
      <c r="J27" s="14">
        <v>585876</v>
      </c>
      <c r="K27" s="14">
        <v>670619</v>
      </c>
      <c r="L27" s="14">
        <v>696196</v>
      </c>
      <c r="M27" s="14">
        <v>615786</v>
      </c>
      <c r="N27" s="14">
        <v>518722</v>
      </c>
      <c r="O27" s="14">
        <v>235939</v>
      </c>
      <c r="P27" s="14">
        <v>206119</v>
      </c>
      <c r="Q27" s="30">
        <f t="shared" si="1"/>
        <v>4944384</v>
      </c>
      <c r="R27" s="12">
        <v>-6.2E-2</v>
      </c>
    </row>
    <row r="28" spans="1:18" x14ac:dyDescent="0.2">
      <c r="A28" s="5" t="s">
        <v>70</v>
      </c>
      <c r="B28" s="6" t="s">
        <v>72</v>
      </c>
      <c r="C28" s="34" t="s">
        <v>84</v>
      </c>
      <c r="D28" s="10">
        <v>2242797</v>
      </c>
      <c r="E28" s="14">
        <v>50873</v>
      </c>
      <c r="F28" s="14">
        <v>48201</v>
      </c>
      <c r="G28" s="14">
        <v>93960</v>
      </c>
      <c r="H28" s="14">
        <v>163307</v>
      </c>
      <c r="I28" s="14">
        <v>230175</v>
      </c>
      <c r="J28" s="14">
        <v>263022</v>
      </c>
      <c r="K28" s="14">
        <v>279883</v>
      </c>
      <c r="L28" s="14">
        <v>284761</v>
      </c>
      <c r="M28" s="14">
        <v>285206</v>
      </c>
      <c r="N28" s="14">
        <v>277360</v>
      </c>
      <c r="O28" s="14">
        <v>117997</v>
      </c>
      <c r="P28" s="14">
        <v>66491</v>
      </c>
      <c r="Q28" s="30">
        <f t="shared" si="1"/>
        <v>2161236</v>
      </c>
      <c r="R28" s="12">
        <v>-3.2000000000000001E-2</v>
      </c>
    </row>
    <row r="29" spans="1:18" x14ac:dyDescent="0.2">
      <c r="A29" s="5" t="s">
        <v>73</v>
      </c>
      <c r="B29" s="6" t="s">
        <v>74</v>
      </c>
      <c r="C29" s="34" t="s">
        <v>85</v>
      </c>
      <c r="D29" s="10">
        <v>569265</v>
      </c>
      <c r="E29" s="14">
        <v>16645</v>
      </c>
      <c r="F29" s="14">
        <v>16906</v>
      </c>
      <c r="G29" s="14">
        <v>20593</v>
      </c>
      <c r="H29" s="14">
        <v>22463</v>
      </c>
      <c r="I29" s="14">
        <v>29975</v>
      </c>
      <c r="J29" s="14">
        <v>64782</v>
      </c>
      <c r="K29" s="14">
        <v>87119</v>
      </c>
      <c r="L29" s="14">
        <v>80192</v>
      </c>
      <c r="M29" s="14">
        <v>65640</v>
      </c>
      <c r="N29" s="14">
        <v>24612</v>
      </c>
      <c r="O29" s="14">
        <v>17913</v>
      </c>
      <c r="P29" s="14">
        <v>16187</v>
      </c>
      <c r="Q29" s="30">
        <f t="shared" si="1"/>
        <v>463027</v>
      </c>
      <c r="R29" s="12">
        <v>-0.13500000000000001</v>
      </c>
    </row>
    <row r="30" spans="1:18" x14ac:dyDescent="0.2">
      <c r="A30" s="5" t="s">
        <v>73</v>
      </c>
      <c r="B30" s="6" t="s">
        <v>75</v>
      </c>
      <c r="C30" s="34" t="s">
        <v>86</v>
      </c>
      <c r="D30" s="10">
        <v>10807890</v>
      </c>
      <c r="E30" s="14">
        <v>577800</v>
      </c>
      <c r="F30" s="14">
        <v>551524</v>
      </c>
      <c r="G30" s="14">
        <v>767580</v>
      </c>
      <c r="H30" s="14">
        <v>866613</v>
      </c>
      <c r="I30" s="14">
        <v>970842</v>
      </c>
      <c r="J30" s="14">
        <v>1124070</v>
      </c>
      <c r="K30" s="14">
        <v>1249865</v>
      </c>
      <c r="L30" s="14">
        <v>1280078</v>
      </c>
      <c r="M30" s="14">
        <v>1181249</v>
      </c>
      <c r="N30" s="14">
        <v>964193</v>
      </c>
      <c r="O30" s="14">
        <v>722190</v>
      </c>
      <c r="P30" s="14">
        <v>718192</v>
      </c>
      <c r="Q30" s="30">
        <f t="shared" si="1"/>
        <v>10974196</v>
      </c>
      <c r="R30" s="12">
        <f t="shared" ref="R30:R36" si="7">Q30/D30-1</f>
        <v>1.5387462307628885E-2</v>
      </c>
    </row>
    <row r="31" spans="1:18" x14ac:dyDescent="0.2">
      <c r="A31" s="5" t="s">
        <v>76</v>
      </c>
      <c r="B31" s="6" t="s">
        <v>901</v>
      </c>
      <c r="C31" s="35"/>
      <c r="D31" s="10">
        <f>SUM(D32:D35)</f>
        <v>27899522</v>
      </c>
      <c r="E31" s="14">
        <f>SUM(E32:E35)</f>
        <v>1865527</v>
      </c>
      <c r="F31" s="14">
        <f t="shared" ref="F31:P31" si="8">SUM(F32:F35)</f>
        <v>1885049</v>
      </c>
      <c r="G31" s="14">
        <f t="shared" si="8"/>
        <v>2244843</v>
      </c>
      <c r="H31" s="14">
        <f t="shared" si="8"/>
        <v>2334557</v>
      </c>
      <c r="I31" s="14">
        <f t="shared" si="8"/>
        <v>2567345</v>
      </c>
      <c r="J31" s="14">
        <f t="shared" si="8"/>
        <v>2803156</v>
      </c>
      <c r="K31" s="14">
        <f t="shared" si="8"/>
        <v>2983801</v>
      </c>
      <c r="L31" s="14">
        <f t="shared" si="8"/>
        <v>2745742</v>
      </c>
      <c r="M31" s="14">
        <f t="shared" si="8"/>
        <v>2663737</v>
      </c>
      <c r="N31" s="14">
        <f t="shared" si="8"/>
        <v>2626511</v>
      </c>
      <c r="O31" s="14">
        <f t="shared" si="8"/>
        <v>2119986</v>
      </c>
      <c r="P31" s="14">
        <f t="shared" si="8"/>
        <v>1940792</v>
      </c>
      <c r="Q31" s="30">
        <f t="shared" si="1"/>
        <v>28781046</v>
      </c>
      <c r="R31" s="12">
        <f t="shared" si="7"/>
        <v>3.1596383622629842E-2</v>
      </c>
    </row>
    <row r="32" spans="1:18" x14ac:dyDescent="0.2">
      <c r="A32" s="5" t="s">
        <v>76</v>
      </c>
      <c r="B32" s="6" t="s">
        <v>77</v>
      </c>
      <c r="C32" s="34" t="s">
        <v>87</v>
      </c>
      <c r="D32" s="10">
        <v>1328344</v>
      </c>
      <c r="E32" s="14">
        <v>95874</v>
      </c>
      <c r="F32" s="14">
        <v>93853</v>
      </c>
      <c r="G32" s="14">
        <v>103591</v>
      </c>
      <c r="H32" s="14">
        <v>110785</v>
      </c>
      <c r="I32" s="14">
        <v>128519</v>
      </c>
      <c r="J32" s="14">
        <v>136921</v>
      </c>
      <c r="K32" s="14">
        <v>130507</v>
      </c>
      <c r="L32" s="14">
        <v>131598</v>
      </c>
      <c r="M32" s="14">
        <v>146500</v>
      </c>
      <c r="N32" s="14">
        <v>132506</v>
      </c>
      <c r="O32" s="14">
        <v>115431</v>
      </c>
      <c r="P32" s="14">
        <v>98508</v>
      </c>
      <c r="Q32" s="30">
        <f t="shared" si="1"/>
        <v>1424593</v>
      </c>
      <c r="R32" s="12">
        <f t="shared" si="7"/>
        <v>7.2457887414705935E-2</v>
      </c>
    </row>
    <row r="33" spans="1:18" x14ac:dyDescent="0.2">
      <c r="A33" s="5" t="s">
        <v>76</v>
      </c>
      <c r="B33" s="6" t="s">
        <v>78</v>
      </c>
      <c r="C33" s="34" t="s">
        <v>88</v>
      </c>
      <c r="D33" s="10">
        <v>500184</v>
      </c>
      <c r="E33" s="14">
        <v>29159</v>
      </c>
      <c r="F33" s="14">
        <v>28852</v>
      </c>
      <c r="G33" s="14">
        <v>35967</v>
      </c>
      <c r="H33" s="14">
        <v>44019</v>
      </c>
      <c r="I33" s="14">
        <v>45843</v>
      </c>
      <c r="J33" s="14">
        <v>47762</v>
      </c>
      <c r="K33" s="14">
        <v>40783</v>
      </c>
      <c r="L33" s="14">
        <v>38361</v>
      </c>
      <c r="M33" s="14">
        <v>45555</v>
      </c>
      <c r="N33" s="14">
        <v>47876</v>
      </c>
      <c r="O33" s="14">
        <v>31465</v>
      </c>
      <c r="P33" s="14">
        <v>24274</v>
      </c>
      <c r="Q33" s="30">
        <f t="shared" si="1"/>
        <v>459916</v>
      </c>
      <c r="R33" s="12">
        <f t="shared" si="7"/>
        <v>-8.05063736544952E-2</v>
      </c>
    </row>
    <row r="34" spans="1:18" x14ac:dyDescent="0.2">
      <c r="A34" s="5" t="s">
        <v>76</v>
      </c>
      <c r="B34" s="6" t="s">
        <v>79</v>
      </c>
      <c r="C34" s="34" t="s">
        <v>89</v>
      </c>
      <c r="D34" s="10">
        <v>2734807</v>
      </c>
      <c r="E34" s="14">
        <v>159723</v>
      </c>
      <c r="F34" s="14">
        <v>167629</v>
      </c>
      <c r="G34" s="14">
        <v>208020</v>
      </c>
      <c r="H34" s="14">
        <v>217563</v>
      </c>
      <c r="I34" s="14">
        <v>243286</v>
      </c>
      <c r="J34" s="14">
        <v>288517</v>
      </c>
      <c r="K34" s="14">
        <v>386087</v>
      </c>
      <c r="L34" s="14">
        <v>294953</v>
      </c>
      <c r="M34" s="14">
        <v>273437</v>
      </c>
      <c r="N34" s="14">
        <v>269263</v>
      </c>
      <c r="O34" s="14">
        <v>171999</v>
      </c>
      <c r="P34" s="14">
        <v>149030</v>
      </c>
      <c r="Q34" s="30">
        <f t="shared" si="1"/>
        <v>2829507</v>
      </c>
      <c r="R34" s="12">
        <f t="shared" si="7"/>
        <v>3.4627672080698835E-2</v>
      </c>
    </row>
    <row r="35" spans="1:18" x14ac:dyDescent="0.2">
      <c r="A35" s="5" t="s">
        <v>76</v>
      </c>
      <c r="B35" s="6" t="s">
        <v>80</v>
      </c>
      <c r="C35" s="34" t="s">
        <v>90</v>
      </c>
      <c r="D35" s="10">
        <v>23336187</v>
      </c>
      <c r="E35" s="14">
        <v>1580771</v>
      </c>
      <c r="F35" s="14">
        <v>1594715</v>
      </c>
      <c r="G35" s="14">
        <v>1897265</v>
      </c>
      <c r="H35" s="14">
        <v>1962190</v>
      </c>
      <c r="I35" s="14">
        <v>2149697</v>
      </c>
      <c r="J35" s="14">
        <v>2329956</v>
      </c>
      <c r="K35" s="14">
        <v>2426424</v>
      </c>
      <c r="L35" s="14">
        <v>2280830</v>
      </c>
      <c r="M35" s="14">
        <v>2198245</v>
      </c>
      <c r="N35" s="14">
        <v>2176866</v>
      </c>
      <c r="O35" s="14">
        <v>1801091</v>
      </c>
      <c r="P35" s="14">
        <v>1668980</v>
      </c>
      <c r="Q35" s="30">
        <f t="shared" si="1"/>
        <v>24067030</v>
      </c>
      <c r="R35" s="12">
        <f t="shared" si="7"/>
        <v>3.1318012664194095E-2</v>
      </c>
    </row>
    <row r="36" spans="1:18" x14ac:dyDescent="0.2">
      <c r="A36" s="5" t="s">
        <v>81</v>
      </c>
      <c r="B36" s="6" t="s">
        <v>82</v>
      </c>
      <c r="C36" s="34" t="s">
        <v>91</v>
      </c>
      <c r="D36" s="10">
        <v>2206290</v>
      </c>
      <c r="E36" s="14">
        <v>123461</v>
      </c>
      <c r="F36" s="14">
        <v>108891</v>
      </c>
      <c r="G36" s="14">
        <v>144017</v>
      </c>
      <c r="H36" s="14">
        <v>161127</v>
      </c>
      <c r="I36" s="14">
        <v>184252</v>
      </c>
      <c r="J36" s="14">
        <v>199831</v>
      </c>
      <c r="K36" s="14">
        <v>198501</v>
      </c>
      <c r="L36" s="14">
        <v>199782</v>
      </c>
      <c r="M36" s="14">
        <v>190329</v>
      </c>
      <c r="N36" s="14">
        <v>188005</v>
      </c>
      <c r="O36" s="14">
        <v>136043</v>
      </c>
      <c r="P36" s="14">
        <v>124562</v>
      </c>
      <c r="Q36" s="30">
        <f t="shared" si="1"/>
        <v>1958801</v>
      </c>
      <c r="R36" s="12">
        <f t="shared" si="7"/>
        <v>-0.11217428352573777</v>
      </c>
    </row>
    <row r="37" spans="1:18" x14ac:dyDescent="0.2">
      <c r="A37" s="5" t="s">
        <v>92</v>
      </c>
      <c r="B37" s="6" t="s">
        <v>93</v>
      </c>
      <c r="C37" s="35"/>
      <c r="D37" s="10">
        <v>19174416</v>
      </c>
      <c r="E37" s="14">
        <v>1389783</v>
      </c>
      <c r="F37" s="14">
        <v>1404907</v>
      </c>
      <c r="G37" s="14">
        <v>1650075</v>
      </c>
      <c r="H37" s="14">
        <v>1584820</v>
      </c>
      <c r="I37" s="14">
        <v>1619060</v>
      </c>
      <c r="J37" s="14">
        <v>1716696</v>
      </c>
      <c r="K37" s="14">
        <v>1670227</v>
      </c>
      <c r="L37" s="14">
        <v>1660927</v>
      </c>
      <c r="M37" s="14">
        <v>1671629</v>
      </c>
      <c r="N37" s="14">
        <v>1681333</v>
      </c>
      <c r="O37" s="14">
        <v>1407028</v>
      </c>
      <c r="P37" s="14">
        <v>1552223</v>
      </c>
      <c r="Q37" s="30">
        <v>19012713</v>
      </c>
      <c r="R37" s="12">
        <f t="shared" ref="R37:R52" si="9">Q37/D37-1</f>
        <v>-8.4332685803834018E-3</v>
      </c>
    </row>
    <row r="38" spans="1:18" x14ac:dyDescent="0.2">
      <c r="A38" s="5" t="s">
        <v>92</v>
      </c>
      <c r="B38" s="6" t="s">
        <v>94</v>
      </c>
      <c r="C38" s="34" t="s">
        <v>105</v>
      </c>
      <c r="D38" s="10">
        <v>14855602</v>
      </c>
      <c r="E38" s="14">
        <v>1087310</v>
      </c>
      <c r="F38" s="14">
        <v>1094018</v>
      </c>
      <c r="G38" s="14">
        <v>1282305</v>
      </c>
      <c r="H38" s="14">
        <v>1250483</v>
      </c>
      <c r="I38" s="14">
        <v>1306818</v>
      </c>
      <c r="J38" s="14">
        <v>1434580</v>
      </c>
      <c r="K38" s="14">
        <v>1450658</v>
      </c>
      <c r="L38" s="14">
        <v>1403035</v>
      </c>
      <c r="M38" s="14">
        <v>1347643</v>
      </c>
      <c r="N38" s="14">
        <v>1342037</v>
      </c>
      <c r="O38" s="14">
        <v>1119334</v>
      </c>
      <c r="P38" s="14">
        <v>1160942</v>
      </c>
      <c r="Q38" s="30">
        <v>15279043</v>
      </c>
      <c r="R38" s="12">
        <v>2.8000000000000001E-2</v>
      </c>
    </row>
    <row r="39" spans="1:18" x14ac:dyDescent="0.2">
      <c r="A39" s="5" t="s">
        <v>92</v>
      </c>
      <c r="B39" s="6" t="s">
        <v>95</v>
      </c>
      <c r="C39" s="34" t="s">
        <v>106</v>
      </c>
      <c r="D39" s="10">
        <v>145455</v>
      </c>
      <c r="E39" s="14">
        <v>16018</v>
      </c>
      <c r="F39" s="14">
        <v>20427</v>
      </c>
      <c r="G39" s="14">
        <v>26866</v>
      </c>
      <c r="H39" s="14">
        <v>10105</v>
      </c>
      <c r="I39" s="14">
        <v>2767</v>
      </c>
      <c r="J39" s="14">
        <v>5529</v>
      </c>
      <c r="K39" s="14">
        <v>7445</v>
      </c>
      <c r="L39" s="14">
        <v>5923</v>
      </c>
      <c r="M39" s="14">
        <v>7460</v>
      </c>
      <c r="N39" s="14">
        <v>3198</v>
      </c>
      <c r="O39" s="14">
        <v>7716</v>
      </c>
      <c r="P39" s="14">
        <v>32860</v>
      </c>
      <c r="Q39" s="30">
        <v>146314</v>
      </c>
      <c r="R39" s="12">
        <f t="shared" si="9"/>
        <v>5.9056065449796247E-3</v>
      </c>
    </row>
    <row r="40" spans="1:18" x14ac:dyDescent="0.2">
      <c r="A40" s="5" t="s">
        <v>92</v>
      </c>
      <c r="B40" s="6" t="s">
        <v>96</v>
      </c>
      <c r="C40" s="34" t="s">
        <v>107</v>
      </c>
      <c r="D40" s="10">
        <v>146170</v>
      </c>
      <c r="E40" s="14">
        <v>9542</v>
      </c>
      <c r="F40" s="14">
        <v>9823</v>
      </c>
      <c r="G40" s="14">
        <v>12238</v>
      </c>
      <c r="H40" s="14">
        <v>13377</v>
      </c>
      <c r="I40" s="14">
        <v>12357</v>
      </c>
      <c r="J40" s="14">
        <v>9392</v>
      </c>
      <c r="K40" s="14">
        <v>5865</v>
      </c>
      <c r="L40" s="14">
        <v>8388</v>
      </c>
      <c r="M40" s="14">
        <v>13415</v>
      </c>
      <c r="N40" s="14">
        <v>14658</v>
      </c>
      <c r="O40" s="14">
        <v>12306</v>
      </c>
      <c r="P40" s="14">
        <v>9244</v>
      </c>
      <c r="Q40" s="30">
        <v>131291</v>
      </c>
      <c r="R40" s="12">
        <f t="shared" si="9"/>
        <v>-0.10179243346787992</v>
      </c>
    </row>
    <row r="41" spans="1:18" x14ac:dyDescent="0.2">
      <c r="A41" s="5" t="s">
        <v>92</v>
      </c>
      <c r="B41" s="6" t="s">
        <v>97</v>
      </c>
      <c r="C41" s="34" t="s">
        <v>108</v>
      </c>
      <c r="D41" s="10">
        <v>263342</v>
      </c>
      <c r="E41" s="14">
        <v>38910</v>
      </c>
      <c r="F41" s="14">
        <v>38968</v>
      </c>
      <c r="G41" s="14">
        <v>50751</v>
      </c>
      <c r="H41" s="14">
        <v>22194</v>
      </c>
      <c r="I41" s="14">
        <v>2270</v>
      </c>
      <c r="J41" s="14">
        <v>1810</v>
      </c>
      <c r="K41" s="14">
        <v>1491</v>
      </c>
      <c r="L41" s="14">
        <v>2180</v>
      </c>
      <c r="M41" s="14">
        <v>7703</v>
      </c>
      <c r="N41" s="14">
        <v>2979</v>
      </c>
      <c r="O41" s="14">
        <v>10177</v>
      </c>
      <c r="P41" s="14">
        <v>57625</v>
      </c>
      <c r="Q41" s="30">
        <v>237222</v>
      </c>
      <c r="R41" s="12">
        <f t="shared" si="9"/>
        <v>-9.9186609048309782E-2</v>
      </c>
    </row>
    <row r="42" spans="1:18" x14ac:dyDescent="0.2">
      <c r="A42" s="5" t="s">
        <v>92</v>
      </c>
      <c r="B42" s="6" t="s">
        <v>98</v>
      </c>
      <c r="C42" s="34" t="s">
        <v>109</v>
      </c>
      <c r="D42" s="10">
        <v>282900</v>
      </c>
      <c r="E42" s="14">
        <v>21229</v>
      </c>
      <c r="F42" s="14">
        <v>22189</v>
      </c>
      <c r="G42" s="14">
        <v>27478</v>
      </c>
      <c r="H42" s="14">
        <v>26829</v>
      </c>
      <c r="I42" s="14">
        <v>24434</v>
      </c>
      <c r="J42" s="14">
        <v>17848</v>
      </c>
      <c r="K42" s="14">
        <v>9852</v>
      </c>
      <c r="L42" s="14">
        <v>16702</v>
      </c>
      <c r="M42" s="14">
        <v>25511</v>
      </c>
      <c r="N42" s="14">
        <v>27316</v>
      </c>
      <c r="O42" s="14">
        <v>23250</v>
      </c>
      <c r="P42" s="14">
        <v>18516</v>
      </c>
      <c r="Q42" s="30">
        <v>261151</v>
      </c>
      <c r="R42" s="12">
        <f t="shared" si="9"/>
        <v>-7.6878755744079208E-2</v>
      </c>
    </row>
    <row r="43" spans="1:18" x14ac:dyDescent="0.2">
      <c r="A43" s="5" t="s">
        <v>92</v>
      </c>
      <c r="B43" s="6" t="s">
        <v>99</v>
      </c>
      <c r="C43" s="34" t="s">
        <v>110</v>
      </c>
      <c r="D43" s="10">
        <v>93762</v>
      </c>
      <c r="E43" s="14">
        <v>3546</v>
      </c>
      <c r="F43" s="14">
        <v>2977</v>
      </c>
      <c r="G43" s="14">
        <v>4973</v>
      </c>
      <c r="H43" s="14">
        <v>10407</v>
      </c>
      <c r="I43" s="14">
        <v>10525</v>
      </c>
      <c r="J43" s="14">
        <v>10440</v>
      </c>
      <c r="K43" s="14">
        <v>11189</v>
      </c>
      <c r="L43" s="14">
        <v>10178</v>
      </c>
      <c r="M43" s="14">
        <v>10662</v>
      </c>
      <c r="N43" s="14">
        <v>11870</v>
      </c>
      <c r="O43" s="14">
        <v>4991</v>
      </c>
      <c r="P43" s="14">
        <v>5907</v>
      </c>
      <c r="Q43" s="30">
        <v>98300</v>
      </c>
      <c r="R43" s="12">
        <f t="shared" si="9"/>
        <v>4.8399138243638173E-2</v>
      </c>
    </row>
    <row r="44" spans="1:18" x14ac:dyDescent="0.2">
      <c r="A44" s="5" t="s">
        <v>92</v>
      </c>
      <c r="B44" s="6" t="s">
        <v>100</v>
      </c>
      <c r="C44" s="34" t="s">
        <v>111</v>
      </c>
      <c r="D44" s="10">
        <v>1073422</v>
      </c>
      <c r="E44" s="14">
        <v>63201</v>
      </c>
      <c r="F44" s="14">
        <v>64548</v>
      </c>
      <c r="G44" s="14">
        <v>71053</v>
      </c>
      <c r="H44" s="14">
        <v>75075</v>
      </c>
      <c r="I44" s="14">
        <v>82936</v>
      </c>
      <c r="J44" s="14">
        <v>72439</v>
      </c>
      <c r="K44" s="14">
        <v>47728</v>
      </c>
      <c r="L44" s="14">
        <v>65005</v>
      </c>
      <c r="M44" s="14">
        <v>84662</v>
      </c>
      <c r="N44" s="14">
        <v>93941</v>
      </c>
      <c r="O44" s="14">
        <v>83966</v>
      </c>
      <c r="P44" s="14">
        <v>72526</v>
      </c>
      <c r="Q44" s="30">
        <v>877080</v>
      </c>
      <c r="R44" s="12">
        <v>-0.187</v>
      </c>
    </row>
    <row r="45" spans="1:18" x14ac:dyDescent="0.2">
      <c r="A45" s="5" t="s">
        <v>92</v>
      </c>
      <c r="B45" s="6" t="s">
        <v>101</v>
      </c>
      <c r="C45" s="34" t="s">
        <v>112</v>
      </c>
      <c r="D45" s="10">
        <v>403540</v>
      </c>
      <c r="E45" s="14">
        <v>40770</v>
      </c>
      <c r="F45" s="14">
        <v>39572</v>
      </c>
      <c r="G45" s="14">
        <v>40486</v>
      </c>
      <c r="H45" s="14">
        <v>29722</v>
      </c>
      <c r="I45" s="14">
        <v>27108</v>
      </c>
      <c r="J45" s="14">
        <v>27567</v>
      </c>
      <c r="K45" s="14">
        <v>25797</v>
      </c>
      <c r="L45" s="14">
        <v>26369</v>
      </c>
      <c r="M45" s="14">
        <v>29987</v>
      </c>
      <c r="N45" s="14">
        <v>29775</v>
      </c>
      <c r="O45" s="14">
        <v>30913</v>
      </c>
      <c r="P45" s="14">
        <v>79179</v>
      </c>
      <c r="Q45" s="30">
        <v>427367</v>
      </c>
      <c r="R45" s="12">
        <v>5.8000000000000003E-2</v>
      </c>
    </row>
    <row r="46" spans="1:18" x14ac:dyDescent="0.2">
      <c r="A46" s="5" t="s">
        <v>92</v>
      </c>
      <c r="B46" s="6" t="s">
        <v>102</v>
      </c>
      <c r="C46" s="34" t="s">
        <v>113</v>
      </c>
      <c r="D46" s="10">
        <v>570739</v>
      </c>
      <c r="E46" s="14">
        <v>27298</v>
      </c>
      <c r="F46" s="14">
        <v>25846</v>
      </c>
      <c r="G46" s="14">
        <v>32957</v>
      </c>
      <c r="H46" s="14">
        <v>44554</v>
      </c>
      <c r="I46" s="14">
        <v>47842</v>
      </c>
      <c r="J46" s="14">
        <v>48367</v>
      </c>
      <c r="K46" s="14">
        <v>46777</v>
      </c>
      <c r="L46" s="14">
        <v>45577</v>
      </c>
      <c r="M46" s="14">
        <v>46390</v>
      </c>
      <c r="N46" s="14">
        <v>49408</v>
      </c>
      <c r="O46" s="14">
        <v>27813</v>
      </c>
      <c r="P46" s="14">
        <v>23755</v>
      </c>
      <c r="Q46" s="30">
        <v>466671</v>
      </c>
      <c r="R46" s="12">
        <f t="shared" si="9"/>
        <v>-0.18233903763366444</v>
      </c>
    </row>
    <row r="47" spans="1:18" x14ac:dyDescent="0.2">
      <c r="A47" s="5" t="s">
        <v>92</v>
      </c>
      <c r="B47" s="6" t="s">
        <v>103</v>
      </c>
      <c r="C47" s="34" t="s">
        <v>114</v>
      </c>
      <c r="D47" s="10">
        <v>453928</v>
      </c>
      <c r="E47" s="14">
        <v>21248</v>
      </c>
      <c r="F47" s="14">
        <v>23013</v>
      </c>
      <c r="G47" s="14">
        <v>28687</v>
      </c>
      <c r="H47" s="14">
        <v>28214</v>
      </c>
      <c r="I47" s="14">
        <v>31137</v>
      </c>
      <c r="J47" s="14">
        <v>30498</v>
      </c>
      <c r="K47" s="14">
        <v>25293</v>
      </c>
      <c r="L47" s="14">
        <v>27758</v>
      </c>
      <c r="M47" s="14">
        <v>27620</v>
      </c>
      <c r="N47" s="14">
        <v>28963</v>
      </c>
      <c r="O47" s="14">
        <v>27375</v>
      </c>
      <c r="P47" s="14">
        <v>23890</v>
      </c>
      <c r="Q47" s="30">
        <v>324667</v>
      </c>
      <c r="R47" s="12">
        <v>-0.28599999999999998</v>
      </c>
    </row>
    <row r="48" spans="1:18" x14ac:dyDescent="0.2">
      <c r="A48" s="5" t="s">
        <v>92</v>
      </c>
      <c r="B48" s="6" t="s">
        <v>104</v>
      </c>
      <c r="C48" s="34" t="s">
        <v>115</v>
      </c>
      <c r="D48" s="10">
        <v>373557</v>
      </c>
      <c r="E48" s="14">
        <v>22866</v>
      </c>
      <c r="F48" s="14">
        <v>23645</v>
      </c>
      <c r="G48" s="14">
        <v>27386</v>
      </c>
      <c r="H48" s="14">
        <v>31113</v>
      </c>
      <c r="I48" s="14">
        <v>31134</v>
      </c>
      <c r="J48" s="14">
        <v>27253</v>
      </c>
      <c r="K48" s="14">
        <v>20157</v>
      </c>
      <c r="L48" s="14">
        <v>23652</v>
      </c>
      <c r="M48" s="14">
        <v>30864</v>
      </c>
      <c r="N48" s="14">
        <v>34469</v>
      </c>
      <c r="O48" s="14">
        <v>25464</v>
      </c>
      <c r="P48" s="14">
        <v>21210</v>
      </c>
      <c r="Q48" s="30">
        <v>319315</v>
      </c>
      <c r="R48" s="12">
        <v>-0.14699999999999999</v>
      </c>
    </row>
    <row r="49" spans="1:19" x14ac:dyDescent="0.2">
      <c r="A49" s="5" t="s">
        <v>116</v>
      </c>
      <c r="B49" s="6" t="s">
        <v>902</v>
      </c>
      <c r="C49" s="35"/>
      <c r="D49" s="10">
        <f>SUM(D50:D71)-D51-D55-D56-D57-D67-D68-D70</f>
        <v>143277195</v>
      </c>
      <c r="E49" s="69">
        <f>SUM(E50:E71)-E51-E55-E56-E57-E67-E68-E70</f>
        <v>9581686</v>
      </c>
      <c r="F49" s="69">
        <f t="shared" ref="F49:P49" si="10">SUM(F50:F71)-F51-F55-F56-F57-F67-F68-F70</f>
        <v>9271296</v>
      </c>
      <c r="G49" s="69">
        <f t="shared" si="10"/>
        <v>11423911</v>
      </c>
      <c r="H49" s="69">
        <f t="shared" si="10"/>
        <v>12398638</v>
      </c>
      <c r="I49" s="69">
        <f t="shared" si="10"/>
        <v>13271381</v>
      </c>
      <c r="J49" s="69">
        <f t="shared" si="10"/>
        <v>13474261</v>
      </c>
      <c r="K49" s="69">
        <f t="shared" si="10"/>
        <v>14651461</v>
      </c>
      <c r="L49" s="69">
        <f t="shared" si="10"/>
        <v>14628359</v>
      </c>
      <c r="M49" s="69">
        <f t="shared" si="10"/>
        <v>13399597</v>
      </c>
      <c r="N49" s="69">
        <f t="shared" si="10"/>
        <v>12792353</v>
      </c>
      <c r="O49" s="69">
        <f t="shared" si="10"/>
        <v>10458402</v>
      </c>
      <c r="P49" s="69">
        <f t="shared" si="10"/>
        <v>10917026</v>
      </c>
      <c r="Q49" s="30">
        <f>SUM(E49:P49)</f>
        <v>146268371</v>
      </c>
      <c r="R49" s="12">
        <f t="shared" si="9"/>
        <v>2.087684645138399E-2</v>
      </c>
    </row>
    <row r="50" spans="1:19" x14ac:dyDescent="0.2">
      <c r="A50" s="5" t="s">
        <v>116</v>
      </c>
      <c r="B50" s="6" t="s">
        <v>118</v>
      </c>
      <c r="C50" s="34" t="s">
        <v>755</v>
      </c>
      <c r="D50" s="10">
        <v>1003626</v>
      </c>
      <c r="E50" s="14">
        <v>48862</v>
      </c>
      <c r="F50" s="14">
        <v>45809</v>
      </c>
      <c r="G50" s="14">
        <v>57063</v>
      </c>
      <c r="H50" s="14">
        <v>81233</v>
      </c>
      <c r="I50" s="14">
        <v>108191</v>
      </c>
      <c r="J50" s="14">
        <v>124882</v>
      </c>
      <c r="K50" s="14">
        <v>156237</v>
      </c>
      <c r="L50" s="14">
        <v>177663</v>
      </c>
      <c r="M50" s="14">
        <v>123118</v>
      </c>
      <c r="N50" s="14">
        <v>87801</v>
      </c>
      <c r="O50" s="14">
        <v>55012</v>
      </c>
      <c r="P50" s="14">
        <v>60026</v>
      </c>
      <c r="Q50" s="30">
        <v>1126050</v>
      </c>
      <c r="R50" s="12">
        <f t="shared" si="9"/>
        <v>0.121981694376192</v>
      </c>
    </row>
    <row r="51" spans="1:19" x14ac:dyDescent="0.2">
      <c r="A51" s="5" t="s">
        <v>116</v>
      </c>
      <c r="B51" s="6" t="s">
        <v>885</v>
      </c>
      <c r="C51" s="34" t="s">
        <v>886</v>
      </c>
      <c r="D51" s="10">
        <v>248393</v>
      </c>
      <c r="E51" s="64">
        <v>4948</v>
      </c>
      <c r="F51" s="64">
        <v>4650</v>
      </c>
      <c r="G51" s="64">
        <v>9261</v>
      </c>
      <c r="H51" s="64">
        <v>25336</v>
      </c>
      <c r="I51" s="64">
        <v>32698</v>
      </c>
      <c r="J51" s="64">
        <v>34244</v>
      </c>
      <c r="K51" s="64">
        <v>44686</v>
      </c>
      <c r="L51" s="64">
        <v>51449</v>
      </c>
      <c r="M51" s="64">
        <v>34730</v>
      </c>
      <c r="N51" s="64">
        <v>28791</v>
      </c>
      <c r="O51" s="64">
        <v>8853</v>
      </c>
      <c r="P51" s="64">
        <v>6580</v>
      </c>
      <c r="Q51" s="30">
        <v>286226</v>
      </c>
      <c r="R51" s="12">
        <v>0.152</v>
      </c>
    </row>
    <row r="52" spans="1:19" x14ac:dyDescent="0.2">
      <c r="A52" s="5" t="s">
        <v>116</v>
      </c>
      <c r="B52" s="6" t="s">
        <v>119</v>
      </c>
      <c r="C52" s="34" t="s">
        <v>141</v>
      </c>
      <c r="D52" s="10">
        <v>1084339</v>
      </c>
      <c r="E52" s="14">
        <v>56521</v>
      </c>
      <c r="F52" s="14">
        <v>58995</v>
      </c>
      <c r="G52" s="14">
        <v>82089</v>
      </c>
      <c r="H52" s="14">
        <v>93254</v>
      </c>
      <c r="I52" s="14">
        <v>102953</v>
      </c>
      <c r="J52" s="14">
        <v>103090</v>
      </c>
      <c r="K52" s="14">
        <v>128921</v>
      </c>
      <c r="L52" s="14">
        <v>127101</v>
      </c>
      <c r="M52" s="14">
        <v>108017</v>
      </c>
      <c r="N52" s="14">
        <v>100709</v>
      </c>
      <c r="O52" s="14">
        <v>68473</v>
      </c>
      <c r="P52" s="14">
        <v>67920</v>
      </c>
      <c r="Q52" s="30">
        <v>1098079</v>
      </c>
      <c r="R52" s="12">
        <f t="shared" si="9"/>
        <v>1.2671314044777615E-2</v>
      </c>
    </row>
    <row r="53" spans="1:19" x14ac:dyDescent="0.2">
      <c r="A53" s="5" t="s">
        <v>116</v>
      </c>
      <c r="B53" s="5" t="s">
        <v>120</v>
      </c>
      <c r="C53" s="34" t="s">
        <v>142</v>
      </c>
      <c r="D53" s="10">
        <v>4433347</v>
      </c>
      <c r="E53" s="14">
        <v>285002</v>
      </c>
      <c r="F53" s="14">
        <v>293602</v>
      </c>
      <c r="G53" s="14">
        <v>355710</v>
      </c>
      <c r="H53" s="14">
        <v>396102</v>
      </c>
      <c r="I53" s="14">
        <v>430035</v>
      </c>
      <c r="J53" s="14">
        <v>440011</v>
      </c>
      <c r="K53" s="14">
        <v>469593</v>
      </c>
      <c r="L53" s="14">
        <v>446073</v>
      </c>
      <c r="M53" s="14">
        <v>428700</v>
      </c>
      <c r="N53" s="14">
        <v>395230</v>
      </c>
      <c r="O53" s="14">
        <v>332586</v>
      </c>
      <c r="P53" s="14">
        <v>342060</v>
      </c>
      <c r="Q53" s="30">
        <v>4624812</v>
      </c>
      <c r="R53" s="12">
        <f>Q53/D53-1</f>
        <v>4.3187460850684589E-2</v>
      </c>
    </row>
    <row r="54" spans="1:19" x14ac:dyDescent="0.2">
      <c r="A54" s="5" t="s">
        <v>116</v>
      </c>
      <c r="B54" s="6" t="s">
        <v>121</v>
      </c>
      <c r="C54" s="34" t="s">
        <v>143</v>
      </c>
      <c r="D54" s="10">
        <v>1070461</v>
      </c>
      <c r="E54" s="20">
        <v>62815</v>
      </c>
      <c r="F54" s="20">
        <v>63667</v>
      </c>
      <c r="G54" s="20">
        <v>75985</v>
      </c>
      <c r="H54" s="20">
        <v>89078</v>
      </c>
      <c r="I54" s="20">
        <v>99303</v>
      </c>
      <c r="J54" s="20">
        <v>100554</v>
      </c>
      <c r="K54" s="20">
        <v>101183</v>
      </c>
      <c r="L54" s="20">
        <v>99625</v>
      </c>
      <c r="M54" s="20">
        <v>91163</v>
      </c>
      <c r="N54" s="20">
        <v>84667</v>
      </c>
      <c r="O54" s="14">
        <v>68150</v>
      </c>
      <c r="P54" s="14">
        <v>67691</v>
      </c>
      <c r="Q54" s="30">
        <v>1003836</v>
      </c>
      <c r="R54" s="12">
        <f>Q54/D54-1</f>
        <v>-6.2239539787063758E-2</v>
      </c>
    </row>
    <row r="55" spans="1:19" x14ac:dyDescent="0.2">
      <c r="A55" s="5" t="s">
        <v>116</v>
      </c>
      <c r="B55" s="6" t="s">
        <v>122</v>
      </c>
      <c r="C55" s="34" t="s">
        <v>144</v>
      </c>
      <c r="D55" s="10">
        <v>385413</v>
      </c>
      <c r="E55" s="20">
        <v>25372</v>
      </c>
      <c r="F55" s="20">
        <v>26577</v>
      </c>
      <c r="G55" s="20">
        <v>30344</v>
      </c>
      <c r="H55" s="20">
        <v>36898</v>
      </c>
      <c r="I55" s="20">
        <v>46675</v>
      </c>
      <c r="J55" s="20">
        <v>42653</v>
      </c>
      <c r="K55" s="20">
        <v>41939</v>
      </c>
      <c r="L55" s="20">
        <v>32772</v>
      </c>
      <c r="M55" s="20">
        <v>40829</v>
      </c>
      <c r="N55" s="20">
        <v>39730</v>
      </c>
      <c r="O55" s="14">
        <v>33137</v>
      </c>
      <c r="P55" s="14">
        <v>28970</v>
      </c>
      <c r="Q55" s="30">
        <f t="shared" si="1"/>
        <v>425896</v>
      </c>
      <c r="R55" s="12">
        <f>Q55/D55-1</f>
        <v>0.10503797225314138</v>
      </c>
    </row>
    <row r="56" spans="1:19" x14ac:dyDescent="0.2">
      <c r="A56" s="5" t="s">
        <v>116</v>
      </c>
      <c r="B56" s="6" t="s">
        <v>123</v>
      </c>
      <c r="C56" s="34" t="s">
        <v>145</v>
      </c>
      <c r="D56" s="10">
        <v>138479</v>
      </c>
      <c r="E56" s="20">
        <v>5791</v>
      </c>
      <c r="F56" s="20">
        <v>6866</v>
      </c>
      <c r="G56" s="20">
        <v>8814</v>
      </c>
      <c r="H56" s="20">
        <v>13451</v>
      </c>
      <c r="I56" s="20">
        <v>13814</v>
      </c>
      <c r="J56" s="20">
        <v>12657</v>
      </c>
      <c r="K56" s="20">
        <v>15878</v>
      </c>
      <c r="L56" s="20">
        <v>19545</v>
      </c>
      <c r="M56" s="20">
        <v>11807</v>
      </c>
      <c r="N56" s="20">
        <v>12661</v>
      </c>
      <c r="O56" s="14">
        <v>5521</v>
      </c>
      <c r="P56" s="14">
        <v>4130</v>
      </c>
      <c r="Q56" s="30">
        <v>130839</v>
      </c>
      <c r="R56" s="12">
        <f>Q56/D56-1</f>
        <v>-5.5170820124351039E-2</v>
      </c>
    </row>
    <row r="57" spans="1:19" x14ac:dyDescent="0.2">
      <c r="A57" s="5" t="s">
        <v>116</v>
      </c>
      <c r="B57" s="6" t="s">
        <v>124</v>
      </c>
      <c r="C57" s="34" t="s">
        <v>146</v>
      </c>
      <c r="D57" s="10">
        <v>459055</v>
      </c>
      <c r="E57" s="20">
        <v>11783</v>
      </c>
      <c r="F57" s="20">
        <v>10653</v>
      </c>
      <c r="G57" s="20">
        <v>14495</v>
      </c>
      <c r="H57" s="20">
        <v>24459</v>
      </c>
      <c r="I57" s="20">
        <v>39634</v>
      </c>
      <c r="J57" s="20">
        <v>57017</v>
      </c>
      <c r="K57" s="20">
        <v>83603</v>
      </c>
      <c r="L57" s="20">
        <v>103646</v>
      </c>
      <c r="M57" s="20">
        <v>53884</v>
      </c>
      <c r="N57" s="20">
        <v>26652</v>
      </c>
      <c r="O57" s="14">
        <v>12413</v>
      </c>
      <c r="P57" s="14">
        <v>13200</v>
      </c>
      <c r="Q57" s="30">
        <f t="shared" si="1"/>
        <v>451439</v>
      </c>
      <c r="R57" s="12">
        <f t="shared" ref="R57:R68" si="11">Q57/D57-1</f>
        <v>-1.6590604611647852E-2</v>
      </c>
    </row>
    <row r="58" spans="1:19" x14ac:dyDescent="0.2">
      <c r="A58" s="5" t="s">
        <v>116</v>
      </c>
      <c r="B58" s="6" t="s">
        <v>125</v>
      </c>
      <c r="C58" s="34" t="s">
        <v>147</v>
      </c>
      <c r="D58" s="10">
        <v>1397602</v>
      </c>
      <c r="E58" s="20">
        <v>75351</v>
      </c>
      <c r="F58" s="20">
        <v>82550</v>
      </c>
      <c r="G58" s="20">
        <v>99099</v>
      </c>
      <c r="H58" s="20">
        <v>147751</v>
      </c>
      <c r="I58" s="20">
        <v>174355</v>
      </c>
      <c r="J58" s="20">
        <v>178910</v>
      </c>
      <c r="K58" s="20">
        <v>189054</v>
      </c>
      <c r="L58" s="20">
        <v>186202</v>
      </c>
      <c r="M58" s="20">
        <v>182899</v>
      </c>
      <c r="N58" s="20">
        <v>150165</v>
      </c>
      <c r="O58" s="14">
        <v>98833</v>
      </c>
      <c r="P58" s="14">
        <v>96213</v>
      </c>
      <c r="Q58" s="30">
        <v>1661741</v>
      </c>
      <c r="R58" s="12">
        <f t="shared" si="11"/>
        <v>0.18899443475324151</v>
      </c>
    </row>
    <row r="59" spans="1:19" x14ac:dyDescent="0.2">
      <c r="A59" s="5" t="s">
        <v>116</v>
      </c>
      <c r="B59" s="5" t="s">
        <v>126</v>
      </c>
      <c r="C59" s="34" t="s">
        <v>148</v>
      </c>
      <c r="D59" s="10">
        <v>8451039</v>
      </c>
      <c r="E59" s="14">
        <v>581703</v>
      </c>
      <c r="F59" s="14">
        <v>577566</v>
      </c>
      <c r="G59" s="14">
        <v>697034</v>
      </c>
      <c r="H59" s="14">
        <v>749739</v>
      </c>
      <c r="I59" s="14">
        <v>783810</v>
      </c>
      <c r="J59" s="14">
        <v>773959</v>
      </c>
      <c r="K59" s="20">
        <v>826424</v>
      </c>
      <c r="L59" s="20">
        <v>826940</v>
      </c>
      <c r="M59" s="14">
        <v>774613</v>
      </c>
      <c r="N59" s="14">
        <v>757428</v>
      </c>
      <c r="O59" s="14">
        <v>593415</v>
      </c>
      <c r="P59" s="14">
        <v>619677</v>
      </c>
      <c r="Q59" s="30">
        <v>8562298</v>
      </c>
      <c r="R59" s="12">
        <f t="shared" si="11"/>
        <v>1.3165126796835347E-2</v>
      </c>
    </row>
    <row r="60" spans="1:19" x14ac:dyDescent="0.2">
      <c r="A60" s="5" t="s">
        <v>116</v>
      </c>
      <c r="B60" s="5" t="s">
        <v>127</v>
      </c>
      <c r="C60" s="34" t="s">
        <v>149</v>
      </c>
      <c r="D60" s="10">
        <v>8298792</v>
      </c>
      <c r="E60" s="14">
        <v>506174</v>
      </c>
      <c r="F60" s="14">
        <v>498730</v>
      </c>
      <c r="G60" s="14">
        <v>585857</v>
      </c>
      <c r="H60" s="14">
        <v>736354</v>
      </c>
      <c r="I60" s="14">
        <v>765426</v>
      </c>
      <c r="J60" s="14">
        <v>779646</v>
      </c>
      <c r="K60" s="20">
        <v>841643</v>
      </c>
      <c r="L60" s="20">
        <v>879406</v>
      </c>
      <c r="M60" s="14">
        <v>771329</v>
      </c>
      <c r="N60" s="14">
        <v>754268</v>
      </c>
      <c r="O60" s="14">
        <v>575834</v>
      </c>
      <c r="P60" s="14">
        <v>570551</v>
      </c>
      <c r="Q60" s="30">
        <v>8265038</v>
      </c>
      <c r="R60" s="12">
        <f t="shared" si="11"/>
        <v>-4.0673389572843943E-3</v>
      </c>
    </row>
    <row r="61" spans="1:19" x14ac:dyDescent="0.2">
      <c r="A61" s="5" t="s">
        <v>116</v>
      </c>
      <c r="B61" s="6" t="s">
        <v>128</v>
      </c>
      <c r="C61" s="34" t="s">
        <v>150</v>
      </c>
      <c r="D61" s="10">
        <v>1288301</v>
      </c>
      <c r="E61" s="14">
        <v>83931</v>
      </c>
      <c r="F61" s="14">
        <v>83468</v>
      </c>
      <c r="G61" s="14">
        <v>103203</v>
      </c>
      <c r="H61" s="14">
        <v>123167</v>
      </c>
      <c r="I61" s="14">
        <v>126202</v>
      </c>
      <c r="J61" s="14">
        <v>130914</v>
      </c>
      <c r="K61" s="14">
        <v>154632</v>
      </c>
      <c r="L61" s="14">
        <v>147589</v>
      </c>
      <c r="M61" s="14">
        <v>129598</v>
      </c>
      <c r="N61" s="14">
        <v>121130</v>
      </c>
      <c r="O61" s="14">
        <v>106497</v>
      </c>
      <c r="P61" s="14">
        <v>112461</v>
      </c>
      <c r="Q61" s="30">
        <f t="shared" si="1"/>
        <v>1422792</v>
      </c>
      <c r="R61" s="12">
        <f t="shared" si="11"/>
        <v>0.10439408181783616</v>
      </c>
    </row>
    <row r="62" spans="1:19" x14ac:dyDescent="0.2">
      <c r="A62" s="5" t="s">
        <v>116</v>
      </c>
      <c r="B62" s="5" t="s">
        <v>129</v>
      </c>
      <c r="C62" s="34" t="s">
        <v>151</v>
      </c>
      <c r="D62" s="10">
        <v>3631693</v>
      </c>
      <c r="E62" s="14">
        <v>216884</v>
      </c>
      <c r="F62" s="14">
        <v>220139</v>
      </c>
      <c r="G62" s="14">
        <v>285472</v>
      </c>
      <c r="H62" s="14">
        <v>343072</v>
      </c>
      <c r="I62" s="14">
        <v>400584</v>
      </c>
      <c r="J62" s="14">
        <v>390237</v>
      </c>
      <c r="K62" s="14">
        <v>404723</v>
      </c>
      <c r="L62" s="14">
        <v>434971</v>
      </c>
      <c r="M62" s="14">
        <v>385049</v>
      </c>
      <c r="N62" s="14">
        <v>341585</v>
      </c>
      <c r="O62" s="14">
        <v>249880</v>
      </c>
      <c r="P62" s="14">
        <v>258451</v>
      </c>
      <c r="Q62" s="30">
        <v>3930849</v>
      </c>
      <c r="R62" s="12">
        <f t="shared" si="11"/>
        <v>8.2373702843274499E-2</v>
      </c>
      <c r="S62" s="32"/>
    </row>
    <row r="63" spans="1:19" x14ac:dyDescent="0.2">
      <c r="A63" s="5" t="s">
        <v>116</v>
      </c>
      <c r="B63" s="5" t="s">
        <v>130</v>
      </c>
      <c r="C63" s="34" t="s">
        <v>152</v>
      </c>
      <c r="D63" s="10">
        <v>11189775</v>
      </c>
      <c r="E63" s="14">
        <v>594863</v>
      </c>
      <c r="F63" s="14">
        <v>605094</v>
      </c>
      <c r="G63" s="14">
        <v>784483</v>
      </c>
      <c r="H63" s="14">
        <v>975875</v>
      </c>
      <c r="I63" s="14">
        <v>1147941</v>
      </c>
      <c r="J63" s="14">
        <v>1204217</v>
      </c>
      <c r="K63" s="20">
        <v>1358698</v>
      </c>
      <c r="L63" s="20">
        <v>1317582</v>
      </c>
      <c r="M63" s="14">
        <v>1160798</v>
      </c>
      <c r="N63" s="14">
        <v>1034945</v>
      </c>
      <c r="O63" s="14">
        <v>684696</v>
      </c>
      <c r="P63" s="14">
        <v>685094</v>
      </c>
      <c r="Q63" s="30">
        <v>11554251</v>
      </c>
      <c r="R63" s="12">
        <f t="shared" si="11"/>
        <v>3.2572236707172353E-2</v>
      </c>
    </row>
    <row r="64" spans="1:19" x14ac:dyDescent="0.2">
      <c r="A64" s="5" t="s">
        <v>116</v>
      </c>
      <c r="B64" s="5" t="s">
        <v>131</v>
      </c>
      <c r="C64" s="34" t="s">
        <v>153</v>
      </c>
      <c r="D64" s="10">
        <v>3862562</v>
      </c>
      <c r="E64" s="14">
        <v>235055</v>
      </c>
      <c r="F64" s="14">
        <v>224459</v>
      </c>
      <c r="G64" s="14">
        <v>275129</v>
      </c>
      <c r="H64" s="14">
        <v>352222</v>
      </c>
      <c r="I64" s="14">
        <v>376119</v>
      </c>
      <c r="J64" s="14">
        <v>360094</v>
      </c>
      <c r="K64" s="14">
        <v>403066</v>
      </c>
      <c r="L64" s="14">
        <v>422712</v>
      </c>
      <c r="M64" s="14">
        <v>365656</v>
      </c>
      <c r="N64" s="14">
        <v>362272</v>
      </c>
      <c r="O64" s="14">
        <v>285791</v>
      </c>
      <c r="P64" s="14">
        <v>290333</v>
      </c>
      <c r="Q64" s="30">
        <f t="shared" si="1"/>
        <v>3952908</v>
      </c>
      <c r="R64" s="12">
        <f t="shared" si="11"/>
        <v>2.33901747078753E-2</v>
      </c>
    </row>
    <row r="65" spans="1:18" x14ac:dyDescent="0.2">
      <c r="A65" s="5" t="s">
        <v>116</v>
      </c>
      <c r="B65" s="5" t="s">
        <v>132</v>
      </c>
      <c r="C65" s="34" t="s">
        <v>154</v>
      </c>
      <c r="D65" s="10">
        <v>61611934</v>
      </c>
      <c r="E65" s="14">
        <v>4325334</v>
      </c>
      <c r="F65" s="14">
        <v>4076931</v>
      </c>
      <c r="G65" s="14">
        <v>5033543</v>
      </c>
      <c r="H65" s="14">
        <v>5140134</v>
      </c>
      <c r="I65" s="14">
        <v>5418775</v>
      </c>
      <c r="J65" s="14">
        <v>5533558</v>
      </c>
      <c r="K65" s="14">
        <v>6051339</v>
      </c>
      <c r="L65" s="14">
        <v>6131642</v>
      </c>
      <c r="M65" s="14">
        <v>5578340</v>
      </c>
      <c r="N65" s="14">
        <v>5391470</v>
      </c>
      <c r="O65" s="14">
        <v>4558562</v>
      </c>
      <c r="P65" s="14">
        <v>4813289</v>
      </c>
      <c r="Q65" s="30">
        <f t="shared" si="1"/>
        <v>62052917</v>
      </c>
      <c r="R65" s="12">
        <f t="shared" si="11"/>
        <v>7.1574282995239269E-3</v>
      </c>
    </row>
    <row r="66" spans="1:18" x14ac:dyDescent="0.2">
      <c r="A66" s="5" t="s">
        <v>116</v>
      </c>
      <c r="B66" s="5" t="s">
        <v>133</v>
      </c>
      <c r="C66" s="34" t="s">
        <v>155</v>
      </c>
      <c r="D66" s="10">
        <v>27232263</v>
      </c>
      <c r="E66" s="14">
        <v>1910225</v>
      </c>
      <c r="F66" s="14">
        <v>1829583</v>
      </c>
      <c r="G66" s="14">
        <v>2258575</v>
      </c>
      <c r="H66" s="14">
        <v>2398610</v>
      </c>
      <c r="I66" s="14">
        <v>2545308</v>
      </c>
      <c r="J66" s="14">
        <v>2553553</v>
      </c>
      <c r="K66" s="14">
        <v>2770329</v>
      </c>
      <c r="L66" s="14">
        <v>2716934</v>
      </c>
      <c r="M66" s="14">
        <v>2508495</v>
      </c>
      <c r="N66" s="14">
        <v>2432921</v>
      </c>
      <c r="O66" s="14">
        <v>2109139</v>
      </c>
      <c r="P66" s="14">
        <v>2240482</v>
      </c>
      <c r="Q66" s="30">
        <f t="shared" si="1"/>
        <v>28274154</v>
      </c>
      <c r="R66" s="12">
        <f t="shared" si="11"/>
        <v>3.8259435141324794E-2</v>
      </c>
    </row>
    <row r="67" spans="1:18" x14ac:dyDescent="0.2">
      <c r="A67" s="5" t="s">
        <v>116</v>
      </c>
      <c r="B67" s="5" t="s">
        <v>134</v>
      </c>
      <c r="C67" s="34" t="s">
        <v>156</v>
      </c>
      <c r="D67" s="10">
        <v>609545</v>
      </c>
      <c r="E67" s="14">
        <v>43717</v>
      </c>
      <c r="F67" s="14">
        <v>46648</v>
      </c>
      <c r="G67" s="14">
        <v>56635</v>
      </c>
      <c r="H67" s="14">
        <v>55223</v>
      </c>
      <c r="I67" s="14">
        <v>56703</v>
      </c>
      <c r="J67" s="14">
        <v>59264</v>
      </c>
      <c r="K67" s="14">
        <v>57147</v>
      </c>
      <c r="L67" s="14">
        <v>42676</v>
      </c>
      <c r="M67" s="14">
        <v>57307</v>
      </c>
      <c r="N67" s="14">
        <v>59140</v>
      </c>
      <c r="O67" s="14">
        <v>54971</v>
      </c>
      <c r="P67" s="14">
        <v>55923</v>
      </c>
      <c r="Q67" s="30">
        <f t="shared" si="1"/>
        <v>645354</v>
      </c>
      <c r="R67" s="12">
        <f t="shared" si="11"/>
        <v>5.8747098245412577E-2</v>
      </c>
    </row>
    <row r="68" spans="1:18" x14ac:dyDescent="0.2">
      <c r="A68" s="5" t="s">
        <v>116</v>
      </c>
      <c r="B68" s="5" t="s">
        <v>135</v>
      </c>
      <c r="C68" s="34" t="s">
        <v>157</v>
      </c>
      <c r="D68" s="10">
        <v>454336</v>
      </c>
      <c r="E68" s="14">
        <v>28459</v>
      </c>
      <c r="F68" s="14">
        <v>28397</v>
      </c>
      <c r="G68" s="14">
        <v>35235</v>
      </c>
      <c r="H68" s="14">
        <v>41148</v>
      </c>
      <c r="I68" s="14">
        <v>44506</v>
      </c>
      <c r="J68" s="14">
        <v>45596</v>
      </c>
      <c r="K68" s="14">
        <v>49236</v>
      </c>
      <c r="L68" s="14">
        <v>48978</v>
      </c>
      <c r="M68" s="14">
        <v>45314</v>
      </c>
      <c r="N68" s="14">
        <v>42389</v>
      </c>
      <c r="O68" s="14">
        <v>35770</v>
      </c>
      <c r="P68" s="14">
        <v>36203</v>
      </c>
      <c r="Q68" s="30">
        <v>481268</v>
      </c>
      <c r="R68" s="12">
        <f t="shared" si="11"/>
        <v>5.9277715171150769E-2</v>
      </c>
    </row>
    <row r="69" spans="1:18" x14ac:dyDescent="0.2">
      <c r="A69" s="5" t="s">
        <v>116</v>
      </c>
      <c r="B69" s="5" t="s">
        <v>136</v>
      </c>
      <c r="C69" s="34" t="s">
        <v>158</v>
      </c>
      <c r="D69" s="10">
        <v>1166110</v>
      </c>
      <c r="E69" s="14">
        <v>74065</v>
      </c>
      <c r="F69" s="14">
        <v>74387</v>
      </c>
      <c r="G69" s="14">
        <v>90953</v>
      </c>
      <c r="H69" s="14">
        <v>105151</v>
      </c>
      <c r="I69" s="14">
        <v>105706</v>
      </c>
      <c r="J69" s="14">
        <v>108464</v>
      </c>
      <c r="K69" s="14">
        <v>116265</v>
      </c>
      <c r="L69" s="14">
        <v>103539</v>
      </c>
      <c r="M69" s="14">
        <v>108014</v>
      </c>
      <c r="N69" s="14">
        <v>105207</v>
      </c>
      <c r="O69" s="14">
        <v>83264</v>
      </c>
      <c r="P69" s="14">
        <v>106134</v>
      </c>
      <c r="Q69" s="30">
        <f t="shared" si="1"/>
        <v>1181149</v>
      </c>
      <c r="R69" s="12">
        <f>Q69/D69-1</f>
        <v>1.2896725008789911E-2</v>
      </c>
    </row>
    <row r="70" spans="1:18" x14ac:dyDescent="0.2">
      <c r="A70" s="5" t="s">
        <v>116</v>
      </c>
      <c r="B70" s="6" t="s">
        <v>138</v>
      </c>
      <c r="C70" s="34" t="s">
        <v>160</v>
      </c>
      <c r="D70" s="10">
        <v>578881</v>
      </c>
      <c r="E70" s="14">
        <v>25965</v>
      </c>
      <c r="F70" s="14">
        <v>27758</v>
      </c>
      <c r="G70" s="14">
        <v>35667</v>
      </c>
      <c r="H70" s="14">
        <v>47061</v>
      </c>
      <c r="I70" s="14">
        <v>58595</v>
      </c>
      <c r="J70" s="14">
        <v>65693</v>
      </c>
      <c r="K70" s="14">
        <v>75590</v>
      </c>
      <c r="L70" s="14">
        <v>72026</v>
      </c>
      <c r="M70" s="14">
        <v>58398</v>
      </c>
      <c r="N70" s="14">
        <v>47638</v>
      </c>
      <c r="O70" s="14">
        <v>32923</v>
      </c>
      <c r="P70" s="14">
        <v>33747</v>
      </c>
      <c r="Q70" s="30">
        <f t="shared" si="1"/>
        <v>581061</v>
      </c>
      <c r="R70" s="12">
        <f>Q70/D70-1</f>
        <v>3.7658862529603709E-3</v>
      </c>
    </row>
    <row r="71" spans="1:18" x14ac:dyDescent="0.2">
      <c r="A71" s="5" t="s">
        <v>116</v>
      </c>
      <c r="B71" s="5" t="s">
        <v>139</v>
      </c>
      <c r="C71" s="34" t="s">
        <v>161</v>
      </c>
      <c r="D71" s="10">
        <v>7555351</v>
      </c>
      <c r="E71" s="14">
        <v>524901</v>
      </c>
      <c r="F71" s="14">
        <v>536316</v>
      </c>
      <c r="G71" s="14">
        <v>639716</v>
      </c>
      <c r="H71" s="14">
        <v>666896</v>
      </c>
      <c r="I71" s="14">
        <v>686673</v>
      </c>
      <c r="J71" s="14">
        <v>692172</v>
      </c>
      <c r="K71" s="14">
        <v>679354</v>
      </c>
      <c r="L71" s="14">
        <v>610380</v>
      </c>
      <c r="M71" s="14">
        <v>683808</v>
      </c>
      <c r="N71" s="14">
        <v>672555</v>
      </c>
      <c r="O71" s="14">
        <v>588270</v>
      </c>
      <c r="P71" s="14">
        <v>586644</v>
      </c>
      <c r="Q71" s="30">
        <v>7567634</v>
      </c>
      <c r="R71" s="12">
        <f t="shared" ref="R71:R91" si="12">Q71/D71-1</f>
        <v>1.625735190860178E-3</v>
      </c>
    </row>
    <row r="72" spans="1:18" x14ac:dyDescent="0.2">
      <c r="A72" s="5" t="s">
        <v>162</v>
      </c>
      <c r="B72" s="5" t="s">
        <v>163</v>
      </c>
      <c r="C72" s="34" t="s">
        <v>191</v>
      </c>
      <c r="D72" s="10">
        <v>168331</v>
      </c>
      <c r="E72" s="14">
        <v>8066</v>
      </c>
      <c r="F72" s="14">
        <v>8962</v>
      </c>
      <c r="G72" s="14">
        <v>9503</v>
      </c>
      <c r="H72" s="14">
        <v>11646</v>
      </c>
      <c r="I72" s="14">
        <v>16444</v>
      </c>
      <c r="J72" s="14">
        <v>22114</v>
      </c>
      <c r="K72" s="14">
        <v>29203</v>
      </c>
      <c r="L72" s="14">
        <v>35554</v>
      </c>
      <c r="M72" s="14">
        <v>28463</v>
      </c>
      <c r="N72" s="14">
        <v>16754</v>
      </c>
      <c r="O72" s="14">
        <v>11787</v>
      </c>
      <c r="P72" s="14">
        <v>9906</v>
      </c>
      <c r="Q72" s="30">
        <f t="shared" si="1"/>
        <v>208402</v>
      </c>
      <c r="R72" s="12">
        <f t="shared" si="12"/>
        <v>0.23804884424140527</v>
      </c>
    </row>
    <row r="73" spans="1:18" x14ac:dyDescent="0.2">
      <c r="A73" s="5" t="s">
        <v>162</v>
      </c>
      <c r="B73" s="5" t="s">
        <v>164</v>
      </c>
      <c r="C73" s="34" t="s">
        <v>192</v>
      </c>
      <c r="D73" s="10">
        <v>1220823</v>
      </c>
      <c r="E73" s="14">
        <v>83700</v>
      </c>
      <c r="F73" s="14">
        <v>76418</v>
      </c>
      <c r="G73" s="14">
        <v>96603</v>
      </c>
      <c r="H73" s="14">
        <v>100382</v>
      </c>
      <c r="I73" s="14">
        <v>118396</v>
      </c>
      <c r="J73" s="14">
        <v>134823</v>
      </c>
      <c r="K73" s="14">
        <v>153286</v>
      </c>
      <c r="L73" s="14">
        <v>182149</v>
      </c>
      <c r="M73" s="14">
        <v>161833</v>
      </c>
      <c r="N73" s="14">
        <v>131861</v>
      </c>
      <c r="O73" s="14">
        <v>99313</v>
      </c>
      <c r="P73" s="14">
        <v>97609</v>
      </c>
      <c r="Q73" s="30">
        <f t="shared" si="1"/>
        <v>1436373</v>
      </c>
      <c r="R73" s="12">
        <f t="shared" si="12"/>
        <v>0.17656122140556008</v>
      </c>
    </row>
    <row r="74" spans="1:18" x14ac:dyDescent="0.2">
      <c r="A74" s="5" t="s">
        <v>165</v>
      </c>
      <c r="B74" s="5" t="s">
        <v>166</v>
      </c>
      <c r="C74" s="35"/>
      <c r="D74" s="10">
        <v>201408956</v>
      </c>
      <c r="E74" s="14">
        <v>12536752</v>
      </c>
      <c r="F74" s="14">
        <v>12389536</v>
      </c>
      <c r="G74" s="14">
        <v>15587257</v>
      </c>
      <c r="H74" s="14">
        <v>16458734</v>
      </c>
      <c r="I74" s="14">
        <v>18362761</v>
      </c>
      <c r="J74" s="14">
        <v>19115121</v>
      </c>
      <c r="K74" s="14">
        <v>20085856</v>
      </c>
      <c r="L74" s="14">
        <v>19872948</v>
      </c>
      <c r="M74" s="14">
        <v>20024620</v>
      </c>
      <c r="N74" s="14">
        <v>19529786</v>
      </c>
      <c r="O74" s="14">
        <v>14925882</v>
      </c>
      <c r="P74" s="14">
        <v>13614880</v>
      </c>
      <c r="Q74" s="30">
        <v>202503831</v>
      </c>
      <c r="R74" s="12">
        <f t="shared" si="12"/>
        <v>5.4360790192466979E-3</v>
      </c>
    </row>
    <row r="75" spans="1:18" x14ac:dyDescent="0.2">
      <c r="A75" s="5" t="s">
        <v>165</v>
      </c>
      <c r="B75" s="5" t="s">
        <v>167</v>
      </c>
      <c r="C75" s="34" t="s">
        <v>193</v>
      </c>
      <c r="D75" s="10">
        <v>869937</v>
      </c>
      <c r="E75" s="14">
        <v>36065</v>
      </c>
      <c r="F75" s="14">
        <v>34615</v>
      </c>
      <c r="G75" s="14">
        <v>48044</v>
      </c>
      <c r="H75" s="14">
        <v>70712</v>
      </c>
      <c r="I75" s="14">
        <v>91495</v>
      </c>
      <c r="J75" s="14">
        <v>86081</v>
      </c>
      <c r="K75" s="14">
        <v>92810</v>
      </c>
      <c r="L75" s="14">
        <v>105650</v>
      </c>
      <c r="M75" s="14">
        <v>100885</v>
      </c>
      <c r="N75" s="14">
        <v>90537</v>
      </c>
      <c r="O75" s="14">
        <v>42830</v>
      </c>
      <c r="P75" s="14">
        <v>39245</v>
      </c>
      <c r="Q75" s="30">
        <f t="shared" ref="Q75:Q128" si="13">SUM(E75:P75)</f>
        <v>838969</v>
      </c>
      <c r="R75" s="12">
        <f t="shared" si="12"/>
        <v>-3.5597980083615255E-2</v>
      </c>
    </row>
    <row r="76" spans="1:18" x14ac:dyDescent="0.2">
      <c r="A76" s="5" t="s">
        <v>165</v>
      </c>
      <c r="B76" s="5" t="s">
        <v>168</v>
      </c>
      <c r="C76" s="34" t="s">
        <v>194</v>
      </c>
      <c r="D76" s="10">
        <v>7097277</v>
      </c>
      <c r="E76" s="14">
        <v>431959</v>
      </c>
      <c r="F76" s="14">
        <v>441161</v>
      </c>
      <c r="G76" s="14">
        <v>542842</v>
      </c>
      <c r="H76" s="14">
        <v>558436</v>
      </c>
      <c r="I76" s="14">
        <v>603673</v>
      </c>
      <c r="J76" s="14">
        <v>600443</v>
      </c>
      <c r="K76" s="14">
        <v>631217</v>
      </c>
      <c r="L76" s="14">
        <v>608126</v>
      </c>
      <c r="M76" s="14">
        <v>634128</v>
      </c>
      <c r="N76" s="14">
        <v>655527</v>
      </c>
      <c r="O76" s="17">
        <v>499223</v>
      </c>
      <c r="P76" s="14">
        <v>520571</v>
      </c>
      <c r="Q76" s="30">
        <f t="shared" si="13"/>
        <v>6727306</v>
      </c>
      <c r="R76" s="12">
        <f t="shared" si="12"/>
        <v>-5.2128583962553487E-2</v>
      </c>
    </row>
    <row r="77" spans="1:18" x14ac:dyDescent="0.2">
      <c r="A77" s="5" t="s">
        <v>165</v>
      </c>
      <c r="B77" s="5" t="s">
        <v>169</v>
      </c>
      <c r="C77" s="34" t="s">
        <v>195</v>
      </c>
      <c r="D77" s="10">
        <v>18163955</v>
      </c>
      <c r="E77" s="14">
        <v>1195852</v>
      </c>
      <c r="F77" s="14">
        <v>1254056</v>
      </c>
      <c r="G77" s="14">
        <v>1541502</v>
      </c>
      <c r="H77" s="14">
        <v>1622332</v>
      </c>
      <c r="I77" s="14">
        <v>1732052</v>
      </c>
      <c r="J77" s="14">
        <v>1872739</v>
      </c>
      <c r="K77" s="14">
        <v>1871681</v>
      </c>
      <c r="L77" s="14">
        <v>1772664</v>
      </c>
      <c r="M77" s="14">
        <v>1905703</v>
      </c>
      <c r="N77" s="14">
        <v>1863573</v>
      </c>
      <c r="O77" s="14">
        <v>1546068</v>
      </c>
      <c r="P77" s="14">
        <v>1413616</v>
      </c>
      <c r="Q77" s="30">
        <f t="shared" si="13"/>
        <v>19591838</v>
      </c>
      <c r="R77" s="12">
        <f t="shared" si="12"/>
        <v>7.8610798143906369E-2</v>
      </c>
    </row>
    <row r="78" spans="1:18" x14ac:dyDescent="0.2">
      <c r="A78" s="5" t="s">
        <v>165</v>
      </c>
      <c r="B78" s="5" t="s">
        <v>170</v>
      </c>
      <c r="C78" s="34" t="s">
        <v>196</v>
      </c>
      <c r="D78" s="10">
        <v>2447039</v>
      </c>
      <c r="E78" s="14">
        <v>152859</v>
      </c>
      <c r="F78" s="14">
        <v>153362</v>
      </c>
      <c r="G78" s="14">
        <v>200798</v>
      </c>
      <c r="H78" s="14">
        <v>215762</v>
      </c>
      <c r="I78" s="14">
        <v>243654</v>
      </c>
      <c r="J78" s="14">
        <v>244757</v>
      </c>
      <c r="K78" s="14">
        <v>273839</v>
      </c>
      <c r="L78" s="14">
        <v>238795</v>
      </c>
      <c r="M78" s="14">
        <v>261453</v>
      </c>
      <c r="N78" s="14">
        <v>274924</v>
      </c>
      <c r="O78" s="14">
        <v>181291</v>
      </c>
      <c r="P78" s="14">
        <v>171133</v>
      </c>
      <c r="Q78" s="30">
        <f t="shared" si="13"/>
        <v>2612627</v>
      </c>
      <c r="R78" s="12">
        <f t="shared" si="12"/>
        <v>6.7668721258631326E-2</v>
      </c>
    </row>
    <row r="79" spans="1:18" x14ac:dyDescent="0.2">
      <c r="A79" s="5" t="s">
        <v>165</v>
      </c>
      <c r="B79" s="5" t="s">
        <v>171</v>
      </c>
      <c r="C79" s="34" t="s">
        <v>197</v>
      </c>
      <c r="D79" s="10">
        <v>9280082</v>
      </c>
      <c r="E79" s="14">
        <v>483150</v>
      </c>
      <c r="F79" s="14">
        <v>475826</v>
      </c>
      <c r="G79" s="14">
        <v>614562</v>
      </c>
      <c r="H79" s="14">
        <v>699332</v>
      </c>
      <c r="I79" s="14">
        <v>856530</v>
      </c>
      <c r="J79" s="14">
        <v>891569</v>
      </c>
      <c r="K79" s="14">
        <v>945819</v>
      </c>
      <c r="L79" s="14">
        <v>974482</v>
      </c>
      <c r="M79" s="14">
        <v>986919</v>
      </c>
      <c r="N79" s="14">
        <v>953832</v>
      </c>
      <c r="O79" s="14">
        <v>633279</v>
      </c>
      <c r="P79" s="14">
        <v>562378</v>
      </c>
      <c r="Q79" s="30">
        <v>9077346</v>
      </c>
      <c r="R79" s="12">
        <f t="shared" si="12"/>
        <v>-2.1846358685192691E-2</v>
      </c>
    </row>
    <row r="80" spans="1:18" x14ac:dyDescent="0.2">
      <c r="A80" s="5" t="s">
        <v>165</v>
      </c>
      <c r="B80" s="5" t="s">
        <v>172</v>
      </c>
      <c r="C80" s="34" t="s">
        <v>198</v>
      </c>
      <c r="D80" s="10">
        <v>1902133</v>
      </c>
      <c r="E80" s="14">
        <v>96676</v>
      </c>
      <c r="F80" s="14">
        <v>87416</v>
      </c>
      <c r="G80" s="14">
        <v>134331</v>
      </c>
      <c r="H80" s="14">
        <v>170196</v>
      </c>
      <c r="I80" s="14">
        <v>200710</v>
      </c>
      <c r="J80" s="14">
        <v>181851</v>
      </c>
      <c r="K80" s="14">
        <v>202243</v>
      </c>
      <c r="L80" s="14">
        <v>212461</v>
      </c>
      <c r="M80" s="14">
        <v>198107</v>
      </c>
      <c r="N80" s="14">
        <v>191236</v>
      </c>
      <c r="O80" s="14">
        <v>121756</v>
      </c>
      <c r="P80" s="14">
        <v>127403</v>
      </c>
      <c r="Q80" s="30">
        <f t="shared" si="13"/>
        <v>1924386</v>
      </c>
      <c r="R80" s="12">
        <f t="shared" si="12"/>
        <v>1.1698971628166799E-2</v>
      </c>
    </row>
    <row r="81" spans="1:18" x14ac:dyDescent="0.2">
      <c r="A81" s="5" t="s">
        <v>165</v>
      </c>
      <c r="B81" s="5" t="s">
        <v>173</v>
      </c>
      <c r="C81" s="34" t="s">
        <v>199</v>
      </c>
      <c r="D81" s="10">
        <v>1886425</v>
      </c>
      <c r="E81" s="14">
        <v>101302</v>
      </c>
      <c r="F81" s="14">
        <v>104542</v>
      </c>
      <c r="G81" s="14">
        <v>131066</v>
      </c>
      <c r="H81" s="14">
        <v>138010</v>
      </c>
      <c r="I81" s="14">
        <v>163600</v>
      </c>
      <c r="J81" s="14">
        <v>171325</v>
      </c>
      <c r="K81" s="14">
        <v>172264</v>
      </c>
      <c r="L81" s="14">
        <v>164168</v>
      </c>
      <c r="M81" s="14">
        <v>191572</v>
      </c>
      <c r="N81" s="14">
        <v>184470</v>
      </c>
      <c r="O81" s="14">
        <v>124818</v>
      </c>
      <c r="P81" s="14">
        <v>107002</v>
      </c>
      <c r="Q81" s="30">
        <f t="shared" si="13"/>
        <v>1754139</v>
      </c>
      <c r="R81" s="12">
        <f t="shared" si="12"/>
        <v>-7.0125236889884257E-2</v>
      </c>
    </row>
    <row r="82" spans="1:18" x14ac:dyDescent="0.2">
      <c r="A82" s="5" t="s">
        <v>165</v>
      </c>
      <c r="B82" s="5" t="s">
        <v>174</v>
      </c>
      <c r="C82" s="34" t="s">
        <v>200</v>
      </c>
      <c r="D82" s="10">
        <v>20833246</v>
      </c>
      <c r="E82" s="14">
        <v>1248661</v>
      </c>
      <c r="F82" s="14">
        <v>1244595</v>
      </c>
      <c r="G82" s="14">
        <v>1573418</v>
      </c>
      <c r="H82" s="14">
        <v>1662304</v>
      </c>
      <c r="I82" s="14">
        <v>1933451</v>
      </c>
      <c r="J82" s="14">
        <v>2021743</v>
      </c>
      <c r="K82" s="14">
        <v>2175989</v>
      </c>
      <c r="L82" s="14">
        <v>2134941</v>
      </c>
      <c r="M82" s="14">
        <v>2168007</v>
      </c>
      <c r="N82" s="14">
        <v>2125943</v>
      </c>
      <c r="O82" s="14">
        <v>1583486</v>
      </c>
      <c r="P82" s="14">
        <v>1355688</v>
      </c>
      <c r="Q82" s="30">
        <f t="shared" si="13"/>
        <v>21228226</v>
      </c>
      <c r="R82" s="12">
        <f t="shared" si="12"/>
        <v>1.8959119476628761E-2</v>
      </c>
    </row>
    <row r="83" spans="1:18" x14ac:dyDescent="0.2">
      <c r="A83" s="5" t="s">
        <v>165</v>
      </c>
      <c r="B83" s="5" t="s">
        <v>175</v>
      </c>
      <c r="C83" s="34" t="s">
        <v>201</v>
      </c>
      <c r="D83" s="10">
        <v>183639</v>
      </c>
      <c r="E83" s="14">
        <v>3391</v>
      </c>
      <c r="F83" s="14">
        <v>3407</v>
      </c>
      <c r="G83" s="14">
        <v>8290</v>
      </c>
      <c r="H83" s="14">
        <v>11976</v>
      </c>
      <c r="I83" s="14">
        <v>25806</v>
      </c>
      <c r="J83" s="14">
        <v>25484</v>
      </c>
      <c r="K83" s="14">
        <v>26712</v>
      </c>
      <c r="L83" s="14">
        <v>30516</v>
      </c>
      <c r="M83" s="14">
        <v>31357</v>
      </c>
      <c r="N83" s="14">
        <v>29417</v>
      </c>
      <c r="O83" s="14">
        <v>12371</v>
      </c>
      <c r="P83" s="14">
        <v>6212</v>
      </c>
      <c r="Q83" s="30">
        <f t="shared" si="13"/>
        <v>214939</v>
      </c>
      <c r="R83" s="12">
        <f t="shared" si="12"/>
        <v>0.17044309759909382</v>
      </c>
    </row>
    <row r="84" spans="1:18" x14ac:dyDescent="0.2">
      <c r="A84" s="5" t="s">
        <v>165</v>
      </c>
      <c r="B84" s="5" t="s">
        <v>176</v>
      </c>
      <c r="C84" s="34" t="s">
        <v>202</v>
      </c>
      <c r="D84" s="10">
        <v>57520001</v>
      </c>
      <c r="E84" s="14">
        <v>3876676</v>
      </c>
      <c r="F84" s="14">
        <v>3605354</v>
      </c>
      <c r="G84" s="14">
        <v>4453731</v>
      </c>
      <c r="H84" s="14">
        <v>4666328</v>
      </c>
      <c r="I84" s="14">
        <v>5129907</v>
      </c>
      <c r="J84" s="14">
        <v>5404682</v>
      </c>
      <c r="K84" s="14">
        <v>5726988</v>
      </c>
      <c r="L84" s="14">
        <v>5799596</v>
      </c>
      <c r="M84" s="14">
        <v>5547989</v>
      </c>
      <c r="N84" s="14">
        <v>5398662</v>
      </c>
      <c r="O84" s="14">
        <v>4331582</v>
      </c>
      <c r="P84" s="14">
        <v>4095453</v>
      </c>
      <c r="Q84" s="30">
        <f t="shared" si="13"/>
        <v>58036948</v>
      </c>
      <c r="R84" s="12">
        <f t="shared" si="12"/>
        <v>8.9872564501520813E-3</v>
      </c>
    </row>
    <row r="85" spans="1:18" x14ac:dyDescent="0.2">
      <c r="A85" s="5" t="s">
        <v>165</v>
      </c>
      <c r="B85" s="5" t="s">
        <v>177</v>
      </c>
      <c r="C85" s="34" t="s">
        <v>203</v>
      </c>
      <c r="D85" s="10">
        <v>545121</v>
      </c>
      <c r="E85" s="14">
        <v>26913</v>
      </c>
      <c r="F85" s="14">
        <v>31715</v>
      </c>
      <c r="G85" s="14">
        <v>37783</v>
      </c>
      <c r="H85" s="14">
        <v>40118</v>
      </c>
      <c r="I85" s="14">
        <v>50016</v>
      </c>
      <c r="J85" s="14">
        <v>56430</v>
      </c>
      <c r="K85" s="14">
        <v>59082</v>
      </c>
      <c r="L85" s="14">
        <v>63385</v>
      </c>
      <c r="M85" s="14">
        <v>58284</v>
      </c>
      <c r="N85" s="14">
        <v>50890</v>
      </c>
      <c r="O85" s="14">
        <v>31402</v>
      </c>
      <c r="P85" s="14">
        <v>30011</v>
      </c>
      <c r="Q85" s="30">
        <f t="shared" si="13"/>
        <v>536029</v>
      </c>
      <c r="R85" s="12">
        <f t="shared" si="12"/>
        <v>-1.6678865793099185E-2</v>
      </c>
    </row>
    <row r="86" spans="1:18" x14ac:dyDescent="0.2">
      <c r="A86" s="5" t="s">
        <v>165</v>
      </c>
      <c r="B86" s="5" t="s">
        <v>178</v>
      </c>
      <c r="C86" s="34" t="s">
        <v>204</v>
      </c>
      <c r="D86" s="10">
        <v>2790961</v>
      </c>
      <c r="E86" s="14">
        <v>132100</v>
      </c>
      <c r="F86" s="14">
        <v>121116</v>
      </c>
      <c r="G86" s="14">
        <v>179631</v>
      </c>
      <c r="H86" s="14">
        <v>249450</v>
      </c>
      <c r="I86" s="14">
        <v>268661</v>
      </c>
      <c r="J86" s="14">
        <v>248872</v>
      </c>
      <c r="K86" s="14">
        <v>300561</v>
      </c>
      <c r="L86" s="14">
        <v>315142</v>
      </c>
      <c r="M86" s="14">
        <v>268790</v>
      </c>
      <c r="N86" s="14">
        <v>288147</v>
      </c>
      <c r="O86" s="14">
        <v>147919</v>
      </c>
      <c r="P86" s="14">
        <v>147013</v>
      </c>
      <c r="Q86" s="30">
        <f t="shared" si="13"/>
        <v>2667402</v>
      </c>
      <c r="R86" s="12">
        <f t="shared" si="12"/>
        <v>-4.4271130983199014E-2</v>
      </c>
    </row>
    <row r="87" spans="1:18" x14ac:dyDescent="0.2">
      <c r="A87" s="5" t="s">
        <v>165</v>
      </c>
      <c r="B87" s="5" t="s">
        <v>179</v>
      </c>
      <c r="C87" s="34" t="s">
        <v>205</v>
      </c>
      <c r="D87" s="10">
        <v>13697402</v>
      </c>
      <c r="E87" s="14">
        <v>819555</v>
      </c>
      <c r="F87" s="14">
        <v>816962</v>
      </c>
      <c r="G87" s="14">
        <v>1070649</v>
      </c>
      <c r="H87" s="14">
        <v>1139922</v>
      </c>
      <c r="I87" s="14">
        <v>1219097</v>
      </c>
      <c r="J87" s="14">
        <v>1285543</v>
      </c>
      <c r="K87" s="14">
        <v>1365341</v>
      </c>
      <c r="L87" s="14">
        <v>1198297</v>
      </c>
      <c r="M87" s="14">
        <v>1325916</v>
      </c>
      <c r="N87" s="14">
        <v>1317269</v>
      </c>
      <c r="O87" s="14">
        <v>1026117</v>
      </c>
      <c r="P87" s="14">
        <v>917885</v>
      </c>
      <c r="Q87" s="30">
        <f t="shared" si="13"/>
        <v>13502553</v>
      </c>
      <c r="R87" s="12">
        <f t="shared" si="12"/>
        <v>-1.4225252350774209E-2</v>
      </c>
    </row>
    <row r="88" spans="1:18" x14ac:dyDescent="0.2">
      <c r="A88" s="5" t="s">
        <v>165</v>
      </c>
      <c r="B88" s="5" t="s">
        <v>180</v>
      </c>
      <c r="C88" s="34" t="s">
        <v>206</v>
      </c>
      <c r="D88" s="10">
        <v>5287831</v>
      </c>
      <c r="E88" s="14">
        <v>278515</v>
      </c>
      <c r="F88" s="14">
        <v>279690</v>
      </c>
      <c r="G88" s="14">
        <v>406160</v>
      </c>
      <c r="H88" s="14">
        <v>421206</v>
      </c>
      <c r="I88" s="14">
        <v>486487</v>
      </c>
      <c r="J88" s="14">
        <v>516480</v>
      </c>
      <c r="K88" s="14">
        <v>560461</v>
      </c>
      <c r="L88" s="14">
        <v>517760</v>
      </c>
      <c r="M88" s="14">
        <v>560048</v>
      </c>
      <c r="N88" s="14">
        <v>540817</v>
      </c>
      <c r="O88" s="14">
        <v>372307</v>
      </c>
      <c r="P88" s="14">
        <v>294978</v>
      </c>
      <c r="Q88" s="30">
        <f t="shared" si="13"/>
        <v>5234909</v>
      </c>
      <c r="R88" s="12">
        <f t="shared" si="12"/>
        <v>-1.0008262366932641E-2</v>
      </c>
    </row>
    <row r="89" spans="1:18" x14ac:dyDescent="0.2">
      <c r="A89" s="5" t="s">
        <v>165</v>
      </c>
      <c r="B89" s="5" t="s">
        <v>181</v>
      </c>
      <c r="C89" s="34" t="s">
        <v>207</v>
      </c>
      <c r="D89" s="10">
        <v>1287382</v>
      </c>
      <c r="E89" s="14">
        <v>47001</v>
      </c>
      <c r="F89" s="14">
        <v>40388</v>
      </c>
      <c r="G89" s="14">
        <v>63838</v>
      </c>
      <c r="H89" s="14">
        <v>92552</v>
      </c>
      <c r="I89" s="14">
        <v>109739</v>
      </c>
      <c r="J89" s="14">
        <v>109633</v>
      </c>
      <c r="K89" s="14">
        <v>121331</v>
      </c>
      <c r="L89" s="14">
        <v>134147</v>
      </c>
      <c r="M89" s="14">
        <v>126726</v>
      </c>
      <c r="N89" s="14">
        <v>112224</v>
      </c>
      <c r="O89" s="14">
        <v>56624</v>
      </c>
      <c r="P89" s="14">
        <v>45024</v>
      </c>
      <c r="Q89" s="30">
        <f t="shared" si="13"/>
        <v>1059227</v>
      </c>
      <c r="R89" s="12">
        <f t="shared" si="12"/>
        <v>-0.1772240096568074</v>
      </c>
    </row>
    <row r="90" spans="1:18" x14ac:dyDescent="0.2">
      <c r="A90" s="5" t="s">
        <v>165</v>
      </c>
      <c r="B90" s="5" t="s">
        <v>182</v>
      </c>
      <c r="C90" s="34" t="s">
        <v>208</v>
      </c>
      <c r="D90" s="10">
        <v>2279221</v>
      </c>
      <c r="E90" s="14">
        <v>103335</v>
      </c>
      <c r="F90" s="14">
        <v>107102</v>
      </c>
      <c r="G90" s="14">
        <v>138344</v>
      </c>
      <c r="H90" s="14">
        <v>161820</v>
      </c>
      <c r="I90" s="14">
        <v>217018</v>
      </c>
      <c r="J90" s="14">
        <v>226494</v>
      </c>
      <c r="K90" s="14">
        <v>243106</v>
      </c>
      <c r="L90" s="14">
        <v>243847</v>
      </c>
      <c r="M90" s="14">
        <v>258416</v>
      </c>
      <c r="N90" s="14">
        <v>260550</v>
      </c>
      <c r="O90" s="14">
        <v>158636</v>
      </c>
      <c r="P90" s="14">
        <v>115563</v>
      </c>
      <c r="Q90" s="30">
        <f t="shared" si="13"/>
        <v>2234231</v>
      </c>
      <c r="R90" s="12">
        <f t="shared" si="12"/>
        <v>-1.9739200367142939E-2</v>
      </c>
    </row>
    <row r="91" spans="1:18" x14ac:dyDescent="0.2">
      <c r="A91" s="5" t="s">
        <v>165</v>
      </c>
      <c r="B91" s="5" t="s">
        <v>183</v>
      </c>
      <c r="C91" s="34" t="s">
        <v>209</v>
      </c>
      <c r="D91" s="10">
        <v>350531</v>
      </c>
      <c r="E91" s="14">
        <v>14846</v>
      </c>
      <c r="F91" s="14">
        <v>14398</v>
      </c>
      <c r="G91" s="14">
        <v>20353</v>
      </c>
      <c r="H91" s="14">
        <v>35261</v>
      </c>
      <c r="I91" s="14">
        <v>39017</v>
      </c>
      <c r="J91" s="14">
        <v>38021</v>
      </c>
      <c r="K91" s="14">
        <v>44941</v>
      </c>
      <c r="L91" s="14">
        <v>40619</v>
      </c>
      <c r="M91" s="14">
        <v>42433</v>
      </c>
      <c r="N91" s="14">
        <v>41236</v>
      </c>
      <c r="O91" s="14">
        <v>19362</v>
      </c>
      <c r="P91" s="14">
        <v>16765</v>
      </c>
      <c r="Q91" s="30">
        <f t="shared" si="13"/>
        <v>367252</v>
      </c>
      <c r="R91" s="12">
        <f t="shared" si="12"/>
        <v>4.7701915094527925E-2</v>
      </c>
    </row>
    <row r="92" spans="1:18" x14ac:dyDescent="0.2">
      <c r="A92" s="5" t="s">
        <v>165</v>
      </c>
      <c r="B92" s="5" t="s">
        <v>184</v>
      </c>
      <c r="C92" s="34" t="s">
        <v>210</v>
      </c>
      <c r="D92" s="10">
        <v>38362432</v>
      </c>
      <c r="E92" s="14">
        <v>2585261</v>
      </c>
      <c r="F92" s="14">
        <v>2643848</v>
      </c>
      <c r="G92" s="14">
        <v>3204058</v>
      </c>
      <c r="H92" s="14">
        <v>3148290</v>
      </c>
      <c r="I92" s="14">
        <v>3447665</v>
      </c>
      <c r="J92" s="14">
        <v>3547227</v>
      </c>
      <c r="K92" s="14">
        <v>3626290</v>
      </c>
      <c r="L92" s="14">
        <v>3568323</v>
      </c>
      <c r="M92" s="14">
        <v>3663802</v>
      </c>
      <c r="N92" s="14">
        <v>3540226</v>
      </c>
      <c r="O92" s="14">
        <v>2976014</v>
      </c>
      <c r="P92" s="14">
        <v>2723396</v>
      </c>
      <c r="Q92" s="30">
        <v>38672644</v>
      </c>
      <c r="R92" s="12">
        <f t="shared" ref="R92:R99" si="14">Q92/D92-1</f>
        <v>8.0863486444238131E-3</v>
      </c>
    </row>
    <row r="93" spans="1:18" x14ac:dyDescent="0.2">
      <c r="A93" s="5" t="s">
        <v>165</v>
      </c>
      <c r="B93" s="5" t="s">
        <v>185</v>
      </c>
      <c r="C93" s="34" t="s">
        <v>211</v>
      </c>
      <c r="D93" s="10">
        <v>1020917</v>
      </c>
      <c r="E93" s="14">
        <v>36181</v>
      </c>
      <c r="F93" s="14">
        <v>36394</v>
      </c>
      <c r="G93" s="14">
        <v>53758</v>
      </c>
      <c r="H93" s="14">
        <v>63392</v>
      </c>
      <c r="I93" s="14">
        <v>83473</v>
      </c>
      <c r="J93" s="14">
        <v>91454</v>
      </c>
      <c r="K93" s="14">
        <v>101388</v>
      </c>
      <c r="L93" s="14">
        <v>97024</v>
      </c>
      <c r="M93" s="14">
        <v>103181</v>
      </c>
      <c r="N93" s="14">
        <v>104516</v>
      </c>
      <c r="O93" s="14">
        <v>48391</v>
      </c>
      <c r="P93" s="14">
        <v>34752</v>
      </c>
      <c r="Q93" s="30">
        <f t="shared" si="13"/>
        <v>853904</v>
      </c>
      <c r="R93" s="12">
        <f t="shared" si="14"/>
        <v>-0.16359116363034409</v>
      </c>
    </row>
    <row r="94" spans="1:18" x14ac:dyDescent="0.2">
      <c r="A94" s="5" t="s">
        <v>165</v>
      </c>
      <c r="B94" s="5" t="s">
        <v>186</v>
      </c>
      <c r="C94" s="34" t="s">
        <v>212</v>
      </c>
      <c r="D94" s="10">
        <v>3597136</v>
      </c>
      <c r="E94" s="14">
        <v>224437</v>
      </c>
      <c r="F94" s="14">
        <v>240762</v>
      </c>
      <c r="G94" s="14">
        <v>282881</v>
      </c>
      <c r="H94" s="14">
        <v>295983</v>
      </c>
      <c r="I94" s="14">
        <v>284101</v>
      </c>
      <c r="J94" s="14">
        <v>295146</v>
      </c>
      <c r="K94" s="14">
        <v>296098</v>
      </c>
      <c r="L94" s="14">
        <v>331924</v>
      </c>
      <c r="M94" s="14">
        <v>333092</v>
      </c>
      <c r="N94" s="14">
        <v>304944</v>
      </c>
      <c r="O94" s="14">
        <v>223341</v>
      </c>
      <c r="P94" s="14">
        <v>196920</v>
      </c>
      <c r="Q94" s="30">
        <f t="shared" si="13"/>
        <v>3309629</v>
      </c>
      <c r="R94" s="12">
        <f t="shared" si="14"/>
        <v>-7.9926641639348595E-2</v>
      </c>
    </row>
    <row r="95" spans="1:18" x14ac:dyDescent="0.2">
      <c r="A95" s="5" t="s">
        <v>165</v>
      </c>
      <c r="B95" s="5" t="s">
        <v>187</v>
      </c>
      <c r="C95" s="34" t="s">
        <v>213</v>
      </c>
      <c r="D95" s="10">
        <v>873244</v>
      </c>
      <c r="E95" s="14">
        <v>30783</v>
      </c>
      <c r="F95" s="14">
        <v>37814</v>
      </c>
      <c r="G95" s="14">
        <v>57870</v>
      </c>
      <c r="H95" s="14">
        <v>53128</v>
      </c>
      <c r="I95" s="14">
        <v>85813</v>
      </c>
      <c r="J95" s="14">
        <v>86423</v>
      </c>
      <c r="K95" s="14">
        <v>93008</v>
      </c>
      <c r="L95" s="14">
        <v>89825</v>
      </c>
      <c r="M95" s="14">
        <v>91138</v>
      </c>
      <c r="N95" s="14">
        <v>93038</v>
      </c>
      <c r="O95" s="14">
        <v>45193</v>
      </c>
      <c r="P95" s="14">
        <v>30856</v>
      </c>
      <c r="Q95" s="30">
        <f t="shared" si="13"/>
        <v>794889</v>
      </c>
      <c r="R95" s="12">
        <f t="shared" si="14"/>
        <v>-8.9728643998699065E-2</v>
      </c>
    </row>
    <row r="96" spans="1:18" x14ac:dyDescent="0.2">
      <c r="A96" s="5" t="s">
        <v>165</v>
      </c>
      <c r="B96" s="5" t="s">
        <v>188</v>
      </c>
      <c r="C96" s="34" t="s">
        <v>214</v>
      </c>
      <c r="D96" s="10">
        <v>425439</v>
      </c>
      <c r="E96" s="14">
        <v>24679</v>
      </c>
      <c r="F96" s="14">
        <v>23281</v>
      </c>
      <c r="G96" s="14">
        <v>32930</v>
      </c>
      <c r="H96" s="14">
        <v>39041</v>
      </c>
      <c r="I96" s="14">
        <v>40622</v>
      </c>
      <c r="J96" s="14">
        <v>40334</v>
      </c>
      <c r="K96" s="14">
        <v>37669</v>
      </c>
      <c r="L96" s="14">
        <v>40882</v>
      </c>
      <c r="M96" s="14">
        <v>41912</v>
      </c>
      <c r="N96" s="14">
        <v>36978</v>
      </c>
      <c r="O96" s="14">
        <v>26353</v>
      </c>
      <c r="P96" s="14">
        <v>20584</v>
      </c>
      <c r="Q96" s="30">
        <f t="shared" si="13"/>
        <v>405265</v>
      </c>
      <c r="R96" s="12">
        <f t="shared" si="14"/>
        <v>-4.7419253994109622E-2</v>
      </c>
    </row>
    <row r="97" spans="1:18" x14ac:dyDescent="0.2">
      <c r="A97" s="5" t="s">
        <v>165</v>
      </c>
      <c r="B97" s="5" t="s">
        <v>189</v>
      </c>
      <c r="C97" s="34" t="s">
        <v>215</v>
      </c>
      <c r="D97" s="10">
        <v>9720877</v>
      </c>
      <c r="E97" s="14">
        <v>527500</v>
      </c>
      <c r="F97" s="14">
        <v>534455</v>
      </c>
      <c r="G97" s="14">
        <v>706963</v>
      </c>
      <c r="H97" s="14">
        <v>770941</v>
      </c>
      <c r="I97" s="14">
        <v>921246</v>
      </c>
      <c r="J97" s="14">
        <v>958814</v>
      </c>
      <c r="K97" s="14">
        <v>965511</v>
      </c>
      <c r="L97" s="14">
        <v>1035955</v>
      </c>
      <c r="M97" s="14">
        <v>1007809</v>
      </c>
      <c r="N97" s="14">
        <v>920567</v>
      </c>
      <c r="O97" s="14">
        <v>648661</v>
      </c>
      <c r="P97" s="14">
        <v>579129</v>
      </c>
      <c r="Q97" s="30">
        <f t="shared" si="13"/>
        <v>9577551</v>
      </c>
      <c r="R97" s="12">
        <f t="shared" si="14"/>
        <v>-1.474414294101245E-2</v>
      </c>
    </row>
    <row r="98" spans="1:18" x14ac:dyDescent="0.2">
      <c r="A98" s="5" t="s">
        <v>165</v>
      </c>
      <c r="B98" s="5" t="s">
        <v>190</v>
      </c>
      <c r="C98" s="34" t="s">
        <v>216</v>
      </c>
      <c r="D98" s="10">
        <v>2208429</v>
      </c>
      <c r="E98" s="14">
        <v>109996</v>
      </c>
      <c r="F98" s="14">
        <v>106290</v>
      </c>
      <c r="G98" s="14">
        <v>151852</v>
      </c>
      <c r="H98" s="14">
        <v>238215</v>
      </c>
      <c r="I98" s="14">
        <v>259440</v>
      </c>
      <c r="J98" s="14">
        <v>237678</v>
      </c>
      <c r="K98" s="14">
        <v>289258</v>
      </c>
      <c r="L98" s="14">
        <v>300688</v>
      </c>
      <c r="M98" s="14">
        <v>260271</v>
      </c>
      <c r="N98" s="14">
        <v>283972</v>
      </c>
      <c r="O98" s="14">
        <v>131050</v>
      </c>
      <c r="P98" s="14">
        <v>119313</v>
      </c>
      <c r="Q98" s="30">
        <v>2487843</v>
      </c>
      <c r="R98" s="12">
        <f t="shared" si="14"/>
        <v>0.12652161332784528</v>
      </c>
    </row>
    <row r="99" spans="1:18" x14ac:dyDescent="0.2">
      <c r="A99" s="5" t="s">
        <v>881</v>
      </c>
      <c r="B99" s="5" t="s">
        <v>881</v>
      </c>
      <c r="C99" s="34" t="s">
        <v>882</v>
      </c>
      <c r="D99" s="10">
        <v>387219</v>
      </c>
      <c r="E99" s="14">
        <v>19162</v>
      </c>
      <c r="F99" s="14">
        <v>23789</v>
      </c>
      <c r="G99" s="14">
        <v>28207</v>
      </c>
      <c r="H99" s="14">
        <v>28370</v>
      </c>
      <c r="I99" s="14">
        <v>32211</v>
      </c>
      <c r="J99" s="14">
        <v>36273</v>
      </c>
      <c r="K99" s="14">
        <v>40698</v>
      </c>
      <c r="L99" s="14">
        <v>41296</v>
      </c>
      <c r="M99" s="14">
        <v>39789</v>
      </c>
      <c r="N99" s="14">
        <v>35809</v>
      </c>
      <c r="O99" s="14">
        <v>29736</v>
      </c>
      <c r="P99" s="14">
        <v>28536</v>
      </c>
      <c r="Q99" s="30">
        <f t="shared" si="13"/>
        <v>383876</v>
      </c>
      <c r="R99" s="12">
        <f t="shared" si="14"/>
        <v>-8.6333573507498818E-3</v>
      </c>
    </row>
    <row r="100" spans="1:18" x14ac:dyDescent="0.2">
      <c r="A100" s="5" t="s">
        <v>217</v>
      </c>
      <c r="B100" s="5" t="s">
        <v>93</v>
      </c>
      <c r="C100" s="35"/>
      <c r="D100" s="10">
        <v>36850843</v>
      </c>
      <c r="E100" s="14">
        <v>1167413</v>
      </c>
      <c r="F100" s="14">
        <v>1103829</v>
      </c>
      <c r="G100" s="14">
        <v>1359366</v>
      </c>
      <c r="H100" s="14">
        <v>1892318</v>
      </c>
      <c r="I100" s="14">
        <v>3757930</v>
      </c>
      <c r="J100" s="14">
        <v>5174091</v>
      </c>
      <c r="K100" s="14">
        <v>6290383</v>
      </c>
      <c r="L100" s="14">
        <v>6610940</v>
      </c>
      <c r="M100" s="14">
        <v>5478034</v>
      </c>
      <c r="N100" s="14">
        <v>3195916</v>
      </c>
      <c r="O100" s="14">
        <v>1373853</v>
      </c>
      <c r="P100" s="14">
        <v>1369273</v>
      </c>
      <c r="Q100" s="30">
        <f t="shared" si="13"/>
        <v>38773346</v>
      </c>
      <c r="R100" s="12">
        <f t="shared" ref="R100:R121" si="15">Q100/D100-1</f>
        <v>5.2169851311135496E-2</v>
      </c>
    </row>
    <row r="101" spans="1:18" x14ac:dyDescent="0.2">
      <c r="A101" s="5" t="s">
        <v>217</v>
      </c>
      <c r="B101" s="5" t="s">
        <v>233</v>
      </c>
      <c r="C101" s="34" t="s">
        <v>240</v>
      </c>
      <c r="D101" s="10">
        <v>212395</v>
      </c>
      <c r="E101" s="14">
        <v>12585</v>
      </c>
      <c r="F101" s="14">
        <v>12052</v>
      </c>
      <c r="G101" s="14">
        <v>15019</v>
      </c>
      <c r="H101" s="14">
        <v>13947</v>
      </c>
      <c r="I101" s="14">
        <v>15340</v>
      </c>
      <c r="J101" s="14">
        <v>15396</v>
      </c>
      <c r="K101" s="14">
        <v>15646</v>
      </c>
      <c r="L101" s="14">
        <v>17005</v>
      </c>
      <c r="M101" s="14">
        <v>14622</v>
      </c>
      <c r="N101" s="14">
        <v>12532</v>
      </c>
      <c r="O101" s="14">
        <v>11882</v>
      </c>
      <c r="P101" s="14">
        <v>12767</v>
      </c>
      <c r="Q101" s="30">
        <f t="shared" si="13"/>
        <v>168793</v>
      </c>
      <c r="R101" s="12">
        <f t="shared" si="15"/>
        <v>-0.20528731843969961</v>
      </c>
    </row>
    <row r="102" spans="1:18" x14ac:dyDescent="0.2">
      <c r="A102" s="5" t="s">
        <v>217</v>
      </c>
      <c r="B102" s="6" t="s">
        <v>218</v>
      </c>
      <c r="C102" s="34" t="s">
        <v>239</v>
      </c>
      <c r="D102" s="10">
        <v>12866689</v>
      </c>
      <c r="E102" s="14">
        <v>708916</v>
      </c>
      <c r="F102" s="14">
        <v>661096</v>
      </c>
      <c r="G102" s="14">
        <v>804354</v>
      </c>
      <c r="H102" s="14">
        <v>934454</v>
      </c>
      <c r="I102" s="14">
        <v>1133847</v>
      </c>
      <c r="J102" s="14">
        <v>1255164</v>
      </c>
      <c r="K102" s="14">
        <v>1441415</v>
      </c>
      <c r="L102" s="14">
        <v>1459553</v>
      </c>
      <c r="M102" s="14">
        <v>1308612</v>
      </c>
      <c r="N102" s="14">
        <v>1112316</v>
      </c>
      <c r="O102" s="14">
        <v>811817</v>
      </c>
      <c r="P102" s="14">
        <v>828896</v>
      </c>
      <c r="Q102" s="30">
        <f t="shared" si="13"/>
        <v>12460440</v>
      </c>
      <c r="R102" s="12">
        <f t="shared" si="15"/>
        <v>-3.1573701672590326E-2</v>
      </c>
    </row>
    <row r="103" spans="1:18" x14ac:dyDescent="0.2">
      <c r="A103" s="5" t="s">
        <v>217</v>
      </c>
      <c r="B103" s="5" t="s">
        <v>223</v>
      </c>
      <c r="C103" s="34" t="s">
        <v>241</v>
      </c>
      <c r="D103" s="10">
        <v>1836965</v>
      </c>
      <c r="E103" s="14">
        <v>24798</v>
      </c>
      <c r="F103" s="14">
        <v>26367</v>
      </c>
      <c r="G103" s="14">
        <v>32808</v>
      </c>
      <c r="H103" s="14">
        <v>89773</v>
      </c>
      <c r="I103" s="14">
        <v>237441</v>
      </c>
      <c r="J103" s="14">
        <v>319515</v>
      </c>
      <c r="K103" s="14">
        <v>380920</v>
      </c>
      <c r="L103" s="14">
        <v>384506</v>
      </c>
      <c r="M103" s="14">
        <v>325540</v>
      </c>
      <c r="N103" s="14">
        <v>207545</v>
      </c>
      <c r="O103" s="14">
        <v>43721</v>
      </c>
      <c r="P103" s="14">
        <v>36144</v>
      </c>
      <c r="Q103" s="30">
        <f t="shared" si="13"/>
        <v>2109078</v>
      </c>
      <c r="R103" s="12">
        <f t="shared" si="15"/>
        <v>0.1481318370246576</v>
      </c>
    </row>
    <row r="104" spans="1:18" x14ac:dyDescent="0.2">
      <c r="A104" s="5" t="s">
        <v>217</v>
      </c>
      <c r="B104" s="5" t="s">
        <v>234</v>
      </c>
      <c r="C104" s="34" t="s">
        <v>242</v>
      </c>
      <c r="D104" s="10">
        <v>186910</v>
      </c>
      <c r="E104" s="14">
        <v>9673</v>
      </c>
      <c r="F104" s="14">
        <v>10355</v>
      </c>
      <c r="G104" s="14">
        <v>11077</v>
      </c>
      <c r="H104" s="14">
        <v>12968</v>
      </c>
      <c r="I104" s="14">
        <v>15463</v>
      </c>
      <c r="J104" s="14">
        <v>16644</v>
      </c>
      <c r="K104" s="14">
        <v>20875</v>
      </c>
      <c r="L104" s="14">
        <v>22336</v>
      </c>
      <c r="M104" s="14">
        <v>18244</v>
      </c>
      <c r="N104" s="14">
        <v>11829</v>
      </c>
      <c r="O104" s="14">
        <v>11318</v>
      </c>
      <c r="P104" s="14">
        <v>12717</v>
      </c>
      <c r="Q104" s="30">
        <f t="shared" si="13"/>
        <v>173499</v>
      </c>
      <c r="R104" s="12">
        <f t="shared" si="15"/>
        <v>-7.1751110159970044E-2</v>
      </c>
    </row>
    <row r="105" spans="1:18" x14ac:dyDescent="0.2">
      <c r="A105" s="5" t="s">
        <v>217</v>
      </c>
      <c r="B105" s="5" t="s">
        <v>222</v>
      </c>
      <c r="C105" s="34" t="s">
        <v>243</v>
      </c>
      <c r="D105" s="10">
        <v>1913478</v>
      </c>
      <c r="E105" s="14">
        <v>12485</v>
      </c>
      <c r="F105" s="14">
        <v>13384</v>
      </c>
      <c r="G105" s="14">
        <v>16955</v>
      </c>
      <c r="H105" s="14">
        <v>59918</v>
      </c>
      <c r="I105" s="14">
        <v>207569</v>
      </c>
      <c r="J105" s="14">
        <v>341249</v>
      </c>
      <c r="K105" s="14">
        <v>451096</v>
      </c>
      <c r="L105" s="14">
        <v>469068</v>
      </c>
      <c r="M105" s="14">
        <v>354179</v>
      </c>
      <c r="N105" s="14">
        <v>145163</v>
      </c>
      <c r="O105" s="14">
        <v>20992</v>
      </c>
      <c r="P105" s="14">
        <v>14285</v>
      </c>
      <c r="Q105" s="30">
        <f t="shared" si="13"/>
        <v>2106343</v>
      </c>
      <c r="R105" s="12">
        <f t="shared" si="15"/>
        <v>0.10079290172136801</v>
      </c>
    </row>
    <row r="106" spans="1:18" x14ac:dyDescent="0.2">
      <c r="A106" s="5" t="s">
        <v>217</v>
      </c>
      <c r="B106" s="5" t="s">
        <v>219</v>
      </c>
      <c r="C106" s="34" t="s">
        <v>244</v>
      </c>
      <c r="D106" s="10">
        <v>5076329</v>
      </c>
      <c r="E106" s="14">
        <v>64402</v>
      </c>
      <c r="F106" s="14">
        <v>62511</v>
      </c>
      <c r="G106" s="14">
        <v>81736</v>
      </c>
      <c r="H106" s="14">
        <v>186507</v>
      </c>
      <c r="I106" s="14">
        <v>631516</v>
      </c>
      <c r="J106" s="14">
        <v>816186</v>
      </c>
      <c r="K106" s="14">
        <v>1101838</v>
      </c>
      <c r="L106" s="14">
        <v>1172872</v>
      </c>
      <c r="M106" s="14">
        <v>1006258</v>
      </c>
      <c r="N106" s="14">
        <v>520903</v>
      </c>
      <c r="O106" s="14">
        <v>80816</v>
      </c>
      <c r="P106" s="14">
        <v>66454</v>
      </c>
      <c r="Q106" s="30">
        <f t="shared" si="13"/>
        <v>5791999</v>
      </c>
      <c r="R106" s="12">
        <f t="shared" si="15"/>
        <v>0.14098180003699534</v>
      </c>
    </row>
    <row r="107" spans="1:18" x14ac:dyDescent="0.2">
      <c r="A107" s="5" t="s">
        <v>217</v>
      </c>
      <c r="B107" s="5" t="s">
        <v>237</v>
      </c>
      <c r="C107" s="34" t="s">
        <v>245</v>
      </c>
      <c r="D107" s="10">
        <v>71151</v>
      </c>
      <c r="E107" s="14">
        <v>4468</v>
      </c>
      <c r="F107" s="14">
        <v>4320</v>
      </c>
      <c r="G107" s="14">
        <v>5081</v>
      </c>
      <c r="H107" s="14">
        <v>5425</v>
      </c>
      <c r="I107" s="14">
        <v>6064</v>
      </c>
      <c r="J107" s="14">
        <v>5864</v>
      </c>
      <c r="K107" s="14">
        <v>5830</v>
      </c>
      <c r="L107" s="14">
        <v>5477</v>
      </c>
      <c r="M107" s="14">
        <v>5856</v>
      </c>
      <c r="N107" s="14">
        <v>5357</v>
      </c>
      <c r="O107" s="14">
        <v>5400</v>
      </c>
      <c r="P107" s="14">
        <v>5319</v>
      </c>
      <c r="Q107" s="30">
        <f t="shared" si="13"/>
        <v>64461</v>
      </c>
      <c r="R107" s="12">
        <f t="shared" si="15"/>
        <v>-9.4025382636927057E-2</v>
      </c>
    </row>
    <row r="108" spans="1:18" x14ac:dyDescent="0.2">
      <c r="A108" s="5" t="s">
        <v>217</v>
      </c>
      <c r="B108" s="5" t="s">
        <v>236</v>
      </c>
      <c r="C108" s="34" t="s">
        <v>246</v>
      </c>
      <c r="D108" s="10">
        <v>169198</v>
      </c>
      <c r="E108" s="14">
        <v>2318</v>
      </c>
      <c r="F108" s="14">
        <v>2125</v>
      </c>
      <c r="G108" s="14">
        <v>2388</v>
      </c>
      <c r="H108" s="14">
        <v>3270</v>
      </c>
      <c r="I108" s="14">
        <v>11996</v>
      </c>
      <c r="J108" s="14">
        <v>26375</v>
      </c>
      <c r="K108" s="14">
        <v>33161</v>
      </c>
      <c r="L108" s="14">
        <v>43904</v>
      </c>
      <c r="M108" s="14">
        <v>31425</v>
      </c>
      <c r="N108" s="14">
        <v>7528</v>
      </c>
      <c r="O108" s="14">
        <v>2080</v>
      </c>
      <c r="P108" s="14">
        <v>2845</v>
      </c>
      <c r="Q108" s="30">
        <f t="shared" si="13"/>
        <v>169415</v>
      </c>
      <c r="R108" s="12">
        <f t="shared" si="15"/>
        <v>1.28252106998894E-3</v>
      </c>
    </row>
    <row r="109" spans="1:18" x14ac:dyDescent="0.2">
      <c r="A109" s="5" t="s">
        <v>217</v>
      </c>
      <c r="B109" s="5" t="s">
        <v>231</v>
      </c>
      <c r="C109" s="34" t="s">
        <v>247</v>
      </c>
      <c r="D109" s="10">
        <v>202744</v>
      </c>
      <c r="E109" s="14">
        <v>4492</v>
      </c>
      <c r="F109" s="14">
        <v>5051</v>
      </c>
      <c r="G109" s="14">
        <v>6230</v>
      </c>
      <c r="H109" s="14">
        <v>7039</v>
      </c>
      <c r="I109" s="14">
        <v>18700</v>
      </c>
      <c r="J109" s="14">
        <v>31288</v>
      </c>
      <c r="K109" s="14">
        <v>38645</v>
      </c>
      <c r="L109" s="14">
        <v>39926</v>
      </c>
      <c r="M109" s="14">
        <v>32572</v>
      </c>
      <c r="N109" s="14">
        <v>13734</v>
      </c>
      <c r="O109" s="14">
        <v>5405</v>
      </c>
      <c r="P109" s="14">
        <v>6023</v>
      </c>
      <c r="Q109" s="30">
        <f t="shared" si="13"/>
        <v>209105</v>
      </c>
      <c r="R109" s="12">
        <f t="shared" si="15"/>
        <v>3.137454129345385E-2</v>
      </c>
    </row>
    <row r="110" spans="1:18" x14ac:dyDescent="0.2">
      <c r="A110" s="5" t="s">
        <v>217</v>
      </c>
      <c r="B110" s="5" t="s">
        <v>230</v>
      </c>
      <c r="C110" s="34" t="s">
        <v>248</v>
      </c>
      <c r="D110" s="10">
        <v>377996</v>
      </c>
      <c r="E110" s="14">
        <v>1580</v>
      </c>
      <c r="F110" s="14">
        <v>1772</v>
      </c>
      <c r="G110" s="14">
        <v>2222</v>
      </c>
      <c r="H110" s="14">
        <v>9590</v>
      </c>
      <c r="I110" s="14">
        <v>43899</v>
      </c>
      <c r="J110" s="14">
        <v>76752</v>
      </c>
      <c r="K110" s="14">
        <v>93750</v>
      </c>
      <c r="L110" s="14">
        <v>98505</v>
      </c>
      <c r="M110" s="14">
        <v>79435</v>
      </c>
      <c r="N110" s="14">
        <v>19040</v>
      </c>
      <c r="O110" s="14">
        <v>1682</v>
      </c>
      <c r="P110" s="14">
        <v>1543</v>
      </c>
      <c r="Q110" s="30">
        <f t="shared" si="13"/>
        <v>429770</v>
      </c>
      <c r="R110" s="12">
        <f t="shared" si="15"/>
        <v>0.13696970338310455</v>
      </c>
    </row>
    <row r="111" spans="1:18" x14ac:dyDescent="0.2">
      <c r="A111" s="5" t="s">
        <v>217</v>
      </c>
      <c r="B111" s="5" t="s">
        <v>224</v>
      </c>
      <c r="C111" s="34" t="s">
        <v>249</v>
      </c>
      <c r="D111" s="10">
        <v>1797391</v>
      </c>
      <c r="E111" s="14">
        <v>10553</v>
      </c>
      <c r="F111" s="14">
        <v>10175</v>
      </c>
      <c r="G111" s="14">
        <v>14994</v>
      </c>
      <c r="H111" s="14">
        <v>41343</v>
      </c>
      <c r="I111" s="14">
        <v>209548</v>
      </c>
      <c r="J111" s="14">
        <v>339929</v>
      </c>
      <c r="K111" s="14">
        <v>419172</v>
      </c>
      <c r="L111" s="14">
        <v>441621</v>
      </c>
      <c r="M111" s="14">
        <v>348526</v>
      </c>
      <c r="N111" s="14">
        <v>167897</v>
      </c>
      <c r="O111" s="14">
        <v>13412</v>
      </c>
      <c r="P111" s="14">
        <v>11080</v>
      </c>
      <c r="Q111" s="30">
        <f t="shared" si="13"/>
        <v>2028250</v>
      </c>
      <c r="R111" s="12">
        <f t="shared" si="15"/>
        <v>0.12844116833788521</v>
      </c>
    </row>
    <row r="112" spans="1:18" x14ac:dyDescent="0.2">
      <c r="A112" s="5" t="s">
        <v>217</v>
      </c>
      <c r="B112" s="5" t="s">
        <v>238</v>
      </c>
      <c r="C112" s="34" t="s">
        <v>250</v>
      </c>
      <c r="D112" s="10">
        <v>84684</v>
      </c>
      <c r="E112" s="14">
        <v>3747</v>
      </c>
      <c r="F112" s="14">
        <v>3556</v>
      </c>
      <c r="G112" s="14">
        <v>4169</v>
      </c>
      <c r="H112" s="14">
        <v>4877</v>
      </c>
      <c r="I112" s="14">
        <v>7021</v>
      </c>
      <c r="J112" s="14">
        <v>8020</v>
      </c>
      <c r="K112" s="14">
        <v>11474</v>
      </c>
      <c r="L112" s="14">
        <v>12631</v>
      </c>
      <c r="M112" s="14">
        <v>9385</v>
      </c>
      <c r="N112" s="14">
        <v>5749</v>
      </c>
      <c r="O112" s="14">
        <v>3918</v>
      </c>
      <c r="P112" s="14">
        <v>4285</v>
      </c>
      <c r="Q112" s="30">
        <f t="shared" si="13"/>
        <v>78832</v>
      </c>
      <c r="R112" s="12">
        <f t="shared" si="15"/>
        <v>-6.9103962968211197E-2</v>
      </c>
    </row>
    <row r="113" spans="1:18" x14ac:dyDescent="0.2">
      <c r="A113" s="5" t="s">
        <v>217</v>
      </c>
      <c r="B113" s="5" t="s">
        <v>228</v>
      </c>
      <c r="C113" s="34" t="s">
        <v>251</v>
      </c>
      <c r="D113" s="10">
        <v>500907</v>
      </c>
      <c r="E113" s="14">
        <v>2672</v>
      </c>
      <c r="F113" s="14">
        <v>3349</v>
      </c>
      <c r="G113" s="14">
        <v>4467</v>
      </c>
      <c r="H113" s="14">
        <v>11421</v>
      </c>
      <c r="I113" s="14">
        <v>45216</v>
      </c>
      <c r="J113" s="14">
        <v>84474</v>
      </c>
      <c r="K113" s="14">
        <v>145123</v>
      </c>
      <c r="L113" s="14">
        <v>166193</v>
      </c>
      <c r="M113" s="14">
        <v>93718</v>
      </c>
      <c r="N113" s="14">
        <v>20478</v>
      </c>
      <c r="O113" s="14">
        <v>3589</v>
      </c>
      <c r="P113" s="14">
        <v>2765</v>
      </c>
      <c r="Q113" s="30">
        <f t="shared" si="13"/>
        <v>583465</v>
      </c>
      <c r="R113" s="12">
        <f t="shared" si="15"/>
        <v>0.16481702192223313</v>
      </c>
    </row>
    <row r="114" spans="1:18" x14ac:dyDescent="0.2">
      <c r="A114" s="5" t="s">
        <v>217</v>
      </c>
      <c r="B114" s="5" t="s">
        <v>227</v>
      </c>
      <c r="C114" s="34" t="s">
        <v>252</v>
      </c>
      <c r="D114" s="10">
        <v>413410</v>
      </c>
      <c r="E114" s="14">
        <v>17269</v>
      </c>
      <c r="F114" s="14">
        <v>17976</v>
      </c>
      <c r="G114" s="14">
        <v>20311</v>
      </c>
      <c r="H114" s="14">
        <v>22503</v>
      </c>
      <c r="I114" s="14">
        <v>39030</v>
      </c>
      <c r="J114" s="14">
        <v>45660</v>
      </c>
      <c r="K114" s="14">
        <v>55324</v>
      </c>
      <c r="L114" s="14">
        <v>58058</v>
      </c>
      <c r="M114" s="14">
        <v>51012</v>
      </c>
      <c r="N114" s="14">
        <v>29622</v>
      </c>
      <c r="O114" s="14">
        <v>22169</v>
      </c>
      <c r="P114" s="14">
        <v>21755</v>
      </c>
      <c r="Q114" s="30">
        <f t="shared" si="13"/>
        <v>400689</v>
      </c>
      <c r="R114" s="12">
        <f t="shared" si="15"/>
        <v>-3.0770905396579673E-2</v>
      </c>
    </row>
    <row r="115" spans="1:18" x14ac:dyDescent="0.2">
      <c r="A115" s="5" t="s">
        <v>217</v>
      </c>
      <c r="B115" s="5" t="s">
        <v>232</v>
      </c>
      <c r="C115" s="34" t="s">
        <v>253</v>
      </c>
      <c r="D115" s="10">
        <v>286597</v>
      </c>
      <c r="E115" s="14">
        <v>230</v>
      </c>
      <c r="F115" s="14">
        <v>216</v>
      </c>
      <c r="G115" s="14">
        <v>185</v>
      </c>
      <c r="H115" s="14">
        <v>1259</v>
      </c>
      <c r="I115" s="14">
        <v>30036</v>
      </c>
      <c r="J115" s="14">
        <v>62669</v>
      </c>
      <c r="K115" s="14">
        <v>68242</v>
      </c>
      <c r="L115" s="14">
        <v>70577</v>
      </c>
      <c r="M115" s="14">
        <v>63564</v>
      </c>
      <c r="N115" s="14">
        <v>17942</v>
      </c>
      <c r="O115" s="14">
        <v>544</v>
      </c>
      <c r="P115" s="14">
        <v>146</v>
      </c>
      <c r="Q115" s="30">
        <f t="shared" si="13"/>
        <v>315610</v>
      </c>
      <c r="R115" s="12">
        <f t="shared" si="15"/>
        <v>0.1012327414453047</v>
      </c>
    </row>
    <row r="116" spans="1:18" x14ac:dyDescent="0.2">
      <c r="A116" s="5" t="s">
        <v>217</v>
      </c>
      <c r="B116" s="5" t="s">
        <v>221</v>
      </c>
      <c r="C116" s="34" t="s">
        <v>254</v>
      </c>
      <c r="D116" s="10">
        <v>3815939</v>
      </c>
      <c r="E116" s="14">
        <v>40277</v>
      </c>
      <c r="F116" s="14">
        <v>34812</v>
      </c>
      <c r="G116" s="14">
        <v>47216</v>
      </c>
      <c r="H116" s="14">
        <v>117878</v>
      </c>
      <c r="I116" s="14">
        <v>441807</v>
      </c>
      <c r="J116" s="14">
        <v>674586</v>
      </c>
      <c r="K116" s="14">
        <v>805664</v>
      </c>
      <c r="L116" s="14">
        <v>864640</v>
      </c>
      <c r="M116" s="14">
        <v>712691</v>
      </c>
      <c r="N116" s="14">
        <v>369803</v>
      </c>
      <c r="O116" s="14">
        <v>47780</v>
      </c>
      <c r="P116" s="14">
        <v>43625</v>
      </c>
      <c r="Q116" s="30">
        <f t="shared" si="13"/>
        <v>4200779</v>
      </c>
      <c r="R116" s="12">
        <f t="shared" si="15"/>
        <v>0.10085066873448456</v>
      </c>
    </row>
    <row r="117" spans="1:18" x14ac:dyDescent="0.2">
      <c r="A117" s="5" t="s">
        <v>217</v>
      </c>
      <c r="B117" s="5" t="s">
        <v>229</v>
      </c>
      <c r="C117" s="34" t="s">
        <v>255</v>
      </c>
      <c r="D117" s="10">
        <v>364573</v>
      </c>
      <c r="E117" s="14">
        <v>7913</v>
      </c>
      <c r="F117" s="14">
        <v>7917</v>
      </c>
      <c r="G117" s="14">
        <v>9281</v>
      </c>
      <c r="H117" s="14">
        <v>12033</v>
      </c>
      <c r="I117" s="14">
        <v>32165</v>
      </c>
      <c r="J117" s="14">
        <v>49724</v>
      </c>
      <c r="K117" s="14">
        <v>65758</v>
      </c>
      <c r="L117" s="14">
        <v>67379</v>
      </c>
      <c r="M117" s="14">
        <v>53343</v>
      </c>
      <c r="N117" s="14">
        <v>19993</v>
      </c>
      <c r="O117" s="14">
        <v>8457</v>
      </c>
      <c r="P117" s="14">
        <v>9720</v>
      </c>
      <c r="Q117" s="30">
        <f t="shared" si="13"/>
        <v>343683</v>
      </c>
      <c r="R117" s="12">
        <f t="shared" si="15"/>
        <v>-5.7299909757442258E-2</v>
      </c>
    </row>
    <row r="118" spans="1:18" x14ac:dyDescent="0.2">
      <c r="A118" s="5" t="s">
        <v>217</v>
      </c>
      <c r="B118" s="5" t="s">
        <v>226</v>
      </c>
      <c r="C118" s="34" t="s">
        <v>256</v>
      </c>
      <c r="D118" s="10">
        <v>762365</v>
      </c>
      <c r="E118" s="14">
        <v>5965</v>
      </c>
      <c r="F118" s="14">
        <v>7409</v>
      </c>
      <c r="G118" s="14">
        <v>10278</v>
      </c>
      <c r="H118" s="14">
        <v>28387</v>
      </c>
      <c r="I118" s="14">
        <v>83489</v>
      </c>
      <c r="J118" s="14">
        <v>140855</v>
      </c>
      <c r="K118" s="14">
        <v>186436</v>
      </c>
      <c r="L118" s="14">
        <v>203385</v>
      </c>
      <c r="M118" s="14">
        <v>147321</v>
      </c>
      <c r="N118" s="14">
        <v>63811</v>
      </c>
      <c r="O118" s="14">
        <v>11688</v>
      </c>
      <c r="P118" s="14">
        <v>8806</v>
      </c>
      <c r="Q118" s="30">
        <f t="shared" si="13"/>
        <v>897830</v>
      </c>
      <c r="R118" s="12">
        <f t="shared" si="15"/>
        <v>0.17769047634663182</v>
      </c>
    </row>
    <row r="119" spans="1:18" x14ac:dyDescent="0.2">
      <c r="A119" s="5" t="s">
        <v>217</v>
      </c>
      <c r="B119" s="5" t="s">
        <v>235</v>
      </c>
      <c r="C119" s="34" t="s">
        <v>257</v>
      </c>
      <c r="D119" s="10">
        <v>254690</v>
      </c>
      <c r="E119" s="14">
        <v>361</v>
      </c>
      <c r="F119" s="14">
        <v>443</v>
      </c>
      <c r="G119" s="14">
        <v>503</v>
      </c>
      <c r="H119" s="14">
        <v>1065</v>
      </c>
      <c r="I119" s="14">
        <v>22461</v>
      </c>
      <c r="J119" s="14">
        <v>50419</v>
      </c>
      <c r="K119" s="14">
        <v>64100</v>
      </c>
      <c r="L119" s="14">
        <v>75130</v>
      </c>
      <c r="M119" s="14">
        <v>45807</v>
      </c>
      <c r="N119" s="14">
        <v>4389</v>
      </c>
      <c r="O119" s="14">
        <v>522</v>
      </c>
      <c r="P119" s="14">
        <v>507</v>
      </c>
      <c r="Q119" s="30">
        <f t="shared" si="13"/>
        <v>265707</v>
      </c>
      <c r="R119" s="12">
        <f t="shared" si="15"/>
        <v>4.3256507911578757E-2</v>
      </c>
    </row>
    <row r="120" spans="1:18" x14ac:dyDescent="0.2">
      <c r="A120" s="5" t="s">
        <v>217</v>
      </c>
      <c r="B120" s="5" t="s">
        <v>220</v>
      </c>
      <c r="C120" s="34" t="s">
        <v>258</v>
      </c>
      <c r="D120" s="10">
        <v>4177231</v>
      </c>
      <c r="E120" s="14">
        <v>218162</v>
      </c>
      <c r="F120" s="14">
        <v>203869</v>
      </c>
      <c r="G120" s="14">
        <v>251101</v>
      </c>
      <c r="H120" s="14">
        <v>283870</v>
      </c>
      <c r="I120" s="14">
        <v>373550</v>
      </c>
      <c r="J120" s="14">
        <v>458273</v>
      </c>
      <c r="K120" s="14">
        <v>535454</v>
      </c>
      <c r="L120" s="14">
        <v>555464</v>
      </c>
      <c r="M120" s="14">
        <v>491933</v>
      </c>
      <c r="N120" s="14">
        <v>355063</v>
      </c>
      <c r="O120" s="14">
        <v>249341</v>
      </c>
      <c r="P120" s="14">
        <v>263120</v>
      </c>
      <c r="Q120" s="30">
        <f t="shared" si="13"/>
        <v>4239200</v>
      </c>
      <c r="R120" s="12">
        <f t="shared" si="15"/>
        <v>1.4834946882276823E-2</v>
      </c>
    </row>
    <row r="121" spans="1:18" x14ac:dyDescent="0.2">
      <c r="A121" s="5" t="s">
        <v>217</v>
      </c>
      <c r="B121" s="5" t="s">
        <v>225</v>
      </c>
      <c r="C121" s="34" t="s">
        <v>259</v>
      </c>
      <c r="D121" s="10">
        <v>871310</v>
      </c>
      <c r="E121" s="14">
        <v>1073</v>
      </c>
      <c r="F121" s="14">
        <v>1212</v>
      </c>
      <c r="G121" s="14">
        <v>1346</v>
      </c>
      <c r="H121" s="14">
        <v>6751</v>
      </c>
      <c r="I121" s="14">
        <v>91803</v>
      </c>
      <c r="J121" s="14">
        <v>181576</v>
      </c>
      <c r="K121" s="14">
        <v>236197</v>
      </c>
      <c r="L121" s="14">
        <v>254454</v>
      </c>
      <c r="M121" s="14">
        <v>187266</v>
      </c>
      <c r="N121" s="14">
        <v>39842</v>
      </c>
      <c r="O121" s="14">
        <v>1552</v>
      </c>
      <c r="P121" s="14">
        <v>1185</v>
      </c>
      <c r="Q121" s="30">
        <f t="shared" si="13"/>
        <v>1004257</v>
      </c>
      <c r="R121" s="12">
        <f t="shared" si="15"/>
        <v>0.15258289242634659</v>
      </c>
    </row>
    <row r="122" spans="1:18" x14ac:dyDescent="0.2">
      <c r="A122" s="5" t="s">
        <v>260</v>
      </c>
      <c r="B122" s="6" t="s">
        <v>261</v>
      </c>
      <c r="C122" s="34" t="s">
        <v>269</v>
      </c>
      <c r="D122" s="10">
        <v>8504020</v>
      </c>
      <c r="E122" s="17">
        <v>520431</v>
      </c>
      <c r="F122" s="17">
        <v>491286</v>
      </c>
      <c r="G122" s="17">
        <v>636605</v>
      </c>
      <c r="H122" s="17">
        <v>702036</v>
      </c>
      <c r="I122" s="17">
        <v>765648</v>
      </c>
      <c r="J122" s="17">
        <v>796771</v>
      </c>
      <c r="K122" s="17">
        <v>872683</v>
      </c>
      <c r="L122" s="17">
        <v>864431</v>
      </c>
      <c r="M122" s="17">
        <v>828312</v>
      </c>
      <c r="N122" s="14">
        <v>790695</v>
      </c>
      <c r="O122" s="14">
        <v>638698</v>
      </c>
      <c r="P122" s="14">
        <v>613284</v>
      </c>
      <c r="Q122" s="30">
        <f t="shared" si="13"/>
        <v>8520880</v>
      </c>
      <c r="R122" s="12">
        <f t="shared" ref="R122:R128" si="16">Q122/D122-1</f>
        <v>1.9825917624840539E-3</v>
      </c>
    </row>
    <row r="123" spans="1:18" x14ac:dyDescent="0.2">
      <c r="A123" s="5" t="s">
        <v>262</v>
      </c>
      <c r="B123" s="6" t="s">
        <v>263</v>
      </c>
      <c r="C123" s="34" t="s">
        <v>270</v>
      </c>
      <c r="D123" s="10">
        <v>2764026</v>
      </c>
      <c r="E123" s="14">
        <v>142681</v>
      </c>
      <c r="F123" s="14">
        <v>145771</v>
      </c>
      <c r="G123" s="14">
        <v>197391</v>
      </c>
      <c r="H123" s="14">
        <v>204833</v>
      </c>
      <c r="I123" s="14">
        <v>254277</v>
      </c>
      <c r="J123" s="14">
        <v>384023</v>
      </c>
      <c r="K123" s="14">
        <v>464323</v>
      </c>
      <c r="L123" s="14">
        <v>455802</v>
      </c>
      <c r="M123" s="14">
        <v>298299</v>
      </c>
      <c r="N123" s="14">
        <v>265245</v>
      </c>
      <c r="O123" s="14">
        <v>198654</v>
      </c>
      <c r="P123" s="14">
        <v>198549</v>
      </c>
      <c r="Q123" s="30">
        <f t="shared" si="13"/>
        <v>3209848</v>
      </c>
      <c r="R123" s="12">
        <f t="shared" si="16"/>
        <v>0.16129443066020355</v>
      </c>
    </row>
    <row r="124" spans="1:18" x14ac:dyDescent="0.2">
      <c r="A124" s="5" t="s">
        <v>264</v>
      </c>
      <c r="B124" s="6" t="s">
        <v>901</v>
      </c>
      <c r="C124" s="35"/>
      <c r="D124" s="10">
        <f>SUM(D125:D128)</f>
        <v>23510876</v>
      </c>
      <c r="E124" s="14">
        <f>SUM(E125:E128)</f>
        <v>1396416</v>
      </c>
      <c r="F124" s="14">
        <f t="shared" ref="F124:P124" si="17">SUM(F125:F128)</f>
        <v>1401712</v>
      </c>
      <c r="G124" s="14">
        <f t="shared" si="17"/>
        <v>1852295</v>
      </c>
      <c r="H124" s="14">
        <f t="shared" si="17"/>
        <v>1956665</v>
      </c>
      <c r="I124" s="14">
        <f t="shared" si="17"/>
        <v>2258256</v>
      </c>
      <c r="J124" s="14">
        <f t="shared" si="17"/>
        <v>2472113</v>
      </c>
      <c r="K124" s="14">
        <f t="shared" si="17"/>
        <v>2694126</v>
      </c>
      <c r="L124" s="14">
        <f t="shared" si="17"/>
        <v>2659068</v>
      </c>
      <c r="M124" s="14">
        <f t="shared" si="17"/>
        <v>2286523</v>
      </c>
      <c r="N124" s="14">
        <f t="shared" si="17"/>
        <v>2151911</v>
      </c>
      <c r="O124" s="14">
        <f t="shared" si="17"/>
        <v>1676308</v>
      </c>
      <c r="P124" s="14">
        <f t="shared" si="17"/>
        <v>1684638</v>
      </c>
      <c r="Q124" s="30">
        <f t="shared" si="13"/>
        <v>24490031</v>
      </c>
      <c r="R124" s="12">
        <f t="shared" si="16"/>
        <v>4.1646895675005791E-2</v>
      </c>
    </row>
    <row r="125" spans="1:18" x14ac:dyDescent="0.2">
      <c r="A125" s="5" t="s">
        <v>264</v>
      </c>
      <c r="B125" s="5" t="s">
        <v>265</v>
      </c>
      <c r="C125" s="34" t="s">
        <v>271</v>
      </c>
      <c r="D125" s="10">
        <v>2340141</v>
      </c>
      <c r="E125" s="14">
        <v>135724</v>
      </c>
      <c r="F125" s="14">
        <v>135776</v>
      </c>
      <c r="G125" s="14">
        <v>165014</v>
      </c>
      <c r="H125" s="14">
        <v>184906</v>
      </c>
      <c r="I125" s="14">
        <v>211473</v>
      </c>
      <c r="J125" s="14">
        <v>241069</v>
      </c>
      <c r="K125" s="14">
        <v>265767</v>
      </c>
      <c r="L125" s="14">
        <v>247052</v>
      </c>
      <c r="M125" s="14">
        <v>202508</v>
      </c>
      <c r="N125" s="14">
        <v>189779</v>
      </c>
      <c r="O125" s="14">
        <v>140471</v>
      </c>
      <c r="P125" s="14">
        <v>138466</v>
      </c>
      <c r="Q125" s="30">
        <f t="shared" si="13"/>
        <v>2258005</v>
      </c>
      <c r="R125" s="12">
        <f t="shared" si="16"/>
        <v>-3.5098739776791232E-2</v>
      </c>
    </row>
    <row r="126" spans="1:18" x14ac:dyDescent="0.2">
      <c r="A126" s="5" t="s">
        <v>264</v>
      </c>
      <c r="B126" s="6" t="s">
        <v>266</v>
      </c>
      <c r="C126" s="34" t="s">
        <v>272</v>
      </c>
      <c r="D126" s="10">
        <v>19090954</v>
      </c>
      <c r="E126" s="39">
        <v>1158860</v>
      </c>
      <c r="F126" s="39">
        <v>1168674</v>
      </c>
      <c r="G126" s="39">
        <v>1553109</v>
      </c>
      <c r="H126" s="14">
        <v>1612153</v>
      </c>
      <c r="I126" s="14">
        <v>1851150</v>
      </c>
      <c r="J126" s="14">
        <v>2000738</v>
      </c>
      <c r="K126" s="14">
        <v>2177159</v>
      </c>
      <c r="L126" s="14">
        <v>2156240</v>
      </c>
      <c r="M126" s="14">
        <v>1882685</v>
      </c>
      <c r="N126" s="14">
        <v>1782831</v>
      </c>
      <c r="O126" s="14">
        <v>1412423</v>
      </c>
      <c r="P126" s="14">
        <v>1410761</v>
      </c>
      <c r="Q126" s="30">
        <f t="shared" si="13"/>
        <v>20166783</v>
      </c>
      <c r="R126" s="12">
        <f t="shared" si="16"/>
        <v>5.6352815055758843E-2</v>
      </c>
    </row>
    <row r="127" spans="1:18" x14ac:dyDescent="0.2">
      <c r="A127" s="5" t="s">
        <v>264</v>
      </c>
      <c r="B127" s="6" t="s">
        <v>267</v>
      </c>
      <c r="C127" s="34" t="s">
        <v>273</v>
      </c>
      <c r="D127" s="10">
        <v>685000</v>
      </c>
      <c r="E127" s="45">
        <v>32089</v>
      </c>
      <c r="F127" s="45">
        <v>34886</v>
      </c>
      <c r="G127" s="45">
        <v>43644</v>
      </c>
      <c r="H127" s="25">
        <v>55648</v>
      </c>
      <c r="I127" s="25">
        <v>65461</v>
      </c>
      <c r="J127" s="45">
        <v>69597</v>
      </c>
      <c r="K127" s="25">
        <v>77414</v>
      </c>
      <c r="L127" s="25">
        <v>85836</v>
      </c>
      <c r="M127" s="25">
        <v>62657</v>
      </c>
      <c r="N127" s="25">
        <v>62308</v>
      </c>
      <c r="O127" s="25">
        <v>38469</v>
      </c>
      <c r="P127" s="25">
        <v>37202</v>
      </c>
      <c r="Q127" s="30">
        <f t="shared" si="13"/>
        <v>665211</v>
      </c>
      <c r="R127" s="12">
        <f t="shared" si="16"/>
        <v>-2.8889051094890483E-2</v>
      </c>
    </row>
    <row r="128" spans="1:18" x14ac:dyDescent="0.2">
      <c r="A128" s="5" t="s">
        <v>264</v>
      </c>
      <c r="B128" s="6" t="s">
        <v>268</v>
      </c>
      <c r="C128" s="34" t="s">
        <v>274</v>
      </c>
      <c r="D128" s="10">
        <v>1394781</v>
      </c>
      <c r="E128" s="49">
        <v>69743</v>
      </c>
      <c r="F128" s="49">
        <v>62376</v>
      </c>
      <c r="G128" s="49">
        <v>90528</v>
      </c>
      <c r="H128" s="49">
        <v>103958</v>
      </c>
      <c r="I128" s="49">
        <v>130172</v>
      </c>
      <c r="J128" s="49">
        <v>160709</v>
      </c>
      <c r="K128" s="49">
        <v>173786</v>
      </c>
      <c r="L128" s="49">
        <v>169940</v>
      </c>
      <c r="M128" s="49">
        <v>138673</v>
      </c>
      <c r="N128" s="27">
        <v>116993</v>
      </c>
      <c r="O128" s="27">
        <v>84945</v>
      </c>
      <c r="P128" s="27">
        <v>98209</v>
      </c>
      <c r="Q128" s="30">
        <f t="shared" si="13"/>
        <v>1400032</v>
      </c>
      <c r="R128" s="12">
        <f t="shared" si="16"/>
        <v>3.7647487311627259E-3</v>
      </c>
    </row>
    <row r="129" spans="1:18" x14ac:dyDescent="0.2">
      <c r="A129" s="5" t="s">
        <v>275</v>
      </c>
      <c r="B129" s="7" t="s">
        <v>93</v>
      </c>
      <c r="C129" s="35"/>
      <c r="D129" s="10">
        <v>146636486</v>
      </c>
      <c r="E129" s="14">
        <v>8740554</v>
      </c>
      <c r="F129" s="14">
        <v>8281682</v>
      </c>
      <c r="G129" s="14">
        <v>10391535</v>
      </c>
      <c r="H129" s="14">
        <v>11963121</v>
      </c>
      <c r="I129" s="14">
        <v>13044344</v>
      </c>
      <c r="J129" s="14">
        <v>14200740</v>
      </c>
      <c r="K129" s="14">
        <v>15588783</v>
      </c>
      <c r="L129" s="14">
        <v>15702568</v>
      </c>
      <c r="M129" s="14">
        <v>14456978</v>
      </c>
      <c r="N129" s="14">
        <v>12561674</v>
      </c>
      <c r="O129" s="14">
        <v>9562626</v>
      </c>
      <c r="P129" s="14">
        <v>9629083</v>
      </c>
      <c r="Q129" s="30">
        <v>144144189</v>
      </c>
      <c r="R129" s="12">
        <v>-1.9E-2</v>
      </c>
    </row>
    <row r="130" spans="1:18" x14ac:dyDescent="0.2">
      <c r="A130" s="5" t="s">
        <v>275</v>
      </c>
      <c r="B130" s="7" t="s">
        <v>276</v>
      </c>
      <c r="C130" s="34" t="s">
        <v>307</v>
      </c>
      <c r="D130" s="10">
        <v>1518216</v>
      </c>
      <c r="E130" s="14">
        <v>70046</v>
      </c>
      <c r="F130" s="14">
        <v>63117</v>
      </c>
      <c r="G130" s="14">
        <v>85233</v>
      </c>
      <c r="H130" s="14">
        <v>129492</v>
      </c>
      <c r="I130" s="14">
        <v>143175</v>
      </c>
      <c r="J130" s="14">
        <v>178768</v>
      </c>
      <c r="K130" s="14">
        <v>215224</v>
      </c>
      <c r="L130" s="14">
        <v>224562</v>
      </c>
      <c r="M130" s="14">
        <v>176386</v>
      </c>
      <c r="N130" s="14">
        <v>128202</v>
      </c>
      <c r="O130" s="14">
        <v>74294</v>
      </c>
      <c r="P130" s="14">
        <v>75335</v>
      </c>
      <c r="Q130" s="30">
        <v>1563908</v>
      </c>
      <c r="R130" s="12">
        <v>0.03</v>
      </c>
    </row>
    <row r="131" spans="1:18" x14ac:dyDescent="0.2">
      <c r="A131" s="5" t="s">
        <v>275</v>
      </c>
      <c r="B131" s="7" t="s">
        <v>277</v>
      </c>
      <c r="C131" s="34" t="s">
        <v>308</v>
      </c>
      <c r="D131" s="10">
        <v>559926</v>
      </c>
      <c r="E131" s="14">
        <v>26958</v>
      </c>
      <c r="F131" s="14">
        <v>24096</v>
      </c>
      <c r="G131" s="14">
        <v>34278</v>
      </c>
      <c r="H131" s="14">
        <v>46464</v>
      </c>
      <c r="I131" s="14">
        <v>49076</v>
      </c>
      <c r="J131" s="14">
        <v>54741</v>
      </c>
      <c r="K131" s="14">
        <v>62611</v>
      </c>
      <c r="L131" s="14">
        <v>60431</v>
      </c>
      <c r="M131" s="14">
        <v>54473</v>
      </c>
      <c r="N131" s="14">
        <v>46774</v>
      </c>
      <c r="O131" s="14">
        <v>24516</v>
      </c>
      <c r="P131" s="14">
        <v>18246</v>
      </c>
      <c r="Q131" s="30">
        <v>503392</v>
      </c>
      <c r="R131" s="12">
        <v>-0.108</v>
      </c>
    </row>
    <row r="132" spans="1:18" x14ac:dyDescent="0.2">
      <c r="A132" s="5" t="s">
        <v>275</v>
      </c>
      <c r="B132" s="7" t="s">
        <v>278</v>
      </c>
      <c r="C132" s="34" t="s">
        <v>309</v>
      </c>
      <c r="D132" s="10">
        <v>3777427</v>
      </c>
      <c r="E132" s="14">
        <v>224477</v>
      </c>
      <c r="F132" s="14">
        <v>218361</v>
      </c>
      <c r="G132" s="14">
        <v>257302</v>
      </c>
      <c r="H132" s="14">
        <v>304570</v>
      </c>
      <c r="I132" s="14">
        <v>327378</v>
      </c>
      <c r="J132" s="14">
        <v>344374</v>
      </c>
      <c r="K132" s="14">
        <v>374203</v>
      </c>
      <c r="L132" s="14">
        <v>376052</v>
      </c>
      <c r="M132" s="14">
        <v>349807</v>
      </c>
      <c r="N132" s="14">
        <v>321824</v>
      </c>
      <c r="O132" s="14">
        <v>249901</v>
      </c>
      <c r="P132" s="14">
        <v>249355</v>
      </c>
      <c r="Q132" s="30">
        <v>3599910</v>
      </c>
      <c r="R132" s="12">
        <v>-4.8000000000000001E-2</v>
      </c>
    </row>
    <row r="133" spans="1:18" x14ac:dyDescent="0.2">
      <c r="A133" s="5" t="s">
        <v>275</v>
      </c>
      <c r="B133" s="7" t="s">
        <v>279</v>
      </c>
      <c r="C133" s="34" t="s">
        <v>310</v>
      </c>
      <c r="D133" s="10">
        <v>5952396</v>
      </c>
      <c r="E133" s="14">
        <v>384558</v>
      </c>
      <c r="F133" s="14">
        <v>349410</v>
      </c>
      <c r="G133" s="14">
        <v>469386</v>
      </c>
      <c r="H133" s="14">
        <v>528864</v>
      </c>
      <c r="I133" s="14">
        <v>564845</v>
      </c>
      <c r="J133" s="14">
        <v>604910</v>
      </c>
      <c r="K133" s="14">
        <v>638467</v>
      </c>
      <c r="L133" s="14">
        <v>633363</v>
      </c>
      <c r="M133" s="14">
        <v>613230</v>
      </c>
      <c r="N133" s="14">
        <v>541092</v>
      </c>
      <c r="O133" s="14">
        <v>427316</v>
      </c>
      <c r="P133" s="14">
        <v>437512</v>
      </c>
      <c r="Q133" s="30">
        <v>6193783</v>
      </c>
      <c r="R133" s="12">
        <v>0.04</v>
      </c>
    </row>
    <row r="134" spans="1:18" x14ac:dyDescent="0.2">
      <c r="A134" s="5" t="s">
        <v>275</v>
      </c>
      <c r="B134" s="7" t="s">
        <v>280</v>
      </c>
      <c r="C134" s="34" t="s">
        <v>311</v>
      </c>
      <c r="D134" s="10">
        <v>2097847</v>
      </c>
      <c r="E134" s="14">
        <v>118933</v>
      </c>
      <c r="F134" s="14">
        <v>116798</v>
      </c>
      <c r="G134" s="14">
        <v>135946</v>
      </c>
      <c r="H134" s="14">
        <v>166943</v>
      </c>
      <c r="I134" s="14">
        <v>185251</v>
      </c>
      <c r="J134" s="14">
        <v>196913</v>
      </c>
      <c r="K134" s="14">
        <v>223709</v>
      </c>
      <c r="L134" s="14">
        <v>216880</v>
      </c>
      <c r="M134" s="14">
        <v>193399</v>
      </c>
      <c r="N134" s="14">
        <v>163256</v>
      </c>
      <c r="O134" s="14">
        <v>133565</v>
      </c>
      <c r="P134" s="14">
        <v>140523</v>
      </c>
      <c r="Q134" s="30">
        <v>1992722</v>
      </c>
      <c r="R134" s="12">
        <v>-5.1999999999999998E-2</v>
      </c>
    </row>
    <row r="135" spans="1:18" x14ac:dyDescent="0.2">
      <c r="A135" s="5" t="s">
        <v>275</v>
      </c>
      <c r="B135" s="7" t="s">
        <v>281</v>
      </c>
      <c r="C135" s="34" t="s">
        <v>312</v>
      </c>
      <c r="D135" s="10">
        <v>3586677</v>
      </c>
      <c r="E135" s="14">
        <v>181329</v>
      </c>
      <c r="F135" s="14">
        <v>166778</v>
      </c>
      <c r="G135" s="14">
        <v>213540</v>
      </c>
      <c r="H135" s="14">
        <v>280935</v>
      </c>
      <c r="I135" s="14">
        <v>318465</v>
      </c>
      <c r="J135" s="14">
        <v>391785</v>
      </c>
      <c r="K135" s="14">
        <v>455992</v>
      </c>
      <c r="L135" s="14">
        <v>474338</v>
      </c>
      <c r="M135" s="14">
        <v>389601</v>
      </c>
      <c r="N135" s="14">
        <v>291873</v>
      </c>
      <c r="O135" s="14">
        <v>206741</v>
      </c>
      <c r="P135" s="14">
        <v>216152</v>
      </c>
      <c r="Q135" s="30">
        <v>3587907</v>
      </c>
      <c r="R135" s="12">
        <v>-1E-3</v>
      </c>
    </row>
    <row r="136" spans="1:18" x14ac:dyDescent="0.2">
      <c r="A136" s="5" t="s">
        <v>275</v>
      </c>
      <c r="B136" s="7" t="s">
        <v>282</v>
      </c>
      <c r="C136" s="34" t="s">
        <v>313</v>
      </c>
      <c r="D136" s="10">
        <v>6242851</v>
      </c>
      <c r="E136" s="14">
        <v>363110</v>
      </c>
      <c r="F136" s="14">
        <v>329664</v>
      </c>
      <c r="G136" s="14">
        <v>426814</v>
      </c>
      <c r="H136" s="14">
        <v>542389</v>
      </c>
      <c r="I136" s="14">
        <v>610572</v>
      </c>
      <c r="J136" s="14">
        <v>644024</v>
      </c>
      <c r="K136" s="14">
        <v>708269</v>
      </c>
      <c r="L136" s="14">
        <v>711116</v>
      </c>
      <c r="M136" s="14">
        <v>664383</v>
      </c>
      <c r="N136" s="14">
        <v>568365</v>
      </c>
      <c r="O136" s="14">
        <v>405498</v>
      </c>
      <c r="P136" s="14">
        <v>425734</v>
      </c>
      <c r="Q136" s="30">
        <v>6400127</v>
      </c>
      <c r="R136" s="12">
        <v>2.5000000000000001E-2</v>
      </c>
    </row>
    <row r="137" spans="1:18" x14ac:dyDescent="0.2">
      <c r="A137" s="5" t="s">
        <v>275</v>
      </c>
      <c r="B137" s="7" t="s">
        <v>766</v>
      </c>
      <c r="C137" s="34" t="s">
        <v>767</v>
      </c>
      <c r="D137" s="10">
        <v>153668</v>
      </c>
      <c r="E137" s="14">
        <v>2986</v>
      </c>
      <c r="F137" s="14">
        <v>0</v>
      </c>
      <c r="G137" s="14">
        <v>90</v>
      </c>
      <c r="H137" s="14">
        <v>12</v>
      </c>
      <c r="I137" s="14">
        <v>18</v>
      </c>
      <c r="J137" s="14">
        <v>5234</v>
      </c>
      <c r="K137" s="14">
        <v>8443</v>
      </c>
      <c r="L137" s="14">
        <v>8369</v>
      </c>
      <c r="M137" s="14"/>
      <c r="N137" s="14">
        <v>0</v>
      </c>
      <c r="O137" s="14">
        <v>0</v>
      </c>
      <c r="P137" s="14">
        <v>0</v>
      </c>
      <c r="Q137" s="30">
        <v>25180</v>
      </c>
      <c r="R137" s="12">
        <v>-0.84</v>
      </c>
    </row>
    <row r="138" spans="1:18" x14ac:dyDescent="0.2">
      <c r="A138" s="5" t="s">
        <v>275</v>
      </c>
      <c r="B138" s="7" t="s">
        <v>764</v>
      </c>
      <c r="C138" s="34" t="s">
        <v>765</v>
      </c>
      <c r="D138" s="10">
        <v>234130</v>
      </c>
      <c r="E138" s="14">
        <v>15265</v>
      </c>
      <c r="F138" s="14">
        <v>12824</v>
      </c>
      <c r="G138" s="14">
        <v>16778</v>
      </c>
      <c r="H138" s="14">
        <v>23793</v>
      </c>
      <c r="I138" s="14">
        <v>25426</v>
      </c>
      <c r="J138" s="14">
        <v>32186</v>
      </c>
      <c r="K138" s="14">
        <v>32277</v>
      </c>
      <c r="L138" s="14">
        <v>37866</v>
      </c>
      <c r="M138" s="14">
        <v>30596</v>
      </c>
      <c r="N138" s="14">
        <v>26234</v>
      </c>
      <c r="O138" s="14">
        <v>19128</v>
      </c>
      <c r="P138" s="14">
        <v>18036</v>
      </c>
      <c r="Q138" s="30">
        <v>290623</v>
      </c>
      <c r="R138" s="12">
        <v>0.23100000000000001</v>
      </c>
    </row>
    <row r="139" spans="1:18" x14ac:dyDescent="0.2">
      <c r="A139" s="5" t="s">
        <v>275</v>
      </c>
      <c r="B139" s="7" t="s">
        <v>283</v>
      </c>
      <c r="C139" s="34" t="s">
        <v>793</v>
      </c>
      <c r="D139" s="10">
        <v>1842017</v>
      </c>
      <c r="E139" s="14">
        <v>111824</v>
      </c>
      <c r="F139" s="14">
        <v>97451</v>
      </c>
      <c r="G139" s="14">
        <v>139970</v>
      </c>
      <c r="H139" s="14">
        <v>170616</v>
      </c>
      <c r="I139" s="14">
        <v>194815</v>
      </c>
      <c r="J139" s="14">
        <v>202463</v>
      </c>
      <c r="K139" s="14">
        <v>207690</v>
      </c>
      <c r="L139" s="14">
        <v>205022</v>
      </c>
      <c r="M139" s="14">
        <v>214563</v>
      </c>
      <c r="N139" s="14">
        <v>194891</v>
      </c>
      <c r="O139" s="14">
        <v>134233</v>
      </c>
      <c r="P139" s="14">
        <v>108775</v>
      </c>
      <c r="Q139" s="30">
        <v>1983268</v>
      </c>
      <c r="R139" s="12">
        <v>7.0999999999999994E-2</v>
      </c>
    </row>
    <row r="140" spans="1:18" x14ac:dyDescent="0.2">
      <c r="A140" s="5" t="s">
        <v>275</v>
      </c>
      <c r="B140" s="7" t="s">
        <v>284</v>
      </c>
      <c r="C140" s="34" t="s">
        <v>315</v>
      </c>
      <c r="D140" s="10">
        <v>261132</v>
      </c>
      <c r="E140" s="14">
        <v>14254</v>
      </c>
      <c r="F140" s="14">
        <v>10458</v>
      </c>
      <c r="G140" s="14">
        <v>15064</v>
      </c>
      <c r="H140" s="14">
        <v>68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30">
        <v>39885</v>
      </c>
      <c r="R140" s="12">
        <v>-0.84799999999999998</v>
      </c>
    </row>
    <row r="141" spans="1:18" x14ac:dyDescent="0.2">
      <c r="A141" s="5" t="s">
        <v>275</v>
      </c>
      <c r="B141" s="7" t="s">
        <v>285</v>
      </c>
      <c r="C141" s="34" t="s">
        <v>316</v>
      </c>
      <c r="D141" s="10">
        <v>1373932</v>
      </c>
      <c r="E141" s="14">
        <v>79046</v>
      </c>
      <c r="F141" s="14">
        <v>72536</v>
      </c>
      <c r="G141" s="14">
        <v>90473</v>
      </c>
      <c r="H141" s="14">
        <v>108921</v>
      </c>
      <c r="I141" s="14">
        <v>123961</v>
      </c>
      <c r="J141" s="14">
        <v>132137</v>
      </c>
      <c r="K141" s="14">
        <v>144516</v>
      </c>
      <c r="L141" s="14">
        <v>135964</v>
      </c>
      <c r="M141" s="14">
        <v>142997</v>
      </c>
      <c r="N141" s="14">
        <v>119173</v>
      </c>
      <c r="O141" s="14">
        <v>80247</v>
      </c>
      <c r="P141" s="14">
        <v>73335</v>
      </c>
      <c r="Q141" s="30">
        <v>1303571</v>
      </c>
      <c r="R141" s="12">
        <v>-5.7000000000000002E-2</v>
      </c>
    </row>
    <row r="142" spans="1:18" x14ac:dyDescent="0.2">
      <c r="A142" s="5" t="s">
        <v>275</v>
      </c>
      <c r="B142" s="7" t="s">
        <v>286</v>
      </c>
      <c r="C142" s="34" t="s">
        <v>317</v>
      </c>
      <c r="D142" s="10">
        <v>2207526</v>
      </c>
      <c r="E142" s="14">
        <v>126153</v>
      </c>
      <c r="F142" s="14">
        <v>113424</v>
      </c>
      <c r="G142" s="14">
        <v>136128</v>
      </c>
      <c r="H142" s="14">
        <v>163305</v>
      </c>
      <c r="I142" s="14">
        <v>192459</v>
      </c>
      <c r="J142" s="14">
        <v>226805</v>
      </c>
      <c r="K142" s="14">
        <v>270574</v>
      </c>
      <c r="L142" s="14">
        <v>269464</v>
      </c>
      <c r="M142" s="14">
        <v>232125</v>
      </c>
      <c r="N142" s="14">
        <v>182663</v>
      </c>
      <c r="O142" s="14">
        <v>133539</v>
      </c>
      <c r="P142" s="14">
        <v>137703</v>
      </c>
      <c r="Q142" s="30">
        <v>2184102</v>
      </c>
      <c r="R142" s="12">
        <v>-1.0999999999999999E-2</v>
      </c>
    </row>
    <row r="143" spans="1:18" x14ac:dyDescent="0.2">
      <c r="A143" s="5" t="s">
        <v>275</v>
      </c>
      <c r="B143" s="7" t="s">
        <v>287</v>
      </c>
      <c r="C143" s="34" t="s">
        <v>318</v>
      </c>
      <c r="D143" s="10">
        <v>8888293</v>
      </c>
      <c r="E143" s="14">
        <v>570934</v>
      </c>
      <c r="F143" s="14">
        <v>532776</v>
      </c>
      <c r="G143" s="14">
        <v>636920</v>
      </c>
      <c r="H143" s="14">
        <v>767031</v>
      </c>
      <c r="I143" s="14">
        <v>797940</v>
      </c>
      <c r="J143" s="14">
        <v>862884</v>
      </c>
      <c r="K143" s="14">
        <v>926899</v>
      </c>
      <c r="L143" s="14">
        <v>956676</v>
      </c>
      <c r="M143" s="14">
        <v>829695</v>
      </c>
      <c r="N143" s="14">
        <v>787291</v>
      </c>
      <c r="O143" s="14">
        <v>645499</v>
      </c>
      <c r="P143" s="14">
        <v>649687</v>
      </c>
      <c r="Q143" s="30">
        <v>8964376</v>
      </c>
      <c r="R143" s="12">
        <v>8.0000000000000002E-3</v>
      </c>
    </row>
    <row r="144" spans="1:18" x14ac:dyDescent="0.2">
      <c r="A144" s="5" t="s">
        <v>275</v>
      </c>
      <c r="B144" s="7" t="s">
        <v>288</v>
      </c>
      <c r="C144" s="34" t="s">
        <v>319</v>
      </c>
      <c r="D144" s="10">
        <v>9184408</v>
      </c>
      <c r="E144" s="14">
        <v>607637</v>
      </c>
      <c r="F144" s="14">
        <v>603832</v>
      </c>
      <c r="G144" s="14">
        <v>724577</v>
      </c>
      <c r="H144" s="14">
        <v>749025</v>
      </c>
      <c r="I144" s="14">
        <v>805813</v>
      </c>
      <c r="J144" s="14">
        <v>856206</v>
      </c>
      <c r="K144" s="14">
        <v>932416</v>
      </c>
      <c r="L144" s="14">
        <v>779540</v>
      </c>
      <c r="M144" s="14">
        <v>851872</v>
      </c>
      <c r="N144" s="14">
        <v>758034</v>
      </c>
      <c r="O144" s="14">
        <v>688562</v>
      </c>
      <c r="P144" s="14">
        <v>669268</v>
      </c>
      <c r="Q144" s="30">
        <v>9034373</v>
      </c>
      <c r="R144" s="12">
        <v>-2.1000000000000001E-2</v>
      </c>
    </row>
    <row r="145" spans="1:18" x14ac:dyDescent="0.2">
      <c r="A145" s="5" t="s">
        <v>275</v>
      </c>
      <c r="B145" s="7" t="s">
        <v>289</v>
      </c>
      <c r="C145" s="34" t="s">
        <v>320</v>
      </c>
      <c r="D145" s="10">
        <v>18524812</v>
      </c>
      <c r="E145" s="14">
        <v>1266409</v>
      </c>
      <c r="F145" s="14">
        <v>1164849</v>
      </c>
      <c r="G145" s="14">
        <v>1442035</v>
      </c>
      <c r="H145" s="14">
        <v>1484281</v>
      </c>
      <c r="I145" s="14">
        <v>1502454</v>
      </c>
      <c r="J145" s="14">
        <v>1660202</v>
      </c>
      <c r="K145" s="14">
        <v>1787911</v>
      </c>
      <c r="L145" s="14">
        <v>1838669</v>
      </c>
      <c r="M145" s="14">
        <v>1712797</v>
      </c>
      <c r="N145" s="14">
        <v>1518626</v>
      </c>
      <c r="O145" s="14">
        <v>1253405</v>
      </c>
      <c r="P145" s="14">
        <v>1321045</v>
      </c>
      <c r="Q145" s="30">
        <v>17955075</v>
      </c>
      <c r="R145" s="12">
        <v>-3.1E-2</v>
      </c>
    </row>
    <row r="146" spans="1:18" x14ac:dyDescent="0.2">
      <c r="A146" s="5" t="s">
        <v>275</v>
      </c>
      <c r="B146" s="7" t="s">
        <v>290</v>
      </c>
      <c r="C146" s="34" t="s">
        <v>321</v>
      </c>
      <c r="D146" s="10">
        <v>5791789</v>
      </c>
      <c r="E146" s="14">
        <v>285816</v>
      </c>
      <c r="F146" s="14">
        <v>283970</v>
      </c>
      <c r="G146" s="14">
        <v>361911</v>
      </c>
      <c r="H146" s="14">
        <v>463890</v>
      </c>
      <c r="I146" s="14">
        <v>542107</v>
      </c>
      <c r="J146" s="14">
        <v>551327</v>
      </c>
      <c r="K146" s="14">
        <v>578816</v>
      </c>
      <c r="L146" s="14">
        <v>605670</v>
      </c>
      <c r="M146" s="14">
        <v>564052</v>
      </c>
      <c r="N146" s="14">
        <v>507859</v>
      </c>
      <c r="O146" s="14">
        <v>350385</v>
      </c>
      <c r="P146" s="14">
        <v>348156</v>
      </c>
      <c r="Q146" s="30">
        <v>5444422</v>
      </c>
      <c r="R146" s="12">
        <v>-6.2E-2</v>
      </c>
    </row>
    <row r="147" spans="1:18" x14ac:dyDescent="0.2">
      <c r="A147" s="5" t="s">
        <v>275</v>
      </c>
      <c r="B147" s="7" t="s">
        <v>291</v>
      </c>
      <c r="C147" s="34" t="s">
        <v>322</v>
      </c>
      <c r="D147" s="10">
        <v>1866540</v>
      </c>
      <c r="E147" s="14">
        <v>38661</v>
      </c>
      <c r="F147" s="14">
        <v>36882</v>
      </c>
      <c r="G147" s="14">
        <v>49134</v>
      </c>
      <c r="H147" s="14">
        <v>87232</v>
      </c>
      <c r="I147" s="14">
        <v>161780</v>
      </c>
      <c r="J147" s="14">
        <v>281404</v>
      </c>
      <c r="K147" s="14">
        <v>391647</v>
      </c>
      <c r="L147" s="14">
        <v>461305</v>
      </c>
      <c r="M147" s="14">
        <v>278929</v>
      </c>
      <c r="N147" s="14">
        <v>123080</v>
      </c>
      <c r="O147" s="14">
        <v>48839</v>
      </c>
      <c r="P147" s="14">
        <v>52736</v>
      </c>
      <c r="Q147" s="30">
        <v>1999618</v>
      </c>
      <c r="R147" s="12">
        <v>5.8999999999999997E-2</v>
      </c>
    </row>
    <row r="148" spans="1:18" x14ac:dyDescent="0.2">
      <c r="A148" s="5" t="s">
        <v>275</v>
      </c>
      <c r="B148" s="7" t="s">
        <v>292</v>
      </c>
      <c r="C148" s="34" t="s">
        <v>323</v>
      </c>
      <c r="D148" s="10">
        <v>4605684</v>
      </c>
      <c r="E148" s="14">
        <v>242915</v>
      </c>
      <c r="F148" s="14">
        <v>219273</v>
      </c>
      <c r="G148" s="14">
        <v>283648</v>
      </c>
      <c r="H148" s="14">
        <v>367618</v>
      </c>
      <c r="I148" s="14">
        <v>416759</v>
      </c>
      <c r="J148" s="14">
        <v>434093</v>
      </c>
      <c r="K148" s="14">
        <v>487107</v>
      </c>
      <c r="L148" s="14">
        <v>503808</v>
      </c>
      <c r="M148" s="14">
        <v>454826</v>
      </c>
      <c r="N148" s="14">
        <v>367217</v>
      </c>
      <c r="O148" s="14">
        <v>273318</v>
      </c>
      <c r="P148" s="14">
        <v>298883</v>
      </c>
      <c r="Q148" s="30">
        <v>4349672</v>
      </c>
      <c r="R148" s="12">
        <v>-5.6000000000000001E-2</v>
      </c>
    </row>
    <row r="149" spans="1:18" x14ac:dyDescent="0.2">
      <c r="A149" s="5" t="s">
        <v>275</v>
      </c>
      <c r="B149" s="7" t="s">
        <v>293</v>
      </c>
      <c r="C149" s="34" t="s">
        <v>324</v>
      </c>
      <c r="D149" s="10">
        <v>176209</v>
      </c>
      <c r="E149" s="14">
        <v>6951</v>
      </c>
      <c r="F149" s="14">
        <v>6619</v>
      </c>
      <c r="G149" s="14">
        <v>11899</v>
      </c>
      <c r="H149" s="14">
        <v>18173</v>
      </c>
      <c r="I149" s="14">
        <v>20083</v>
      </c>
      <c r="J149" s="14">
        <v>22187</v>
      </c>
      <c r="K149" s="14">
        <v>25745</v>
      </c>
      <c r="L149" s="14">
        <v>24108</v>
      </c>
      <c r="M149" s="14">
        <v>22693</v>
      </c>
      <c r="N149" s="14">
        <v>17652</v>
      </c>
      <c r="O149" s="14">
        <v>11073</v>
      </c>
      <c r="P149" s="14">
        <v>9526</v>
      </c>
      <c r="Q149" s="30">
        <v>196820</v>
      </c>
      <c r="R149" s="12">
        <v>0.107</v>
      </c>
    </row>
    <row r="150" spans="1:18" x14ac:dyDescent="0.2">
      <c r="A150" s="5" t="s">
        <v>275</v>
      </c>
      <c r="B150" s="7" t="s">
        <v>294</v>
      </c>
      <c r="C150" s="34" t="s">
        <v>325</v>
      </c>
      <c r="D150" s="10">
        <v>197885</v>
      </c>
      <c r="E150" s="14">
        <v>7639</v>
      </c>
      <c r="F150" s="14">
        <v>7516</v>
      </c>
      <c r="G150" s="14">
        <v>10380</v>
      </c>
      <c r="H150" s="14">
        <v>19417</v>
      </c>
      <c r="I150" s="14">
        <v>20776</v>
      </c>
      <c r="J150" s="14">
        <v>23045</v>
      </c>
      <c r="K150" s="14">
        <v>29155</v>
      </c>
      <c r="L150" s="14">
        <v>35172</v>
      </c>
      <c r="M150" s="14">
        <v>25055</v>
      </c>
      <c r="N150" s="14">
        <v>19837</v>
      </c>
      <c r="O150" s="14">
        <v>9195</v>
      </c>
      <c r="P150" s="14">
        <v>8123</v>
      </c>
      <c r="Q150" s="30">
        <v>215550</v>
      </c>
      <c r="R150" s="12">
        <v>6.8000000000000005E-2</v>
      </c>
    </row>
    <row r="151" spans="1:18" x14ac:dyDescent="0.2">
      <c r="A151" s="5" t="s">
        <v>275</v>
      </c>
      <c r="B151" s="7" t="s">
        <v>295</v>
      </c>
      <c r="C151" s="34" t="s">
        <v>326</v>
      </c>
      <c r="D151" s="10">
        <v>560471</v>
      </c>
      <c r="E151" s="14">
        <v>31268</v>
      </c>
      <c r="F151" s="14">
        <v>28912</v>
      </c>
      <c r="G151" s="14">
        <v>35761</v>
      </c>
      <c r="H151" s="14">
        <v>49017</v>
      </c>
      <c r="I151" s="14">
        <v>51231</v>
      </c>
      <c r="J151" s="14">
        <v>51605</v>
      </c>
      <c r="K151" s="14">
        <v>58825</v>
      </c>
      <c r="L151" s="14">
        <v>62202</v>
      </c>
      <c r="M151" s="14">
        <v>54638</v>
      </c>
      <c r="N151" s="14">
        <v>50541</v>
      </c>
      <c r="O151" s="14">
        <v>37130</v>
      </c>
      <c r="P151" s="14">
        <v>36080</v>
      </c>
      <c r="Q151" s="30">
        <v>548257</v>
      </c>
      <c r="R151" s="12">
        <v>-2.7E-2</v>
      </c>
    </row>
    <row r="152" spans="1:18" x14ac:dyDescent="0.2">
      <c r="A152" s="5" t="s">
        <v>275</v>
      </c>
      <c r="B152" s="7" t="s">
        <v>296</v>
      </c>
      <c r="C152" s="34" t="s">
        <v>327</v>
      </c>
      <c r="D152" s="10">
        <v>4487900</v>
      </c>
      <c r="E152" s="14">
        <v>218609</v>
      </c>
      <c r="F152" s="14">
        <v>209041</v>
      </c>
      <c r="G152" s="14">
        <v>275972</v>
      </c>
      <c r="H152" s="14">
        <v>389051</v>
      </c>
      <c r="I152" s="14">
        <v>422213</v>
      </c>
      <c r="J152" s="14">
        <v>476469</v>
      </c>
      <c r="K152" s="14">
        <v>536991</v>
      </c>
      <c r="L152" s="14">
        <v>554494</v>
      </c>
      <c r="M152" s="14">
        <v>472012</v>
      </c>
      <c r="N152" s="14">
        <v>413494</v>
      </c>
      <c r="O152" s="14">
        <v>258939</v>
      </c>
      <c r="P152" s="14">
        <v>251818</v>
      </c>
      <c r="Q152" s="30">
        <v>4479690</v>
      </c>
      <c r="R152" s="12">
        <v>-3.0000000000000001E-3</v>
      </c>
    </row>
    <row r="153" spans="1:18" x14ac:dyDescent="0.2">
      <c r="A153" s="5" t="s">
        <v>275</v>
      </c>
      <c r="B153" s="7" t="s">
        <v>297</v>
      </c>
      <c r="C153" s="34" t="s">
        <v>328</v>
      </c>
      <c r="D153" s="10">
        <v>569763</v>
      </c>
      <c r="E153" s="14">
        <v>36259</v>
      </c>
      <c r="F153" s="14">
        <v>33719</v>
      </c>
      <c r="G153" s="14">
        <v>41367</v>
      </c>
      <c r="H153" s="14">
        <v>46050</v>
      </c>
      <c r="I153" s="14">
        <v>47305</v>
      </c>
      <c r="J153" s="14">
        <v>52919</v>
      </c>
      <c r="K153" s="14">
        <v>61133</v>
      </c>
      <c r="L153" s="14">
        <v>61359</v>
      </c>
      <c r="M153" s="14">
        <v>52636</v>
      </c>
      <c r="N153" s="14">
        <v>43099</v>
      </c>
      <c r="O153" s="14">
        <v>41188</v>
      </c>
      <c r="P153" s="14">
        <v>45517</v>
      </c>
      <c r="Q153" s="30">
        <v>562747</v>
      </c>
      <c r="R153" s="12">
        <v>-1.6E-2</v>
      </c>
    </row>
    <row r="154" spans="1:18" x14ac:dyDescent="0.2">
      <c r="A154" s="5" t="s">
        <v>275</v>
      </c>
      <c r="B154" s="7" t="s">
        <v>298</v>
      </c>
      <c r="C154" s="34" t="s">
        <v>329</v>
      </c>
      <c r="D154" s="10">
        <v>792617</v>
      </c>
      <c r="E154" s="14">
        <v>27569</v>
      </c>
      <c r="F154" s="14">
        <v>20874</v>
      </c>
      <c r="G154" s="14">
        <v>33282</v>
      </c>
      <c r="H154" s="14">
        <v>46442</v>
      </c>
      <c r="I154" s="14">
        <v>44085</v>
      </c>
      <c r="J154" s="14">
        <v>68157</v>
      </c>
      <c r="K154" s="14">
        <v>78706</v>
      </c>
      <c r="L154" s="14">
        <v>88830</v>
      </c>
      <c r="M154" s="14">
        <v>67561</v>
      </c>
      <c r="N154" s="14">
        <v>40975</v>
      </c>
      <c r="O154" s="14">
        <v>30567</v>
      </c>
      <c r="P154" s="14">
        <v>15533</v>
      </c>
      <c r="Q154" s="30">
        <v>562830</v>
      </c>
      <c r="R154" s="12">
        <v>-0.29299999999999998</v>
      </c>
    </row>
    <row r="155" spans="1:18" x14ac:dyDescent="0.2">
      <c r="A155" s="5" t="s">
        <v>275</v>
      </c>
      <c r="B155" s="7" t="s">
        <v>299</v>
      </c>
      <c r="C155" s="34" t="s">
        <v>330</v>
      </c>
      <c r="D155" s="10">
        <v>4465830</v>
      </c>
      <c r="E155" s="14">
        <v>263298</v>
      </c>
      <c r="F155" s="14">
        <v>261841</v>
      </c>
      <c r="G155" s="14">
        <v>326230</v>
      </c>
      <c r="H155" s="14">
        <v>408874</v>
      </c>
      <c r="I155" s="14">
        <v>429943</v>
      </c>
      <c r="J155" s="14">
        <v>434206</v>
      </c>
      <c r="K155" s="14">
        <v>464705</v>
      </c>
      <c r="L155" s="14">
        <v>462939</v>
      </c>
      <c r="M155" s="14">
        <v>448979</v>
      </c>
      <c r="N155" s="14">
        <v>451489</v>
      </c>
      <c r="O155" s="14">
        <v>398656</v>
      </c>
      <c r="P155" s="14">
        <v>393747</v>
      </c>
      <c r="Q155" s="30">
        <v>4749251</v>
      </c>
      <c r="R155" s="12">
        <v>5.6000000000000001E-2</v>
      </c>
    </row>
    <row r="156" spans="1:18" x14ac:dyDescent="0.2">
      <c r="A156" s="5" t="s">
        <v>275</v>
      </c>
      <c r="B156" s="7" t="s">
        <v>300</v>
      </c>
      <c r="C156" s="34" t="s">
        <v>331</v>
      </c>
      <c r="D156" s="10">
        <v>36980309</v>
      </c>
      <c r="E156" s="14">
        <v>2250678</v>
      </c>
      <c r="F156" s="14">
        <v>2150178</v>
      </c>
      <c r="G156" s="14">
        <v>2745687</v>
      </c>
      <c r="H156" s="14">
        <v>3035495</v>
      </c>
      <c r="I156" s="14">
        <v>3296906</v>
      </c>
      <c r="J156" s="14">
        <v>3445743</v>
      </c>
      <c r="K156" s="14">
        <v>3755371</v>
      </c>
      <c r="L156" s="14">
        <v>3767590</v>
      </c>
      <c r="M156" s="14">
        <v>3581506</v>
      </c>
      <c r="N156" s="14">
        <v>3206084</v>
      </c>
      <c r="O156" s="14">
        <v>2452709</v>
      </c>
      <c r="P156" s="14">
        <v>2478252</v>
      </c>
      <c r="Q156" s="30">
        <v>36166345</v>
      </c>
      <c r="R156" s="12">
        <v>-2.1999999999999999E-2</v>
      </c>
    </row>
    <row r="157" spans="1:18" x14ac:dyDescent="0.2">
      <c r="A157" s="5" t="s">
        <v>275</v>
      </c>
      <c r="B157" s="7" t="s">
        <v>301</v>
      </c>
      <c r="C157" s="34" t="s">
        <v>332</v>
      </c>
      <c r="D157" s="10">
        <v>1577476</v>
      </c>
      <c r="E157" s="14">
        <v>78766</v>
      </c>
      <c r="F157" s="14">
        <v>74715</v>
      </c>
      <c r="G157" s="14">
        <v>98295</v>
      </c>
      <c r="H157" s="14">
        <v>179653</v>
      </c>
      <c r="I157" s="14">
        <v>187222</v>
      </c>
      <c r="J157" s="14">
        <v>198310</v>
      </c>
      <c r="K157" s="14">
        <v>225104</v>
      </c>
      <c r="L157" s="14">
        <v>237465</v>
      </c>
      <c r="M157" s="14">
        <v>212263</v>
      </c>
      <c r="N157" s="14">
        <v>190053</v>
      </c>
      <c r="O157" s="14">
        <v>101190</v>
      </c>
      <c r="P157" s="14">
        <v>95180</v>
      </c>
      <c r="Q157" s="30">
        <v>1878557</v>
      </c>
      <c r="R157" s="12">
        <v>0.19</v>
      </c>
    </row>
    <row r="158" spans="1:18" x14ac:dyDescent="0.2">
      <c r="A158" s="5" t="s">
        <v>275</v>
      </c>
      <c r="B158" s="7" t="s">
        <v>302</v>
      </c>
      <c r="C158" s="34" t="s">
        <v>333</v>
      </c>
      <c r="D158" s="10">
        <v>2240280</v>
      </c>
      <c r="E158" s="14">
        <v>137975</v>
      </c>
      <c r="F158" s="14">
        <v>136635</v>
      </c>
      <c r="G158" s="14">
        <v>166889</v>
      </c>
      <c r="H158" s="14">
        <v>187552</v>
      </c>
      <c r="I158" s="14">
        <v>197830</v>
      </c>
      <c r="J158" s="14">
        <v>201703</v>
      </c>
      <c r="K158" s="14">
        <v>223169</v>
      </c>
      <c r="L158" s="14">
        <v>226673</v>
      </c>
      <c r="M158" s="14">
        <v>212972</v>
      </c>
      <c r="N158" s="14">
        <v>199477</v>
      </c>
      <c r="O158" s="14">
        <v>151891</v>
      </c>
      <c r="P158" s="14">
        <v>131915</v>
      </c>
      <c r="Q158" s="30">
        <v>2175396</v>
      </c>
      <c r="R158" s="12">
        <v>-6.8000000000000005E-2</v>
      </c>
    </row>
    <row r="159" spans="1:18" x14ac:dyDescent="0.2">
      <c r="A159" s="5" t="s">
        <v>275</v>
      </c>
      <c r="B159" s="7" t="s">
        <v>303</v>
      </c>
      <c r="C159" s="34" t="s">
        <v>334</v>
      </c>
      <c r="D159" s="10">
        <v>879144</v>
      </c>
      <c r="E159" s="14">
        <v>45541</v>
      </c>
      <c r="F159" s="14">
        <v>48699</v>
      </c>
      <c r="G159" s="14">
        <v>58374</v>
      </c>
      <c r="H159" s="14">
        <v>77969</v>
      </c>
      <c r="I159" s="14">
        <v>81117</v>
      </c>
      <c r="J159" s="14">
        <v>88781</v>
      </c>
      <c r="K159" s="14">
        <v>94766</v>
      </c>
      <c r="L159" s="14">
        <v>85907</v>
      </c>
      <c r="M159" s="14">
        <v>92940</v>
      </c>
      <c r="N159" s="14">
        <v>76782</v>
      </c>
      <c r="O159" s="14">
        <v>54677</v>
      </c>
      <c r="P159" s="14">
        <v>47412</v>
      </c>
      <c r="Q159" s="30">
        <v>853599</v>
      </c>
      <c r="R159" s="12">
        <v>-3.2000000000000001E-2</v>
      </c>
    </row>
    <row r="160" spans="1:18" x14ac:dyDescent="0.2">
      <c r="A160" s="5" t="s">
        <v>275</v>
      </c>
      <c r="B160" s="7" t="s">
        <v>304</v>
      </c>
      <c r="C160" s="34" t="s">
        <v>335</v>
      </c>
      <c r="D160" s="10">
        <v>3516406</v>
      </c>
      <c r="E160" s="14">
        <v>256414</v>
      </c>
      <c r="F160" s="14">
        <v>251098</v>
      </c>
      <c r="G160" s="14">
        <v>283835</v>
      </c>
      <c r="H160" s="14">
        <v>255685</v>
      </c>
      <c r="I160" s="14">
        <v>260621</v>
      </c>
      <c r="J160" s="14">
        <v>271987</v>
      </c>
      <c r="K160" s="14">
        <v>285067</v>
      </c>
      <c r="L160" s="14">
        <v>269502</v>
      </c>
      <c r="M160" s="14">
        <v>273757</v>
      </c>
      <c r="N160" s="14">
        <v>261745</v>
      </c>
      <c r="O160" s="14">
        <v>238387</v>
      </c>
      <c r="P160" s="14">
        <v>249922</v>
      </c>
      <c r="Q160" s="30">
        <v>3160287</v>
      </c>
      <c r="R160" s="12">
        <v>-0.10299999999999999</v>
      </c>
    </row>
    <row r="161" spans="1:18" x14ac:dyDescent="0.2">
      <c r="A161" s="5" t="s">
        <v>275</v>
      </c>
      <c r="B161" s="7" t="s">
        <v>305</v>
      </c>
      <c r="C161" s="34" t="s">
        <v>336</v>
      </c>
      <c r="D161" s="10">
        <v>8177081</v>
      </c>
      <c r="E161" s="14">
        <v>468402</v>
      </c>
      <c r="F161" s="14">
        <v>464442</v>
      </c>
      <c r="G161" s="14">
        <v>585585</v>
      </c>
      <c r="H161" s="14">
        <v>684215</v>
      </c>
      <c r="I161" s="14">
        <v>798883</v>
      </c>
      <c r="J161" s="14">
        <v>874917</v>
      </c>
      <c r="K161" s="14">
        <v>940784</v>
      </c>
      <c r="L161" s="14">
        <v>951533</v>
      </c>
      <c r="M161" s="14">
        <v>875205</v>
      </c>
      <c r="N161" s="14">
        <v>765032</v>
      </c>
      <c r="O161" s="14">
        <v>505591</v>
      </c>
      <c r="P161" s="14">
        <v>487751</v>
      </c>
      <c r="Q161" s="30">
        <v>8403790</v>
      </c>
      <c r="R161" s="12">
        <v>2.5999999999999999E-2</v>
      </c>
    </row>
    <row r="162" spans="1:18" x14ac:dyDescent="0.2">
      <c r="A162" s="5" t="s">
        <v>275</v>
      </c>
      <c r="B162" s="7" t="s">
        <v>306</v>
      </c>
      <c r="C162" s="34" t="s">
        <v>337</v>
      </c>
      <c r="D162" s="10">
        <v>3182574</v>
      </c>
      <c r="E162" s="14">
        <v>177980</v>
      </c>
      <c r="F162" s="14">
        <v>168762</v>
      </c>
      <c r="G162" s="14">
        <v>193842</v>
      </c>
      <c r="H162" s="14">
        <v>178389</v>
      </c>
      <c r="I162" s="14">
        <v>221777</v>
      </c>
      <c r="J162" s="14">
        <v>325200</v>
      </c>
      <c r="K162" s="14">
        <v>354265</v>
      </c>
      <c r="L162" s="14">
        <v>369162</v>
      </c>
      <c r="M162" s="14">
        <v>304489</v>
      </c>
      <c r="N162" s="14">
        <v>174079</v>
      </c>
      <c r="O162" s="14">
        <v>118317</v>
      </c>
      <c r="P162" s="14">
        <v>132340</v>
      </c>
      <c r="Q162" s="30">
        <v>2719815</v>
      </c>
      <c r="R162" s="12">
        <v>-0.15</v>
      </c>
    </row>
    <row r="163" spans="1:18" x14ac:dyDescent="0.2">
      <c r="A163" s="5" t="s">
        <v>338</v>
      </c>
      <c r="B163" s="6" t="s">
        <v>339</v>
      </c>
      <c r="C163" s="34" t="s">
        <v>355</v>
      </c>
      <c r="D163" s="10">
        <v>1527134</v>
      </c>
      <c r="E163" s="14">
        <v>119714</v>
      </c>
      <c r="F163" s="14">
        <v>102217</v>
      </c>
      <c r="G163" s="14">
        <v>126132</v>
      </c>
      <c r="H163" s="14">
        <v>134272</v>
      </c>
      <c r="I163" s="14">
        <v>132610</v>
      </c>
      <c r="J163" s="14">
        <v>141100</v>
      </c>
      <c r="K163" s="14">
        <v>198443</v>
      </c>
      <c r="L163" s="14">
        <v>221196</v>
      </c>
      <c r="M163" s="14">
        <v>140005</v>
      </c>
      <c r="N163" s="14">
        <v>124943</v>
      </c>
      <c r="O163" s="14"/>
      <c r="P163" s="14"/>
      <c r="Q163" s="30">
        <v>1628678</v>
      </c>
      <c r="R163" s="12">
        <f>Q163/D163-1</f>
        <v>6.6493182654567384E-2</v>
      </c>
    </row>
    <row r="164" spans="1:18" x14ac:dyDescent="0.2">
      <c r="A164" s="5" t="s">
        <v>340</v>
      </c>
      <c r="B164" s="6" t="s">
        <v>341</v>
      </c>
      <c r="C164" s="34" t="s">
        <v>356</v>
      </c>
      <c r="D164" s="10">
        <v>4767764</v>
      </c>
      <c r="E164" s="14">
        <v>312040</v>
      </c>
      <c r="F164" s="14">
        <v>282625</v>
      </c>
      <c r="G164" s="14">
        <v>354397</v>
      </c>
      <c r="H164" s="14">
        <f>397600</f>
        <v>397600</v>
      </c>
      <c r="I164" s="14">
        <v>439597</v>
      </c>
      <c r="J164" s="14">
        <v>485690</v>
      </c>
      <c r="K164" s="14">
        <v>516549</v>
      </c>
      <c r="L164" s="14">
        <v>494600</v>
      </c>
      <c r="M164" s="14">
        <v>439644</v>
      </c>
      <c r="N164" s="14">
        <v>412795</v>
      </c>
      <c r="O164" s="14">
        <v>330148</v>
      </c>
      <c r="P164" s="14">
        <v>328334</v>
      </c>
      <c r="Q164" s="30">
        <f t="shared" ref="Q164:Q206" si="18">SUM(E164:P164)</f>
        <v>4794019</v>
      </c>
      <c r="R164" s="12">
        <f>Q164/D164-1</f>
        <v>5.5067742446983647E-3</v>
      </c>
    </row>
    <row r="165" spans="1:18" x14ac:dyDescent="0.2">
      <c r="A165" s="5" t="s">
        <v>342</v>
      </c>
      <c r="B165" s="6" t="s">
        <v>343</v>
      </c>
      <c r="C165" s="34" t="s">
        <v>357</v>
      </c>
      <c r="D165" s="10">
        <v>829827</v>
      </c>
      <c r="E165" s="14">
        <v>25047</v>
      </c>
      <c r="F165" s="14">
        <v>20720</v>
      </c>
      <c r="G165" s="14">
        <v>29295</v>
      </c>
      <c r="H165" s="14">
        <v>58923</v>
      </c>
      <c r="I165" s="14">
        <v>71980</v>
      </c>
      <c r="J165" s="14">
        <v>84047</v>
      </c>
      <c r="K165" s="14">
        <v>89927</v>
      </c>
      <c r="L165" s="14">
        <v>84805</v>
      </c>
      <c r="M165" s="14">
        <v>75216</v>
      </c>
      <c r="N165" s="14">
        <v>79831</v>
      </c>
      <c r="O165" s="14">
        <v>39595</v>
      </c>
      <c r="P165" s="14">
        <v>36123</v>
      </c>
      <c r="Q165" s="30">
        <f t="shared" si="18"/>
        <v>695509</v>
      </c>
      <c r="R165" s="12">
        <f>Q165/D165-1</f>
        <v>-0.16186265330002514</v>
      </c>
    </row>
    <row r="166" spans="1:18" x14ac:dyDescent="0.2">
      <c r="A166" s="5" t="s">
        <v>342</v>
      </c>
      <c r="B166" s="6" t="s">
        <v>344</v>
      </c>
      <c r="C166" s="34" t="s">
        <v>358</v>
      </c>
      <c r="D166" s="10">
        <v>128169</v>
      </c>
      <c r="E166" s="14">
        <v>8981</v>
      </c>
      <c r="F166" s="14">
        <v>8355</v>
      </c>
      <c r="G166" s="14">
        <v>9483</v>
      </c>
      <c r="H166" s="14">
        <v>9611</v>
      </c>
      <c r="I166" s="14">
        <v>10862</v>
      </c>
      <c r="J166" s="14">
        <v>12403</v>
      </c>
      <c r="K166" s="14">
        <v>13868</v>
      </c>
      <c r="L166" s="14">
        <v>14515</v>
      </c>
      <c r="M166" s="14">
        <v>10573</v>
      </c>
      <c r="N166" s="14">
        <v>10117</v>
      </c>
      <c r="O166" s="14">
        <v>9456</v>
      </c>
      <c r="P166" s="14">
        <v>9672</v>
      </c>
      <c r="Q166" s="30">
        <f t="shared" si="18"/>
        <v>127896</v>
      </c>
      <c r="R166" s="12">
        <f>Q166/D166-1</f>
        <v>-2.1300002340659541E-3</v>
      </c>
    </row>
    <row r="167" spans="1:18" x14ac:dyDescent="0.2">
      <c r="A167" s="5" t="s">
        <v>342</v>
      </c>
      <c r="B167" s="6" t="s">
        <v>345</v>
      </c>
      <c r="C167" s="34" t="s">
        <v>359</v>
      </c>
      <c r="D167" s="10">
        <v>2208098</v>
      </c>
      <c r="E167" s="27">
        <v>174774</v>
      </c>
      <c r="F167" s="27">
        <v>159795</v>
      </c>
      <c r="G167" s="27">
        <v>188054</v>
      </c>
      <c r="H167" s="27">
        <v>204745</v>
      </c>
      <c r="I167" s="27">
        <v>233714</v>
      </c>
      <c r="J167" s="27">
        <v>252818</v>
      </c>
      <c r="K167" s="27">
        <v>271880</v>
      </c>
      <c r="L167" s="27">
        <v>272584</v>
      </c>
      <c r="M167" s="27">
        <v>260120</v>
      </c>
      <c r="N167" s="14">
        <v>255035</v>
      </c>
      <c r="O167" s="14">
        <v>204269</v>
      </c>
      <c r="P167" s="14">
        <v>188513</v>
      </c>
      <c r="Q167" s="30">
        <v>2666865</v>
      </c>
      <c r="R167" s="12">
        <v>0.20699999999999999</v>
      </c>
    </row>
    <row r="168" spans="1:18" x14ac:dyDescent="0.2">
      <c r="A168" s="5" t="s">
        <v>346</v>
      </c>
      <c r="B168" s="6" t="s">
        <v>346</v>
      </c>
      <c r="C168" s="34" t="s">
        <v>360</v>
      </c>
      <c r="D168" s="10">
        <v>1919694</v>
      </c>
      <c r="E168" s="14">
        <v>114232</v>
      </c>
      <c r="F168" s="14">
        <v>119403</v>
      </c>
      <c r="G168" s="14">
        <v>162164</v>
      </c>
      <c r="H168" s="14">
        <v>175093</v>
      </c>
      <c r="I168" s="14">
        <v>202567</v>
      </c>
      <c r="J168" s="14">
        <v>204228</v>
      </c>
      <c r="K168" s="14">
        <v>233453</v>
      </c>
      <c r="L168" s="14">
        <v>246327</v>
      </c>
      <c r="M168" s="14">
        <v>223068</v>
      </c>
      <c r="N168" s="14">
        <v>202688</v>
      </c>
      <c r="O168" s="14">
        <v>154565</v>
      </c>
      <c r="P168" s="14">
        <v>151293</v>
      </c>
      <c r="Q168" s="30">
        <v>2189451</v>
      </c>
      <c r="R168" s="12">
        <v>0.14499999999999999</v>
      </c>
    </row>
    <row r="169" spans="1:18" x14ac:dyDescent="0.2">
      <c r="A169" s="5" t="s">
        <v>347</v>
      </c>
      <c r="B169" s="6" t="s">
        <v>348</v>
      </c>
      <c r="C169" s="34" t="s">
        <v>361</v>
      </c>
      <c r="D169" s="10">
        <v>835527</v>
      </c>
      <c r="E169" s="14">
        <v>63440</v>
      </c>
      <c r="F169" s="14">
        <v>54285</v>
      </c>
      <c r="G169" s="14">
        <v>68434</v>
      </c>
      <c r="H169" s="14">
        <v>74381</v>
      </c>
      <c r="I169" s="14">
        <v>87992</v>
      </c>
      <c r="J169" s="14">
        <v>96337</v>
      </c>
      <c r="K169" s="14">
        <v>112967</v>
      </c>
      <c r="L169" s="14">
        <v>115023</v>
      </c>
      <c r="M169" s="14">
        <v>95829</v>
      </c>
      <c r="N169" s="14">
        <v>88922</v>
      </c>
      <c r="O169" s="14">
        <v>71763</v>
      </c>
      <c r="P169" s="14">
        <v>55034</v>
      </c>
      <c r="Q169" s="30">
        <f t="shared" si="18"/>
        <v>984407</v>
      </c>
      <c r="R169" s="12">
        <f>Q169/D169-1</f>
        <v>0.17818694069730845</v>
      </c>
    </row>
    <row r="170" spans="1:18" x14ac:dyDescent="0.2">
      <c r="A170" s="5" t="s">
        <v>349</v>
      </c>
      <c r="B170" s="6" t="s">
        <v>349</v>
      </c>
      <c r="C170" s="34" t="s">
        <v>362</v>
      </c>
      <c r="D170" s="10">
        <v>3630416</v>
      </c>
      <c r="E170" s="14">
        <v>179243</v>
      </c>
      <c r="F170" s="14">
        <v>176818</v>
      </c>
      <c r="G170" s="14">
        <v>249227</v>
      </c>
      <c r="H170" s="14">
        <v>331399</v>
      </c>
      <c r="I170" s="14">
        <v>377948</v>
      </c>
      <c r="J170" s="14">
        <v>411851</v>
      </c>
      <c r="K170" s="14">
        <v>471210</v>
      </c>
      <c r="L170" s="14">
        <v>507646</v>
      </c>
      <c r="M170" s="14">
        <v>452294</v>
      </c>
      <c r="N170" s="14">
        <v>409751</v>
      </c>
      <c r="O170" s="14">
        <v>249133</v>
      </c>
      <c r="P170" s="14">
        <v>214760</v>
      </c>
      <c r="Q170" s="30">
        <f t="shared" si="18"/>
        <v>4031280</v>
      </c>
      <c r="R170" s="12">
        <f>Q170/D170-1</f>
        <v>0.11041820000793301</v>
      </c>
    </row>
    <row r="171" spans="1:18" x14ac:dyDescent="0.2">
      <c r="A171" s="5" t="s">
        <v>350</v>
      </c>
      <c r="B171" s="6" t="s">
        <v>351</v>
      </c>
      <c r="C171" s="34" t="s">
        <v>363</v>
      </c>
      <c r="D171" s="10">
        <v>1220114</v>
      </c>
      <c r="E171" s="14">
        <v>83017</v>
      </c>
      <c r="F171" s="14">
        <v>63347</v>
      </c>
      <c r="G171" s="14">
        <v>73148</v>
      </c>
      <c r="H171" s="14">
        <v>83694</v>
      </c>
      <c r="I171" s="14">
        <v>124727</v>
      </c>
      <c r="J171" s="14">
        <v>131744</v>
      </c>
      <c r="K171" s="14">
        <v>145704</v>
      </c>
      <c r="L171" s="14">
        <v>157785</v>
      </c>
      <c r="M171" s="14">
        <v>141446</v>
      </c>
      <c r="N171" s="14">
        <v>116418</v>
      </c>
      <c r="O171" s="14">
        <v>96959</v>
      </c>
      <c r="P171" s="14">
        <v>102512</v>
      </c>
      <c r="Q171" s="30">
        <f t="shared" si="18"/>
        <v>1320501</v>
      </c>
      <c r="R171" s="12">
        <f>Q171/D171-1</f>
        <v>8.2276738075294675E-2</v>
      </c>
    </row>
    <row r="172" spans="1:18" x14ac:dyDescent="0.2">
      <c r="A172" s="5" t="s">
        <v>352</v>
      </c>
      <c r="B172" s="6" t="s">
        <v>353</v>
      </c>
      <c r="C172" s="34" t="s">
        <v>364</v>
      </c>
      <c r="D172" s="10">
        <v>637077</v>
      </c>
      <c r="E172" s="14">
        <v>34264</v>
      </c>
      <c r="F172" s="14">
        <v>28808</v>
      </c>
      <c r="G172" s="14">
        <v>41268</v>
      </c>
      <c r="H172" s="14">
        <v>43680</v>
      </c>
      <c r="I172" s="14">
        <v>59438</v>
      </c>
      <c r="J172" s="14">
        <v>79716</v>
      </c>
      <c r="K172" s="14">
        <v>95163</v>
      </c>
      <c r="L172" s="14">
        <v>101184</v>
      </c>
      <c r="M172" s="14">
        <v>81425</v>
      </c>
      <c r="N172" s="14">
        <v>52782</v>
      </c>
      <c r="O172" s="14">
        <v>36376</v>
      </c>
      <c r="P172" s="14">
        <v>36586</v>
      </c>
      <c r="Q172" s="30">
        <f t="shared" si="18"/>
        <v>690690</v>
      </c>
      <c r="R172" s="12">
        <v>8.2000000000000003E-2</v>
      </c>
    </row>
    <row r="173" spans="1:18" x14ac:dyDescent="0.2">
      <c r="A173" s="5" t="s">
        <v>352</v>
      </c>
      <c r="B173" s="6" t="s">
        <v>354</v>
      </c>
      <c r="C173" s="34" t="s">
        <v>365</v>
      </c>
      <c r="D173" s="10">
        <v>725212</v>
      </c>
      <c r="E173" s="14">
        <v>14945</v>
      </c>
      <c r="F173" s="14">
        <v>11823</v>
      </c>
      <c r="G173" s="14">
        <v>16271</v>
      </c>
      <c r="H173" s="14">
        <v>25718</v>
      </c>
      <c r="I173" s="14">
        <v>51246</v>
      </c>
      <c r="J173" s="14">
        <v>173745</v>
      </c>
      <c r="K173" s="14">
        <v>190017</v>
      </c>
      <c r="L173" s="14">
        <v>203498</v>
      </c>
      <c r="M173" s="14">
        <v>139429</v>
      </c>
      <c r="N173" s="14">
        <v>36429</v>
      </c>
      <c r="O173" s="14">
        <v>18747</v>
      </c>
      <c r="P173" s="14">
        <v>16382</v>
      </c>
      <c r="Q173" s="30">
        <f t="shared" si="18"/>
        <v>898250</v>
      </c>
      <c r="R173" s="12">
        <f>Q173/D173-1</f>
        <v>0.23860333254275989</v>
      </c>
    </row>
    <row r="174" spans="1:18" x14ac:dyDescent="0.2">
      <c r="A174" s="5" t="s">
        <v>366</v>
      </c>
      <c r="B174" s="6" t="s">
        <v>93</v>
      </c>
      <c r="C174" s="35"/>
      <c r="D174" s="10">
        <v>15104656</v>
      </c>
      <c r="E174" s="14">
        <v>1099282</v>
      </c>
      <c r="F174" s="14">
        <v>1004268</v>
      </c>
      <c r="G174" s="14">
        <v>1269531</v>
      </c>
      <c r="H174" s="14">
        <v>1391086</v>
      </c>
      <c r="I174" s="14">
        <v>1382546</v>
      </c>
      <c r="J174" s="14">
        <v>1402087</v>
      </c>
      <c r="K174" s="14">
        <v>1413756</v>
      </c>
      <c r="L174" s="14">
        <v>1804211</v>
      </c>
      <c r="M174" s="14">
        <v>1569708</v>
      </c>
      <c r="N174" s="14">
        <v>1558858</v>
      </c>
      <c r="O174" s="14">
        <v>1264159</v>
      </c>
      <c r="P174" s="14">
        <v>1336699</v>
      </c>
      <c r="Q174" s="30">
        <f t="shared" si="18"/>
        <v>16496191</v>
      </c>
      <c r="R174" s="12">
        <f t="shared" ref="R174:R182" si="19">Q174/D174-1</f>
        <v>9.2126229157420081E-2</v>
      </c>
    </row>
    <row r="175" spans="1:18" x14ac:dyDescent="0.2">
      <c r="A175" s="5" t="s">
        <v>366</v>
      </c>
      <c r="B175" s="6" t="s">
        <v>367</v>
      </c>
      <c r="C175" s="34" t="s">
        <v>418</v>
      </c>
      <c r="D175" s="10">
        <v>1384931</v>
      </c>
      <c r="E175" s="14">
        <v>99336</v>
      </c>
      <c r="F175" s="14">
        <v>99017</v>
      </c>
      <c r="G175" s="14">
        <v>121515</v>
      </c>
      <c r="H175" s="14">
        <v>129686</v>
      </c>
      <c r="I175" s="14">
        <v>124268</v>
      </c>
      <c r="J175" s="14">
        <v>124498</v>
      </c>
      <c r="K175" s="14">
        <v>130942</v>
      </c>
      <c r="L175" s="14">
        <v>150800</v>
      </c>
      <c r="M175" s="14">
        <v>131708</v>
      </c>
      <c r="N175" s="14">
        <v>139922</v>
      </c>
      <c r="O175" s="14">
        <v>118201</v>
      </c>
      <c r="P175" s="14">
        <v>109448</v>
      </c>
      <c r="Q175" s="30">
        <f t="shared" si="18"/>
        <v>1479341</v>
      </c>
      <c r="R175" s="12">
        <f t="shared" si="19"/>
        <v>6.816946115005007E-2</v>
      </c>
    </row>
    <row r="176" spans="1:18" x14ac:dyDescent="0.2">
      <c r="A176" s="5" t="s">
        <v>366</v>
      </c>
      <c r="B176" s="6" t="s">
        <v>368</v>
      </c>
      <c r="C176" s="34" t="s">
        <v>419</v>
      </c>
      <c r="D176" s="10">
        <v>7186331</v>
      </c>
      <c r="E176" s="14">
        <v>559325</v>
      </c>
      <c r="F176" s="14">
        <v>478628</v>
      </c>
      <c r="G176" s="14">
        <v>590611</v>
      </c>
      <c r="H176" s="14">
        <v>607784</v>
      </c>
      <c r="I176" s="14">
        <v>584873</v>
      </c>
      <c r="J176" s="14">
        <v>634290</v>
      </c>
      <c r="K176" s="14">
        <v>637532</v>
      </c>
      <c r="L176" s="14">
        <v>855913</v>
      </c>
      <c r="M176" s="14">
        <v>730624</v>
      </c>
      <c r="N176" s="14">
        <v>683074</v>
      </c>
      <c r="O176" s="14">
        <v>560018</v>
      </c>
      <c r="P176" s="14">
        <v>637079</v>
      </c>
      <c r="Q176" s="30">
        <f t="shared" si="18"/>
        <v>7559751</v>
      </c>
      <c r="R176" s="12">
        <f t="shared" si="19"/>
        <v>5.1962538324494156E-2</v>
      </c>
    </row>
    <row r="177" spans="1:18" x14ac:dyDescent="0.2">
      <c r="A177" s="5" t="s">
        <v>366</v>
      </c>
      <c r="B177" s="6" t="s">
        <v>369</v>
      </c>
      <c r="C177" s="34" t="s">
        <v>420</v>
      </c>
      <c r="D177" s="10">
        <v>675621</v>
      </c>
      <c r="E177" s="14">
        <v>39619</v>
      </c>
      <c r="F177" s="14">
        <v>35874</v>
      </c>
      <c r="G177" s="14">
        <v>43698</v>
      </c>
      <c r="H177" s="14">
        <v>71351</v>
      </c>
      <c r="I177" s="14">
        <v>76279</v>
      </c>
      <c r="J177" s="14">
        <v>73082</v>
      </c>
      <c r="K177" s="14">
        <v>75578</v>
      </c>
      <c r="L177" s="14">
        <v>90461</v>
      </c>
      <c r="M177" s="14">
        <v>76476</v>
      </c>
      <c r="N177" s="14">
        <v>83271</v>
      </c>
      <c r="O177" s="14">
        <v>62041</v>
      </c>
      <c r="P177" s="14">
        <v>63055</v>
      </c>
      <c r="Q177" s="30">
        <f t="shared" si="18"/>
        <v>790785</v>
      </c>
      <c r="R177" s="12">
        <f t="shared" si="19"/>
        <v>0.1704565133410596</v>
      </c>
    </row>
    <row r="178" spans="1:18" x14ac:dyDescent="0.2">
      <c r="A178" s="5" t="s">
        <v>366</v>
      </c>
      <c r="B178" s="6" t="s">
        <v>370</v>
      </c>
      <c r="C178" s="34" t="s">
        <v>421</v>
      </c>
      <c r="D178" s="10">
        <v>3373475</v>
      </c>
      <c r="E178" s="14">
        <v>250835</v>
      </c>
      <c r="F178" s="14">
        <v>257472</v>
      </c>
      <c r="G178" s="14">
        <v>345180</v>
      </c>
      <c r="H178" s="14">
        <v>359061</v>
      </c>
      <c r="I178" s="14">
        <v>360397</v>
      </c>
      <c r="J178" s="14">
        <v>313647</v>
      </c>
      <c r="K178" s="14">
        <v>275041</v>
      </c>
      <c r="L178" s="14">
        <v>322784</v>
      </c>
      <c r="M178" s="14">
        <v>340472</v>
      </c>
      <c r="N178" s="14">
        <v>378171</v>
      </c>
      <c r="O178" s="14">
        <v>313348</v>
      </c>
      <c r="P178" s="14">
        <v>312110</v>
      </c>
      <c r="Q178" s="30">
        <f t="shared" si="18"/>
        <v>3828518</v>
      </c>
      <c r="R178" s="12">
        <f t="shared" si="19"/>
        <v>0.13488850517641304</v>
      </c>
    </row>
    <row r="179" spans="1:18" x14ac:dyDescent="0.2">
      <c r="A179" s="5" t="s">
        <v>366</v>
      </c>
      <c r="B179" s="6" t="s">
        <v>371</v>
      </c>
      <c r="C179" s="34" t="s">
        <v>422</v>
      </c>
      <c r="D179" s="10">
        <v>612082</v>
      </c>
      <c r="E179" s="14">
        <v>34745</v>
      </c>
      <c r="F179" s="14">
        <v>29756</v>
      </c>
      <c r="G179" s="14">
        <v>36214</v>
      </c>
      <c r="H179" s="14">
        <v>52260</v>
      </c>
      <c r="I179" s="14">
        <v>50443</v>
      </c>
      <c r="J179" s="14">
        <v>52670</v>
      </c>
      <c r="K179" s="14">
        <v>64350</v>
      </c>
      <c r="L179" s="14">
        <v>85385</v>
      </c>
      <c r="M179" s="14">
        <v>60534</v>
      </c>
      <c r="N179" s="14">
        <v>57339</v>
      </c>
      <c r="O179" s="14">
        <v>42524</v>
      </c>
      <c r="P179" s="14">
        <v>45218</v>
      </c>
      <c r="Q179" s="30">
        <f t="shared" si="18"/>
        <v>611438</v>
      </c>
      <c r="R179" s="12">
        <f t="shared" si="19"/>
        <v>-1.0521466078075026E-3</v>
      </c>
    </row>
    <row r="180" spans="1:18" x14ac:dyDescent="0.2">
      <c r="A180" s="5" t="s">
        <v>366</v>
      </c>
      <c r="B180" s="6" t="s">
        <v>372</v>
      </c>
      <c r="C180" s="34" t="s">
        <v>423</v>
      </c>
      <c r="D180" s="10">
        <v>444795</v>
      </c>
      <c r="E180" s="14">
        <v>21846</v>
      </c>
      <c r="F180" s="14">
        <v>19538</v>
      </c>
      <c r="G180" s="14">
        <v>27080</v>
      </c>
      <c r="H180" s="14">
        <v>38171</v>
      </c>
      <c r="I180" s="14">
        <v>42632</v>
      </c>
      <c r="J180" s="14">
        <v>48292</v>
      </c>
      <c r="K180" s="14">
        <v>61150</v>
      </c>
      <c r="L180" s="14">
        <v>78660</v>
      </c>
      <c r="M180" s="14">
        <v>56280</v>
      </c>
      <c r="N180" s="14">
        <v>46077</v>
      </c>
      <c r="O180" s="14">
        <v>33847</v>
      </c>
      <c r="P180" s="14">
        <v>31801</v>
      </c>
      <c r="Q180" s="30">
        <f t="shared" si="18"/>
        <v>505374</v>
      </c>
      <c r="R180" s="12">
        <f t="shared" si="19"/>
        <v>0.1361953259366675</v>
      </c>
    </row>
    <row r="181" spans="1:18" x14ac:dyDescent="0.2">
      <c r="A181" s="5" t="s">
        <v>366</v>
      </c>
      <c r="B181" s="6" t="s">
        <v>373</v>
      </c>
      <c r="C181" s="34" t="s">
        <v>424</v>
      </c>
      <c r="D181" s="10">
        <v>351867</v>
      </c>
      <c r="E181" s="14">
        <v>25315</v>
      </c>
      <c r="F181" s="14">
        <v>22075</v>
      </c>
      <c r="G181" s="14">
        <v>26339</v>
      </c>
      <c r="H181" s="14">
        <v>31874</v>
      </c>
      <c r="I181" s="14">
        <v>42522</v>
      </c>
      <c r="J181" s="14">
        <v>43873</v>
      </c>
      <c r="K181" s="14">
        <v>41416</v>
      </c>
      <c r="L181" s="14">
        <v>54556</v>
      </c>
      <c r="M181" s="14">
        <v>46042</v>
      </c>
      <c r="N181" s="14">
        <v>56127</v>
      </c>
      <c r="O181" s="14">
        <v>47758</v>
      </c>
      <c r="P181" s="14">
        <v>47816</v>
      </c>
      <c r="Q181" s="30">
        <f t="shared" si="18"/>
        <v>485713</v>
      </c>
      <c r="R181" s="12">
        <f t="shared" si="19"/>
        <v>0.38038804434630125</v>
      </c>
    </row>
    <row r="182" spans="1:18" x14ac:dyDescent="0.2">
      <c r="A182" s="5" t="s">
        <v>366</v>
      </c>
      <c r="B182" s="6" t="s">
        <v>374</v>
      </c>
      <c r="C182" s="34" t="s">
        <v>425</v>
      </c>
      <c r="D182" s="10">
        <v>787595</v>
      </c>
      <c r="E182" s="14">
        <v>50656</v>
      </c>
      <c r="F182" s="14">
        <v>44304</v>
      </c>
      <c r="G182" s="14">
        <v>50920</v>
      </c>
      <c r="H182" s="14">
        <v>69232</v>
      </c>
      <c r="I182" s="14">
        <v>68081</v>
      </c>
      <c r="J182" s="14">
        <v>74014</v>
      </c>
      <c r="K182" s="14">
        <v>85825</v>
      </c>
      <c r="L182" s="14">
        <v>111724</v>
      </c>
      <c r="M182" s="14">
        <v>83572</v>
      </c>
      <c r="N182" s="14">
        <v>72947</v>
      </c>
      <c r="O182" s="14">
        <v>53788</v>
      </c>
      <c r="P182" s="14">
        <v>57196</v>
      </c>
      <c r="Q182" s="30">
        <f t="shared" si="18"/>
        <v>822259</v>
      </c>
      <c r="R182" s="12">
        <f t="shared" si="19"/>
        <v>4.4012468337152999E-2</v>
      </c>
    </row>
    <row r="183" spans="1:18" x14ac:dyDescent="0.2">
      <c r="A183" s="5" t="s">
        <v>375</v>
      </c>
      <c r="B183" s="6" t="s">
        <v>901</v>
      </c>
      <c r="C183" s="35"/>
      <c r="D183" s="10">
        <f>D184+D185+D188</f>
        <v>55286380</v>
      </c>
      <c r="E183" s="69">
        <f>E184+E185+E188</f>
        <v>3653598</v>
      </c>
      <c r="F183" s="69">
        <f t="shared" ref="F183:P183" si="20">F184+F185+F188</f>
        <v>3546869</v>
      </c>
      <c r="G183" s="69">
        <f t="shared" si="20"/>
        <v>4318976</v>
      </c>
      <c r="H183" s="69">
        <f t="shared" si="20"/>
        <v>4736638</v>
      </c>
      <c r="I183" s="69">
        <f t="shared" si="20"/>
        <v>5382543</v>
      </c>
      <c r="J183" s="69">
        <f t="shared" si="20"/>
        <v>5355439</v>
      </c>
      <c r="K183" s="69">
        <f t="shared" si="20"/>
        <v>5868395</v>
      </c>
      <c r="L183" s="69">
        <f t="shared" si="20"/>
        <v>5873881</v>
      </c>
      <c r="M183" s="69">
        <f t="shared" si="20"/>
        <v>5425289</v>
      </c>
      <c r="N183" s="69">
        <f t="shared" si="20"/>
        <v>5232036</v>
      </c>
      <c r="O183" s="69">
        <f t="shared" si="20"/>
        <v>4086321</v>
      </c>
      <c r="P183" s="69">
        <f t="shared" si="20"/>
        <v>4088307</v>
      </c>
      <c r="Q183" s="30">
        <f t="shared" si="18"/>
        <v>57568292</v>
      </c>
      <c r="R183" s="12">
        <f t="shared" ref="R183:R188" si="21">Q183/D183-1</f>
        <v>4.1274397057647905E-2</v>
      </c>
    </row>
    <row r="184" spans="1:18" x14ac:dyDescent="0.2">
      <c r="A184" s="5" t="s">
        <v>375</v>
      </c>
      <c r="B184" s="6" t="s">
        <v>376</v>
      </c>
      <c r="C184" s="34" t="s">
        <v>426</v>
      </c>
      <c r="D184" s="10">
        <v>51035590</v>
      </c>
      <c r="E184" s="14">
        <v>3391926</v>
      </c>
      <c r="F184" s="14">
        <v>3271022</v>
      </c>
      <c r="G184" s="14">
        <v>3974443</v>
      </c>
      <c r="H184" s="14">
        <v>4334777</v>
      </c>
      <c r="I184" s="14">
        <v>4866514</v>
      </c>
      <c r="J184" s="14">
        <v>4857589</v>
      </c>
      <c r="K184" s="14">
        <v>5325471</v>
      </c>
      <c r="L184" s="14">
        <v>5335902</v>
      </c>
      <c r="M184" s="14">
        <v>4899192</v>
      </c>
      <c r="N184" s="14">
        <v>4748379</v>
      </c>
      <c r="O184" s="14">
        <v>3776001</v>
      </c>
      <c r="P184" s="14">
        <v>3788034</v>
      </c>
      <c r="Q184" s="30">
        <f t="shared" si="18"/>
        <v>52569250</v>
      </c>
      <c r="R184" s="12">
        <f t="shared" si="21"/>
        <v>3.0050793965544331E-2</v>
      </c>
    </row>
    <row r="185" spans="1:18" x14ac:dyDescent="0.2">
      <c r="A185" s="5" t="s">
        <v>375</v>
      </c>
      <c r="B185" s="6" t="s">
        <v>377</v>
      </c>
      <c r="C185" s="34" t="s">
        <v>427</v>
      </c>
      <c r="D185" s="10">
        <v>2977643</v>
      </c>
      <c r="E185" s="14">
        <v>176489</v>
      </c>
      <c r="F185" s="14">
        <v>184354</v>
      </c>
      <c r="G185" s="14">
        <v>232988</v>
      </c>
      <c r="H185" s="14">
        <v>285506</v>
      </c>
      <c r="I185" s="14">
        <v>340665</v>
      </c>
      <c r="J185" s="14">
        <v>327579</v>
      </c>
      <c r="K185" s="14">
        <v>371001</v>
      </c>
      <c r="L185" s="14">
        <v>368115</v>
      </c>
      <c r="M185" s="14">
        <v>348555</v>
      </c>
      <c r="N185" s="14">
        <v>337470</v>
      </c>
      <c r="O185" s="14">
        <v>223606</v>
      </c>
      <c r="P185" s="14">
        <v>212570</v>
      </c>
      <c r="Q185" s="30">
        <f t="shared" si="18"/>
        <v>3408898</v>
      </c>
      <c r="R185" s="12">
        <f t="shared" si="21"/>
        <v>0.14483099552229728</v>
      </c>
    </row>
    <row r="186" spans="1:18" x14ac:dyDescent="0.2">
      <c r="A186" s="5" t="s">
        <v>375</v>
      </c>
      <c r="B186" s="6" t="s">
        <v>378</v>
      </c>
      <c r="C186" s="34" t="s">
        <v>428</v>
      </c>
      <c r="D186" s="10">
        <v>208660</v>
      </c>
      <c r="E186" s="14">
        <v>6570</v>
      </c>
      <c r="F186" s="14">
        <v>6729</v>
      </c>
      <c r="G186" s="14">
        <v>8367</v>
      </c>
      <c r="H186" s="14">
        <v>7162</v>
      </c>
      <c r="I186" s="14">
        <v>28882</v>
      </c>
      <c r="J186" s="14">
        <v>26908</v>
      </c>
      <c r="K186" s="14">
        <v>29512</v>
      </c>
      <c r="L186" s="14">
        <v>28994</v>
      </c>
      <c r="M186" s="14">
        <v>27739</v>
      </c>
      <c r="N186" s="14">
        <v>21713</v>
      </c>
      <c r="O186" s="14">
        <v>4908</v>
      </c>
      <c r="P186" s="14">
        <v>4237</v>
      </c>
      <c r="Q186" s="30">
        <f t="shared" si="18"/>
        <v>201721</v>
      </c>
      <c r="R186" s="12">
        <f t="shared" si="21"/>
        <v>-3.3255056072079014E-2</v>
      </c>
    </row>
    <row r="187" spans="1:18" x14ac:dyDescent="0.2">
      <c r="A187" s="5" t="s">
        <v>375</v>
      </c>
      <c r="B187" s="6" t="s">
        <v>379</v>
      </c>
      <c r="C187" s="34" t="s">
        <v>429</v>
      </c>
      <c r="D187" s="10">
        <v>331542</v>
      </c>
      <c r="E187" s="14">
        <v>16929</v>
      </c>
      <c r="F187" s="14">
        <v>16693</v>
      </c>
      <c r="G187" s="14">
        <v>23802</v>
      </c>
      <c r="H187" s="14">
        <v>44030</v>
      </c>
      <c r="I187" s="14">
        <v>50559</v>
      </c>
      <c r="J187" s="14">
        <v>44173</v>
      </c>
      <c r="K187" s="14">
        <v>60668</v>
      </c>
      <c r="L187" s="14">
        <v>62107</v>
      </c>
      <c r="M187" s="14">
        <v>47200</v>
      </c>
      <c r="N187" s="14">
        <v>50400</v>
      </c>
      <c r="O187" s="14">
        <v>18253</v>
      </c>
      <c r="P187" s="14">
        <v>17379</v>
      </c>
      <c r="Q187" s="30">
        <f t="shared" si="18"/>
        <v>452193</v>
      </c>
      <c r="R187" s="12">
        <f t="shared" si="21"/>
        <v>0.3639086450585447</v>
      </c>
    </row>
    <row r="188" spans="1:18" x14ac:dyDescent="0.2">
      <c r="A188" s="8" t="s">
        <v>375</v>
      </c>
      <c r="B188" s="9" t="s">
        <v>380</v>
      </c>
      <c r="C188" s="34" t="s">
        <v>430</v>
      </c>
      <c r="D188" s="10">
        <v>1273147</v>
      </c>
      <c r="E188" s="14">
        <v>85183</v>
      </c>
      <c r="F188" s="14">
        <v>91493</v>
      </c>
      <c r="G188" s="14">
        <v>111545</v>
      </c>
      <c r="H188" s="14">
        <v>116355</v>
      </c>
      <c r="I188" s="14">
        <v>175364</v>
      </c>
      <c r="J188" s="14">
        <v>170271</v>
      </c>
      <c r="K188" s="14">
        <v>171923</v>
      </c>
      <c r="L188" s="14">
        <v>169864</v>
      </c>
      <c r="M188" s="14">
        <v>177542</v>
      </c>
      <c r="N188" s="14">
        <v>146187</v>
      </c>
      <c r="O188" s="14">
        <v>86714</v>
      </c>
      <c r="P188" s="14">
        <v>87703</v>
      </c>
      <c r="Q188" s="30">
        <f t="shared" si="18"/>
        <v>1590144</v>
      </c>
      <c r="R188" s="12">
        <f t="shared" si="21"/>
        <v>0.24898695908642132</v>
      </c>
    </row>
    <row r="189" spans="1:18" x14ac:dyDescent="0.2">
      <c r="A189" s="5" t="s">
        <v>381</v>
      </c>
      <c r="B189" s="6" t="s">
        <v>93</v>
      </c>
      <c r="C189" s="35"/>
      <c r="D189" s="10">
        <v>50547576</v>
      </c>
      <c r="E189" s="14">
        <v>3565024</v>
      </c>
      <c r="F189" s="14">
        <v>3719300</v>
      </c>
      <c r="G189" s="14">
        <v>4091424</v>
      </c>
      <c r="H189" s="14">
        <v>4414404</v>
      </c>
      <c r="I189" s="14">
        <v>4628268</v>
      </c>
      <c r="J189" s="14">
        <v>5033567</v>
      </c>
      <c r="K189" s="14">
        <v>4989548</v>
      </c>
      <c r="L189" s="14">
        <v>4816651</v>
      </c>
      <c r="M189" s="14">
        <v>4896130</v>
      </c>
      <c r="N189" s="14">
        <v>4897846</v>
      </c>
      <c r="O189" s="14">
        <v>4235275</v>
      </c>
      <c r="P189" s="14">
        <v>3673492</v>
      </c>
      <c r="Q189" s="30">
        <f t="shared" si="18"/>
        <v>52960929</v>
      </c>
      <c r="R189" s="12">
        <f t="shared" ref="R189:R224" si="22">Q189/D189-1</f>
        <v>4.7744188564057044E-2</v>
      </c>
    </row>
    <row r="190" spans="1:18" x14ac:dyDescent="0.2">
      <c r="A190" s="5" t="s">
        <v>381</v>
      </c>
      <c r="B190" s="6" t="s">
        <v>382</v>
      </c>
      <c r="C190" s="34" t="s">
        <v>400</v>
      </c>
      <c r="D190" s="10">
        <v>1001387</v>
      </c>
      <c r="E190" s="14">
        <v>68625</v>
      </c>
      <c r="F190" s="14">
        <v>71297</v>
      </c>
      <c r="G190" s="14">
        <v>79367</v>
      </c>
      <c r="H190" s="14">
        <v>89809</v>
      </c>
      <c r="I190" s="14">
        <v>96006</v>
      </c>
      <c r="J190" s="14">
        <v>103531</v>
      </c>
      <c r="K190" s="14">
        <v>96718</v>
      </c>
      <c r="L190" s="14">
        <v>99059</v>
      </c>
      <c r="M190" s="14">
        <v>100057</v>
      </c>
      <c r="N190" s="14">
        <v>104076</v>
      </c>
      <c r="O190" s="14">
        <v>90243</v>
      </c>
      <c r="P190" s="14">
        <v>78421</v>
      </c>
      <c r="Q190" s="30">
        <f t="shared" si="18"/>
        <v>1077209</v>
      </c>
      <c r="R190" s="12">
        <f t="shared" si="22"/>
        <v>7.571698054798004E-2</v>
      </c>
    </row>
    <row r="191" spans="1:18" x14ac:dyDescent="0.2">
      <c r="A191" s="5" t="s">
        <v>381</v>
      </c>
      <c r="B191" s="6" t="s">
        <v>383</v>
      </c>
      <c r="C191" s="34" t="s">
        <v>404</v>
      </c>
      <c r="D191" s="10">
        <v>345073</v>
      </c>
      <c r="E191" s="14">
        <v>22800</v>
      </c>
      <c r="F191" s="14">
        <v>25438</v>
      </c>
      <c r="G191" s="14">
        <v>26689</v>
      </c>
      <c r="H191" s="14">
        <v>29972</v>
      </c>
      <c r="I191" s="14">
        <v>30551</v>
      </c>
      <c r="J191" s="14">
        <v>36328</v>
      </c>
      <c r="K191" s="14">
        <v>38490</v>
      </c>
      <c r="L191" s="14">
        <v>35670</v>
      </c>
      <c r="M191" s="14">
        <v>32522</v>
      </c>
      <c r="N191" s="14">
        <v>28642</v>
      </c>
      <c r="O191" s="14">
        <v>24029</v>
      </c>
      <c r="P191" s="14">
        <v>21900</v>
      </c>
      <c r="Q191" s="30">
        <f t="shared" si="18"/>
        <v>353031</v>
      </c>
      <c r="R191" s="12">
        <f t="shared" si="22"/>
        <v>2.306178692624461E-2</v>
      </c>
    </row>
    <row r="192" spans="1:18" x14ac:dyDescent="0.2">
      <c r="A192" s="5" t="s">
        <v>381</v>
      </c>
      <c r="B192" s="6" t="s">
        <v>384</v>
      </c>
      <c r="C192" s="34" t="s">
        <v>401</v>
      </c>
      <c r="D192" s="10">
        <v>203809</v>
      </c>
      <c r="E192" s="14">
        <v>13665</v>
      </c>
      <c r="F192" s="14">
        <v>15291</v>
      </c>
      <c r="G192" s="14">
        <v>16480</v>
      </c>
      <c r="H192" s="14">
        <v>18371</v>
      </c>
      <c r="I192" s="14">
        <v>18090</v>
      </c>
      <c r="J192" s="14">
        <v>17976</v>
      </c>
      <c r="K192" s="14">
        <v>21590</v>
      </c>
      <c r="L192" s="14">
        <v>17833</v>
      </c>
      <c r="M192" s="14">
        <v>17590</v>
      </c>
      <c r="N192" s="14">
        <v>17408</v>
      </c>
      <c r="O192" s="14">
        <v>16581</v>
      </c>
      <c r="P192" s="14">
        <v>16775</v>
      </c>
      <c r="Q192" s="30">
        <f t="shared" si="18"/>
        <v>207650</v>
      </c>
      <c r="R192" s="12">
        <f t="shared" si="22"/>
        <v>1.8846076473560958E-2</v>
      </c>
    </row>
    <row r="193" spans="1:18" x14ac:dyDescent="0.2">
      <c r="A193" s="5" t="s">
        <v>381</v>
      </c>
      <c r="B193" s="6" t="s">
        <v>385</v>
      </c>
      <c r="C193" s="34" t="s">
        <v>402</v>
      </c>
      <c r="D193" s="10">
        <v>5744770</v>
      </c>
      <c r="E193" s="14">
        <v>414421</v>
      </c>
      <c r="F193" s="14">
        <v>433820</v>
      </c>
      <c r="G193" s="14">
        <v>471033</v>
      </c>
      <c r="H193" s="14">
        <v>519405</v>
      </c>
      <c r="I193" s="14">
        <v>552361</v>
      </c>
      <c r="J193" s="14">
        <v>579244</v>
      </c>
      <c r="K193" s="14">
        <v>564187</v>
      </c>
      <c r="L193" s="14">
        <v>569025</v>
      </c>
      <c r="M193" s="14">
        <v>569801</v>
      </c>
      <c r="N193" s="14">
        <v>586681</v>
      </c>
      <c r="O193" s="14">
        <v>509376</v>
      </c>
      <c r="P193" s="14">
        <v>426043</v>
      </c>
      <c r="Q193" s="30">
        <v>6213960</v>
      </c>
      <c r="R193" s="12">
        <v>6.9000000000000006E-2</v>
      </c>
    </row>
    <row r="194" spans="1:18" x14ac:dyDescent="0.2">
      <c r="A194" s="5" t="s">
        <v>381</v>
      </c>
      <c r="B194" s="6" t="s">
        <v>386</v>
      </c>
      <c r="C194" s="34" t="s">
        <v>403</v>
      </c>
      <c r="D194" s="10">
        <v>1729991</v>
      </c>
      <c r="E194" s="14">
        <v>121221</v>
      </c>
      <c r="F194" s="14">
        <v>124973</v>
      </c>
      <c r="G194" s="14">
        <v>136040</v>
      </c>
      <c r="H194" s="14">
        <v>140224</v>
      </c>
      <c r="I194" s="14">
        <v>140762</v>
      </c>
      <c r="J194" s="14">
        <v>159005</v>
      </c>
      <c r="K194" s="14">
        <v>153852</v>
      </c>
      <c r="L194" s="14">
        <v>149301</v>
      </c>
      <c r="M194" s="14">
        <v>151141</v>
      </c>
      <c r="N194" s="14">
        <v>148515</v>
      </c>
      <c r="O194" s="14">
        <v>132750</v>
      </c>
      <c r="P194" s="14">
        <v>111407</v>
      </c>
      <c r="Q194" s="30">
        <f t="shared" si="18"/>
        <v>1669191</v>
      </c>
      <c r="R194" s="12">
        <f t="shared" si="22"/>
        <v>-3.5144691504175429E-2</v>
      </c>
    </row>
    <row r="195" spans="1:18" x14ac:dyDescent="0.2">
      <c r="A195" s="8" t="s">
        <v>381</v>
      </c>
      <c r="B195" s="8" t="s">
        <v>779</v>
      </c>
      <c r="C195" s="34" t="s">
        <v>770</v>
      </c>
      <c r="D195" s="10">
        <v>169096</v>
      </c>
      <c r="E195" s="14">
        <v>14492</v>
      </c>
      <c r="F195" s="14">
        <v>12123</v>
      </c>
      <c r="G195" s="14">
        <v>11768</v>
      </c>
      <c r="H195" s="14">
        <v>14764</v>
      </c>
      <c r="I195" s="14">
        <v>13475</v>
      </c>
      <c r="J195" s="14">
        <v>17038</v>
      </c>
      <c r="K195" s="14">
        <v>18065</v>
      </c>
      <c r="L195" s="14">
        <v>16617</v>
      </c>
      <c r="M195" s="14">
        <v>14831</v>
      </c>
      <c r="N195" s="14">
        <v>14304</v>
      </c>
      <c r="O195" s="14">
        <v>12088</v>
      </c>
      <c r="P195" s="14">
        <v>10805</v>
      </c>
      <c r="Q195" s="30">
        <f t="shared" si="18"/>
        <v>170370</v>
      </c>
      <c r="R195" s="12">
        <f t="shared" si="22"/>
        <v>7.5341817665703914E-3</v>
      </c>
    </row>
    <row r="196" spans="1:18" x14ac:dyDescent="0.2">
      <c r="A196" s="8" t="s">
        <v>381</v>
      </c>
      <c r="B196" s="8" t="s">
        <v>780</v>
      </c>
      <c r="C196" s="34" t="s">
        <v>771</v>
      </c>
      <c r="D196" s="10">
        <v>187148</v>
      </c>
      <c r="E196" s="14">
        <v>16066</v>
      </c>
      <c r="F196" s="14">
        <v>15528</v>
      </c>
      <c r="G196" s="14">
        <v>16163</v>
      </c>
      <c r="H196" s="14">
        <v>27854</v>
      </c>
      <c r="I196" s="14">
        <v>17110</v>
      </c>
      <c r="J196" s="14">
        <v>18176</v>
      </c>
      <c r="K196" s="14">
        <v>16150</v>
      </c>
      <c r="L196" s="14">
        <v>18794</v>
      </c>
      <c r="M196" s="14">
        <v>17631</v>
      </c>
      <c r="N196" s="14">
        <v>20496</v>
      </c>
      <c r="O196" s="14">
        <v>17843</v>
      </c>
      <c r="P196" s="14">
        <v>14883</v>
      </c>
      <c r="Q196" s="30">
        <f t="shared" si="18"/>
        <v>216694</v>
      </c>
      <c r="R196" s="12">
        <f t="shared" si="22"/>
        <v>0.15787505076196373</v>
      </c>
    </row>
    <row r="197" spans="1:18" x14ac:dyDescent="0.2">
      <c r="A197" s="8" t="s">
        <v>381</v>
      </c>
      <c r="B197" s="8" t="s">
        <v>781</v>
      </c>
      <c r="C197" s="34" t="s">
        <v>772</v>
      </c>
      <c r="D197" s="10">
        <v>149435</v>
      </c>
      <c r="E197" s="14">
        <v>11279</v>
      </c>
      <c r="F197" s="14">
        <v>10458</v>
      </c>
      <c r="G197" s="14">
        <v>13087</v>
      </c>
      <c r="H197" s="14">
        <v>13816</v>
      </c>
      <c r="I197" s="14">
        <v>13055</v>
      </c>
      <c r="J197" s="14">
        <v>16361</v>
      </c>
      <c r="K197" s="14">
        <v>16084</v>
      </c>
      <c r="L197" s="14">
        <v>16253</v>
      </c>
      <c r="M197" s="14">
        <v>17678</v>
      </c>
      <c r="N197" s="14">
        <v>17640</v>
      </c>
      <c r="O197" s="14">
        <v>13751</v>
      </c>
      <c r="P197" s="14">
        <v>10421</v>
      </c>
      <c r="Q197" s="30">
        <f t="shared" si="18"/>
        <v>169883</v>
      </c>
      <c r="R197" s="12">
        <f t="shared" si="22"/>
        <v>0.13683541339043725</v>
      </c>
    </row>
    <row r="198" spans="1:18" x14ac:dyDescent="0.2">
      <c r="A198" s="5" t="s">
        <v>381</v>
      </c>
      <c r="B198" s="6" t="s">
        <v>387</v>
      </c>
      <c r="C198" s="34" t="s">
        <v>405</v>
      </c>
      <c r="D198" s="10">
        <v>615917</v>
      </c>
      <c r="E198" s="14">
        <v>40376</v>
      </c>
      <c r="F198" s="14">
        <v>41464</v>
      </c>
      <c r="G198" s="14">
        <v>47126</v>
      </c>
      <c r="H198" s="14">
        <v>52307</v>
      </c>
      <c r="I198" s="14">
        <v>59822</v>
      </c>
      <c r="J198" s="14">
        <v>66071</v>
      </c>
      <c r="K198" s="14">
        <v>75651</v>
      </c>
      <c r="L198" s="14">
        <v>65730</v>
      </c>
      <c r="M198" s="14">
        <v>56990</v>
      </c>
      <c r="N198" s="14">
        <v>55784</v>
      </c>
      <c r="O198" s="14">
        <v>46912</v>
      </c>
      <c r="P198" s="14">
        <v>46744</v>
      </c>
      <c r="Q198" s="30">
        <f t="shared" si="18"/>
        <v>654977</v>
      </c>
      <c r="R198" s="12">
        <f t="shared" si="22"/>
        <v>6.3417635817813123E-2</v>
      </c>
    </row>
    <row r="199" spans="1:18" x14ac:dyDescent="0.2">
      <c r="A199" s="5" t="s">
        <v>381</v>
      </c>
      <c r="B199" s="6" t="s">
        <v>388</v>
      </c>
      <c r="C199" s="34" t="s">
        <v>406</v>
      </c>
      <c r="D199" s="10">
        <v>664475</v>
      </c>
      <c r="E199" s="14">
        <v>45035</v>
      </c>
      <c r="F199" s="14">
        <v>47825</v>
      </c>
      <c r="G199" s="14">
        <v>54216</v>
      </c>
      <c r="H199" s="14">
        <v>64843</v>
      </c>
      <c r="I199" s="14">
        <v>65440</v>
      </c>
      <c r="J199" s="14">
        <v>67571</v>
      </c>
      <c r="K199" s="14">
        <v>62103</v>
      </c>
      <c r="L199" s="14">
        <v>62425</v>
      </c>
      <c r="M199" s="14">
        <v>63539</v>
      </c>
      <c r="N199" s="14">
        <v>68289</v>
      </c>
      <c r="O199" s="14">
        <v>55489</v>
      </c>
      <c r="P199" s="14">
        <v>44551</v>
      </c>
      <c r="Q199" s="30">
        <f t="shared" si="18"/>
        <v>701326</v>
      </c>
      <c r="R199" s="12">
        <f t="shared" si="22"/>
        <v>5.5458820873621972E-2</v>
      </c>
    </row>
    <row r="200" spans="1:18" x14ac:dyDescent="0.2">
      <c r="A200" s="5" t="s">
        <v>381</v>
      </c>
      <c r="B200" s="6" t="s">
        <v>389</v>
      </c>
      <c r="C200" s="34" t="s">
        <v>407</v>
      </c>
      <c r="D200" s="10">
        <v>297840</v>
      </c>
      <c r="E200" s="14">
        <v>19021</v>
      </c>
      <c r="F200" s="14">
        <v>21002</v>
      </c>
      <c r="G200" s="14">
        <v>22229</v>
      </c>
      <c r="H200" s="14">
        <v>24839</v>
      </c>
      <c r="I200" s="14">
        <v>26991</v>
      </c>
      <c r="J200" s="14">
        <v>28732</v>
      </c>
      <c r="K200" s="14">
        <v>30717</v>
      </c>
      <c r="L200" s="14">
        <v>29177</v>
      </c>
      <c r="M200" s="14">
        <v>27287</v>
      </c>
      <c r="N200" s="14">
        <v>25873</v>
      </c>
      <c r="O200" s="14">
        <v>21558</v>
      </c>
      <c r="P200" s="14">
        <v>19716</v>
      </c>
      <c r="Q200" s="30">
        <f t="shared" si="18"/>
        <v>297142</v>
      </c>
      <c r="R200" s="12">
        <f t="shared" si="22"/>
        <v>-2.343540155788304E-3</v>
      </c>
    </row>
    <row r="201" spans="1:18" x14ac:dyDescent="0.2">
      <c r="A201" s="5" t="s">
        <v>381</v>
      </c>
      <c r="B201" s="6" t="s">
        <v>390</v>
      </c>
      <c r="C201" s="34" t="s">
        <v>408</v>
      </c>
      <c r="D201" s="10">
        <v>1018693</v>
      </c>
      <c r="E201" s="14">
        <v>73648</v>
      </c>
      <c r="F201" s="14">
        <v>74791</v>
      </c>
      <c r="G201" s="14">
        <v>80229</v>
      </c>
      <c r="H201" s="14">
        <v>88072</v>
      </c>
      <c r="I201" s="14">
        <v>91536</v>
      </c>
      <c r="J201" s="14">
        <v>103795</v>
      </c>
      <c r="K201" s="14">
        <v>84251</v>
      </c>
      <c r="L201" s="14">
        <v>87703</v>
      </c>
      <c r="M201" s="14">
        <v>110278</v>
      </c>
      <c r="N201" s="14">
        <v>106544</v>
      </c>
      <c r="O201" s="14">
        <v>91129</v>
      </c>
      <c r="P201" s="14">
        <v>74724</v>
      </c>
      <c r="Q201" s="30">
        <f t="shared" si="18"/>
        <v>1066700</v>
      </c>
      <c r="R201" s="12">
        <f t="shared" si="22"/>
        <v>4.7126072329936486E-2</v>
      </c>
    </row>
    <row r="202" spans="1:18" x14ac:dyDescent="0.2">
      <c r="A202" s="5" t="s">
        <v>381</v>
      </c>
      <c r="B202" s="6" t="s">
        <v>391</v>
      </c>
      <c r="C202" s="34" t="s">
        <v>409</v>
      </c>
      <c r="D202" s="10">
        <v>401104</v>
      </c>
      <c r="E202" s="14">
        <v>31569</v>
      </c>
      <c r="F202" s="14">
        <v>29686</v>
      </c>
      <c r="G202" s="14">
        <v>28256</v>
      </c>
      <c r="H202" s="14">
        <v>33219</v>
      </c>
      <c r="I202" s="14">
        <v>35024</v>
      </c>
      <c r="J202" s="14">
        <v>34291</v>
      </c>
      <c r="K202" s="14">
        <v>34125</v>
      </c>
      <c r="L202" s="14">
        <v>34868</v>
      </c>
      <c r="M202" s="14">
        <v>36122</v>
      </c>
      <c r="N202" s="14">
        <v>36597</v>
      </c>
      <c r="O202" s="14">
        <v>32718</v>
      </c>
      <c r="P202" s="14">
        <v>28169</v>
      </c>
      <c r="Q202" s="30">
        <f t="shared" si="18"/>
        <v>394644</v>
      </c>
      <c r="R202" s="12">
        <f t="shared" si="22"/>
        <v>-1.6105548685627635E-2</v>
      </c>
    </row>
    <row r="203" spans="1:18" x14ac:dyDescent="0.2">
      <c r="A203" s="8" t="s">
        <v>381</v>
      </c>
      <c r="B203" s="8" t="s">
        <v>782</v>
      </c>
      <c r="C203" s="34" t="s">
        <v>773</v>
      </c>
      <c r="D203" s="10">
        <v>103999</v>
      </c>
      <c r="E203" s="14">
        <v>7729</v>
      </c>
      <c r="F203" s="14">
        <v>7761</v>
      </c>
      <c r="G203" s="14">
        <v>8895</v>
      </c>
      <c r="H203" s="14">
        <v>14392</v>
      </c>
      <c r="I203" s="14">
        <v>11089</v>
      </c>
      <c r="J203" s="14">
        <v>10061</v>
      </c>
      <c r="K203" s="14">
        <v>10015</v>
      </c>
      <c r="L203" s="14">
        <v>9801</v>
      </c>
      <c r="M203" s="14">
        <v>8785</v>
      </c>
      <c r="N203" s="14">
        <v>9004</v>
      </c>
      <c r="O203" s="14">
        <v>8059</v>
      </c>
      <c r="P203" s="14">
        <v>7336</v>
      </c>
      <c r="Q203" s="30">
        <f t="shared" si="18"/>
        <v>112927</v>
      </c>
      <c r="R203" s="12">
        <f t="shared" si="22"/>
        <v>8.5846979297877768E-2</v>
      </c>
    </row>
    <row r="204" spans="1:18" x14ac:dyDescent="0.2">
      <c r="A204" s="8" t="s">
        <v>381</v>
      </c>
      <c r="B204" s="8" t="s">
        <v>783</v>
      </c>
      <c r="C204" s="34" t="s">
        <v>774</v>
      </c>
      <c r="D204" s="10">
        <v>110170</v>
      </c>
      <c r="E204" s="14">
        <v>9003</v>
      </c>
      <c r="F204" s="14">
        <v>8386</v>
      </c>
      <c r="G204" s="14">
        <v>8867</v>
      </c>
      <c r="H204" s="14">
        <v>9794</v>
      </c>
      <c r="I204" s="14">
        <v>8901</v>
      </c>
      <c r="J204" s="14">
        <v>10837</v>
      </c>
      <c r="K204" s="14">
        <v>8139</v>
      </c>
      <c r="L204" s="14">
        <v>10349</v>
      </c>
      <c r="M204" s="14">
        <v>11397</v>
      </c>
      <c r="N204" s="14">
        <v>11268</v>
      </c>
      <c r="O204" s="14">
        <v>9509</v>
      </c>
      <c r="P204" s="14">
        <v>7042</v>
      </c>
      <c r="Q204" s="30">
        <f t="shared" si="18"/>
        <v>113492</v>
      </c>
      <c r="R204" s="12">
        <f t="shared" si="22"/>
        <v>3.0153399292003336E-2</v>
      </c>
    </row>
    <row r="205" spans="1:18" x14ac:dyDescent="0.2">
      <c r="A205" s="5" t="s">
        <v>381</v>
      </c>
      <c r="B205" s="6" t="s">
        <v>392</v>
      </c>
      <c r="C205" s="34" t="s">
        <v>410</v>
      </c>
      <c r="D205" s="10">
        <v>447844</v>
      </c>
      <c r="E205" s="14">
        <v>31997</v>
      </c>
      <c r="F205" s="14">
        <v>32526</v>
      </c>
      <c r="G205" s="14">
        <v>34558</v>
      </c>
      <c r="H205" s="14">
        <v>38409</v>
      </c>
      <c r="I205" s="14">
        <v>40488</v>
      </c>
      <c r="J205" s="14">
        <v>41808</v>
      </c>
      <c r="K205" s="14">
        <v>40406</v>
      </c>
      <c r="L205" s="14">
        <v>38952</v>
      </c>
      <c r="M205" s="14">
        <v>42183</v>
      </c>
      <c r="N205" s="14">
        <v>44334</v>
      </c>
      <c r="O205" s="14">
        <v>40578</v>
      </c>
      <c r="P205" s="14">
        <v>32774</v>
      </c>
      <c r="Q205" s="30">
        <f t="shared" si="18"/>
        <v>459013</v>
      </c>
      <c r="R205" s="12">
        <f t="shared" si="22"/>
        <v>2.4939487857378984E-2</v>
      </c>
    </row>
    <row r="206" spans="1:18" x14ac:dyDescent="0.2">
      <c r="A206" s="5" t="s">
        <v>381</v>
      </c>
      <c r="B206" s="6" t="s">
        <v>393</v>
      </c>
      <c r="C206" s="34" t="s">
        <v>411</v>
      </c>
      <c r="D206" s="10">
        <v>1732039</v>
      </c>
      <c r="E206" s="14">
        <v>93314</v>
      </c>
      <c r="F206" s="14">
        <v>106159</v>
      </c>
      <c r="G206" s="14">
        <v>129881</v>
      </c>
      <c r="H206" s="14">
        <v>152643</v>
      </c>
      <c r="I206" s="14">
        <v>177623</v>
      </c>
      <c r="J206" s="14">
        <v>179228</v>
      </c>
      <c r="K206" s="14">
        <v>243836</v>
      </c>
      <c r="L206" s="14">
        <v>195275</v>
      </c>
      <c r="M206" s="14">
        <v>182860</v>
      </c>
      <c r="N206" s="14">
        <v>183675</v>
      </c>
      <c r="O206" s="14">
        <v>129460</v>
      </c>
      <c r="P206" s="14">
        <v>123569</v>
      </c>
      <c r="Q206" s="30">
        <f t="shared" si="18"/>
        <v>1897523</v>
      </c>
      <c r="R206" s="12">
        <f t="shared" si="22"/>
        <v>9.5542883272258905E-2</v>
      </c>
    </row>
    <row r="207" spans="1:18" x14ac:dyDescent="0.2">
      <c r="A207" s="8" t="s">
        <v>381</v>
      </c>
      <c r="B207" s="8" t="s">
        <v>784</v>
      </c>
      <c r="C207" s="34" t="s">
        <v>775</v>
      </c>
      <c r="D207" s="10">
        <v>116189</v>
      </c>
      <c r="E207" s="14">
        <v>10353</v>
      </c>
      <c r="F207" s="14">
        <v>9614</v>
      </c>
      <c r="G207" s="14">
        <v>10330</v>
      </c>
      <c r="H207" s="14">
        <v>11111</v>
      </c>
      <c r="I207" s="14">
        <v>9269</v>
      </c>
      <c r="J207" s="14">
        <v>10940</v>
      </c>
      <c r="K207" s="14">
        <v>10786</v>
      </c>
      <c r="L207" s="14">
        <v>10634</v>
      </c>
      <c r="M207" s="14">
        <v>11146</v>
      </c>
      <c r="N207" s="14">
        <v>11528</v>
      </c>
      <c r="O207" s="14">
        <v>10448</v>
      </c>
      <c r="P207" s="14">
        <v>8216</v>
      </c>
      <c r="Q207" s="30">
        <f t="shared" ref="Q207:Q286" si="23">SUM(E207:P207)</f>
        <v>124375</v>
      </c>
      <c r="R207" s="12">
        <f t="shared" si="22"/>
        <v>7.0454173803027764E-2</v>
      </c>
    </row>
    <row r="208" spans="1:18" x14ac:dyDescent="0.2">
      <c r="A208" s="5" t="s">
        <v>381</v>
      </c>
      <c r="B208" s="6" t="s">
        <v>394</v>
      </c>
      <c r="C208" s="34" t="s">
        <v>412</v>
      </c>
      <c r="D208" s="10">
        <v>22079081</v>
      </c>
      <c r="E208" s="14">
        <v>1523159</v>
      </c>
      <c r="F208" s="14">
        <v>1602330</v>
      </c>
      <c r="G208" s="14">
        <v>1778757</v>
      </c>
      <c r="H208" s="14">
        <v>1889018</v>
      </c>
      <c r="I208" s="14">
        <v>2012112</v>
      </c>
      <c r="J208" s="14">
        <v>2199309</v>
      </c>
      <c r="K208" s="14">
        <v>2219419</v>
      </c>
      <c r="L208" s="14">
        <v>2095451</v>
      </c>
      <c r="M208" s="14">
        <v>2124305</v>
      </c>
      <c r="N208" s="14">
        <v>2086066</v>
      </c>
      <c r="O208" s="14">
        <v>1811036</v>
      </c>
      <c r="P208" s="14">
        <v>1614542</v>
      </c>
      <c r="Q208" s="30">
        <v>22956544</v>
      </c>
      <c r="R208" s="12">
        <f t="shared" si="22"/>
        <v>3.9741826210973219E-2</v>
      </c>
    </row>
    <row r="209" spans="1:18" x14ac:dyDescent="0.2">
      <c r="A209" s="5" t="s">
        <v>381</v>
      </c>
      <c r="B209" s="6" t="s">
        <v>395</v>
      </c>
      <c r="C209" s="34" t="s">
        <v>413</v>
      </c>
      <c r="D209" s="10">
        <v>1705762</v>
      </c>
      <c r="E209" s="14">
        <v>114614</v>
      </c>
      <c r="F209" s="14">
        <v>116793</v>
      </c>
      <c r="G209" s="14">
        <v>135519</v>
      </c>
      <c r="H209" s="14">
        <v>152227</v>
      </c>
      <c r="I209" s="14">
        <v>164549</v>
      </c>
      <c r="J209" s="14">
        <v>178643</v>
      </c>
      <c r="K209" s="14">
        <v>206671</v>
      </c>
      <c r="L209" s="14">
        <v>180370</v>
      </c>
      <c r="M209" s="14">
        <v>167687</v>
      </c>
      <c r="N209" s="14">
        <v>176240</v>
      </c>
      <c r="O209" s="14">
        <v>132137</v>
      </c>
      <c r="P209" s="14">
        <v>123153</v>
      </c>
      <c r="Q209" s="30">
        <f t="shared" si="23"/>
        <v>1848603</v>
      </c>
      <c r="R209" s="12">
        <f t="shared" si="22"/>
        <v>8.37402873319959E-2</v>
      </c>
    </row>
    <row r="210" spans="1:18" x14ac:dyDescent="0.2">
      <c r="A210" s="8" t="s">
        <v>381</v>
      </c>
      <c r="B210" s="8" t="s">
        <v>785</v>
      </c>
      <c r="C210" s="34" t="s">
        <v>776</v>
      </c>
      <c r="D210" s="10">
        <v>106599</v>
      </c>
      <c r="E210" s="14">
        <v>8828</v>
      </c>
      <c r="F210" s="14">
        <v>7995</v>
      </c>
      <c r="G210" s="14">
        <v>8902</v>
      </c>
      <c r="H210" s="14">
        <v>9291</v>
      </c>
      <c r="I210" s="14">
        <v>7566</v>
      </c>
      <c r="J210" s="14">
        <v>10027</v>
      </c>
      <c r="K210" s="14">
        <v>10144</v>
      </c>
      <c r="L210" s="14">
        <v>9272</v>
      </c>
      <c r="M210" s="14">
        <v>8554</v>
      </c>
      <c r="N210" s="14">
        <v>10390</v>
      </c>
      <c r="O210" s="14">
        <v>9257</v>
      </c>
      <c r="P210" s="14">
        <v>7259</v>
      </c>
      <c r="Q210" s="30">
        <f t="shared" si="23"/>
        <v>107485</v>
      </c>
      <c r="R210" s="12">
        <f t="shared" si="22"/>
        <v>8.311522622163503E-3</v>
      </c>
    </row>
    <row r="211" spans="1:18" x14ac:dyDescent="0.2">
      <c r="A211" s="5" t="s">
        <v>381</v>
      </c>
      <c r="B211" s="6" t="s">
        <v>396</v>
      </c>
      <c r="C211" s="34" t="s">
        <v>414</v>
      </c>
      <c r="D211" s="10">
        <v>4392679</v>
      </c>
      <c r="E211" s="14">
        <v>334570</v>
      </c>
      <c r="F211" s="14">
        <v>339439</v>
      </c>
      <c r="G211" s="14">
        <v>365717</v>
      </c>
      <c r="H211" s="14">
        <v>398406</v>
      </c>
      <c r="I211" s="14">
        <v>412294</v>
      </c>
      <c r="J211" s="14">
        <v>430078</v>
      </c>
      <c r="K211" s="14">
        <v>402012</v>
      </c>
      <c r="L211" s="14">
        <v>405105</v>
      </c>
      <c r="M211" s="14">
        <v>428752</v>
      </c>
      <c r="N211" s="14">
        <v>434273</v>
      </c>
      <c r="O211" s="14">
        <v>391725</v>
      </c>
      <c r="P211" s="14">
        <v>323246</v>
      </c>
      <c r="Q211" s="30">
        <v>4668403</v>
      </c>
      <c r="R211" s="12">
        <v>5.8000000000000003E-2</v>
      </c>
    </row>
    <row r="212" spans="1:18" x14ac:dyDescent="0.2">
      <c r="A212" s="8" t="s">
        <v>381</v>
      </c>
      <c r="B212" s="8" t="s">
        <v>787</v>
      </c>
      <c r="C212" s="34" t="s">
        <v>777</v>
      </c>
      <c r="D212" s="10">
        <v>116944</v>
      </c>
      <c r="E212" s="14">
        <v>9412</v>
      </c>
      <c r="F212" s="14">
        <v>9072</v>
      </c>
      <c r="G212" s="14">
        <v>9342</v>
      </c>
      <c r="H212" s="14">
        <v>9772</v>
      </c>
      <c r="I212" s="14">
        <v>8145</v>
      </c>
      <c r="J212" s="14">
        <v>9717</v>
      </c>
      <c r="K212" s="14">
        <v>8011</v>
      </c>
      <c r="L212" s="14">
        <v>9150</v>
      </c>
      <c r="M212" s="14">
        <v>10093</v>
      </c>
      <c r="N212" s="14">
        <v>10744</v>
      </c>
      <c r="O212" s="14">
        <v>9825</v>
      </c>
      <c r="P212" s="14">
        <v>7806</v>
      </c>
      <c r="Q212" s="30">
        <f t="shared" si="23"/>
        <v>111089</v>
      </c>
      <c r="R212" s="12">
        <f t="shared" si="22"/>
        <v>-5.0066698590778502E-2</v>
      </c>
    </row>
    <row r="213" spans="1:18" x14ac:dyDescent="0.2">
      <c r="A213" s="5" t="s">
        <v>381</v>
      </c>
      <c r="B213" s="6" t="s">
        <v>397</v>
      </c>
      <c r="C213" s="34" t="s">
        <v>415</v>
      </c>
      <c r="D213" s="10">
        <v>132036</v>
      </c>
      <c r="E213" s="14">
        <v>6688</v>
      </c>
      <c r="F213" s="14">
        <v>7060</v>
      </c>
      <c r="G213" s="14">
        <v>13084</v>
      </c>
      <c r="H213" s="14">
        <v>17322</v>
      </c>
      <c r="I213" s="14">
        <v>13502</v>
      </c>
      <c r="J213" s="14">
        <v>17474</v>
      </c>
      <c r="K213" s="14">
        <v>19610</v>
      </c>
      <c r="L213" s="14">
        <v>20431</v>
      </c>
      <c r="M213" s="14">
        <v>10610</v>
      </c>
      <c r="N213" s="14">
        <v>9901</v>
      </c>
      <c r="O213" s="14">
        <v>7640</v>
      </c>
      <c r="P213" s="14">
        <v>7350</v>
      </c>
      <c r="Q213" s="30">
        <f t="shared" si="23"/>
        <v>150672</v>
      </c>
      <c r="R213" s="12">
        <f t="shared" si="22"/>
        <v>0.14114332454785061</v>
      </c>
    </row>
    <row r="214" spans="1:18" x14ac:dyDescent="0.2">
      <c r="A214" s="5" t="s">
        <v>381</v>
      </c>
      <c r="B214" s="6" t="s">
        <v>398</v>
      </c>
      <c r="C214" s="34" t="s">
        <v>416</v>
      </c>
      <c r="D214" s="10">
        <v>1888452</v>
      </c>
      <c r="E214" s="14">
        <v>142898</v>
      </c>
      <c r="F214" s="14">
        <v>154736</v>
      </c>
      <c r="G214" s="14">
        <v>163505</v>
      </c>
      <c r="H214" s="14">
        <v>160338</v>
      </c>
      <c r="I214" s="14">
        <v>160150</v>
      </c>
      <c r="J214" s="14">
        <v>182810</v>
      </c>
      <c r="K214" s="14">
        <v>169088</v>
      </c>
      <c r="L214" s="14">
        <v>167978</v>
      </c>
      <c r="M214" s="14">
        <v>178540</v>
      </c>
      <c r="N214" s="14">
        <v>163739</v>
      </c>
      <c r="O214" s="14">
        <v>153759</v>
      </c>
      <c r="P214" s="14">
        <v>137878</v>
      </c>
      <c r="Q214" s="30">
        <f t="shared" si="23"/>
        <v>1935419</v>
      </c>
      <c r="R214" s="12">
        <f t="shared" si="22"/>
        <v>2.4870634784468937E-2</v>
      </c>
    </row>
    <row r="215" spans="1:18" x14ac:dyDescent="0.2">
      <c r="A215" s="5" t="s">
        <v>381</v>
      </c>
      <c r="B215" s="6" t="s">
        <v>399</v>
      </c>
      <c r="C215" s="34" t="s">
        <v>417</v>
      </c>
      <c r="D215" s="10">
        <v>4160162</v>
      </c>
      <c r="E215" s="14">
        <v>301059</v>
      </c>
      <c r="F215" s="14">
        <v>313451</v>
      </c>
      <c r="G215" s="14">
        <v>335985</v>
      </c>
      <c r="H215" s="14">
        <v>367269</v>
      </c>
      <c r="I215" s="14">
        <v>379912</v>
      </c>
      <c r="J215" s="14">
        <v>410879</v>
      </c>
      <c r="K215" s="14">
        <v>342484</v>
      </c>
      <c r="L215" s="14">
        <v>372894</v>
      </c>
      <c r="M215" s="14">
        <v>396454</v>
      </c>
      <c r="N215" s="14">
        <v>419361</v>
      </c>
      <c r="O215" s="14">
        <v>373163</v>
      </c>
      <c r="P215" s="14">
        <v>298417</v>
      </c>
      <c r="Q215" s="30">
        <f t="shared" si="23"/>
        <v>4311328</v>
      </c>
      <c r="R215" s="12">
        <f t="shared" si="22"/>
        <v>3.6336565739507165E-2</v>
      </c>
    </row>
    <row r="216" spans="1:18" x14ac:dyDescent="0.2">
      <c r="A216" s="8" t="s">
        <v>381</v>
      </c>
      <c r="B216" s="8" t="s">
        <v>786</v>
      </c>
      <c r="C216" s="34" t="s">
        <v>778</v>
      </c>
      <c r="D216" s="10">
        <v>104732</v>
      </c>
      <c r="E216" s="14">
        <v>7962</v>
      </c>
      <c r="F216" s="14">
        <v>7998</v>
      </c>
      <c r="G216" s="14">
        <v>8053</v>
      </c>
      <c r="H216" s="14">
        <v>5070</v>
      </c>
      <c r="I216" s="14">
        <v>1244</v>
      </c>
      <c r="J216" s="14">
        <v>8375</v>
      </c>
      <c r="K216" s="14">
        <v>8170</v>
      </c>
      <c r="L216" s="14">
        <v>9048</v>
      </c>
      <c r="M216" s="14">
        <v>9323</v>
      </c>
      <c r="N216" s="14">
        <v>9806</v>
      </c>
      <c r="O216" s="14">
        <v>8653</v>
      </c>
      <c r="P216" s="14">
        <v>7019</v>
      </c>
      <c r="Q216" s="30">
        <f t="shared" si="23"/>
        <v>90721</v>
      </c>
      <c r="R216" s="12">
        <f t="shared" si="22"/>
        <v>-0.13377955161746169</v>
      </c>
    </row>
    <row r="217" spans="1:18" x14ac:dyDescent="0.2">
      <c r="A217" s="8" t="s">
        <v>431</v>
      </c>
      <c r="B217" s="8" t="s">
        <v>904</v>
      </c>
      <c r="C217" s="35"/>
      <c r="D217" s="10">
        <f>SUM(D218:D229)</f>
        <v>24676233</v>
      </c>
      <c r="E217" s="14">
        <f>SUM(E218:E229)</f>
        <v>1507392</v>
      </c>
      <c r="F217" s="14">
        <f t="shared" ref="F217:P217" si="24">SUM(F218:F229)</f>
        <v>1451471</v>
      </c>
      <c r="G217" s="14">
        <f t="shared" si="24"/>
        <v>1694129</v>
      </c>
      <c r="H217" s="14">
        <f t="shared" si="24"/>
        <v>1977480</v>
      </c>
      <c r="I217" s="14">
        <f t="shared" si="24"/>
        <v>2271463</v>
      </c>
      <c r="J217" s="14">
        <f t="shared" si="24"/>
        <v>2499344</v>
      </c>
      <c r="K217" s="14">
        <f t="shared" si="24"/>
        <v>2789686</v>
      </c>
      <c r="L217" s="14">
        <f t="shared" si="24"/>
        <v>2767563</v>
      </c>
      <c r="M217" s="14">
        <f t="shared" si="24"/>
        <v>2591486</v>
      </c>
      <c r="N217" s="14">
        <f t="shared" si="24"/>
        <v>2239006</v>
      </c>
      <c r="O217" s="14">
        <f t="shared" si="24"/>
        <v>1743582</v>
      </c>
      <c r="P217" s="14">
        <f t="shared" si="24"/>
        <v>1653807</v>
      </c>
      <c r="Q217" s="30">
        <f t="shared" si="23"/>
        <v>25186409</v>
      </c>
      <c r="R217" s="12">
        <f t="shared" si="22"/>
        <v>2.0674792623331051E-2</v>
      </c>
    </row>
    <row r="218" spans="1:18" x14ac:dyDescent="0.2">
      <c r="A218" s="8" t="s">
        <v>431</v>
      </c>
      <c r="B218" s="8" t="s">
        <v>432</v>
      </c>
      <c r="C218" s="34" t="s">
        <v>444</v>
      </c>
      <c r="D218" s="10">
        <v>340015</v>
      </c>
      <c r="E218" s="14">
        <v>22425</v>
      </c>
      <c r="F218" s="14">
        <v>18871</v>
      </c>
      <c r="G218" s="14">
        <v>22473</v>
      </c>
      <c r="H218" s="14">
        <v>28234</v>
      </c>
      <c r="I218" s="14">
        <v>29902</v>
      </c>
      <c r="J218" s="14">
        <v>32574</v>
      </c>
      <c r="K218" s="14">
        <v>40163</v>
      </c>
      <c r="L218" s="14">
        <v>40212</v>
      </c>
      <c r="M218" s="14">
        <v>34200</v>
      </c>
      <c r="N218" s="14">
        <v>30125</v>
      </c>
      <c r="O218" s="14">
        <v>22053</v>
      </c>
      <c r="P218" s="14">
        <v>22339</v>
      </c>
      <c r="Q218" s="30">
        <f t="shared" si="23"/>
        <v>343571</v>
      </c>
      <c r="R218" s="12">
        <f t="shared" si="22"/>
        <v>1.0458362131082533E-2</v>
      </c>
    </row>
    <row r="219" spans="1:18" x14ac:dyDescent="0.2">
      <c r="A219" s="5" t="s">
        <v>431</v>
      </c>
      <c r="B219" s="6" t="s">
        <v>433</v>
      </c>
      <c r="C219" s="34" t="s">
        <v>788</v>
      </c>
      <c r="D219" s="10">
        <v>2905710</v>
      </c>
      <c r="E219" s="14">
        <v>180829</v>
      </c>
      <c r="F219" s="14">
        <v>176674</v>
      </c>
      <c r="G219" s="14">
        <v>207037</v>
      </c>
      <c r="H219" s="14">
        <v>233456</v>
      </c>
      <c r="I219" s="14">
        <v>264538</v>
      </c>
      <c r="J219" s="14">
        <v>280298</v>
      </c>
      <c r="K219" s="41">
        <v>298047</v>
      </c>
      <c r="L219" s="41">
        <v>296339</v>
      </c>
      <c r="M219" s="14">
        <v>280542</v>
      </c>
      <c r="N219" s="14">
        <v>253226</v>
      </c>
      <c r="O219" s="14">
        <v>203947</v>
      </c>
      <c r="P219" s="14">
        <v>195388</v>
      </c>
      <c r="Q219" s="30">
        <f t="shared" si="23"/>
        <v>2870321</v>
      </c>
      <c r="R219" s="12">
        <f t="shared" si="22"/>
        <v>-1.217912317471459E-2</v>
      </c>
    </row>
    <row r="220" spans="1:18" x14ac:dyDescent="0.2">
      <c r="A220" s="5" t="s">
        <v>431</v>
      </c>
      <c r="B220" s="6" t="s">
        <v>434</v>
      </c>
      <c r="C220" s="34" t="s">
        <v>445</v>
      </c>
      <c r="D220" s="10">
        <v>2550848</v>
      </c>
      <c r="E220" s="14">
        <v>139490</v>
      </c>
      <c r="F220" s="14">
        <v>132967</v>
      </c>
      <c r="G220" s="14">
        <v>146187</v>
      </c>
      <c r="H220" s="14">
        <v>175793</v>
      </c>
      <c r="I220" s="14">
        <v>225649</v>
      </c>
      <c r="J220" s="14">
        <v>281937</v>
      </c>
      <c r="K220" s="14">
        <v>324987</v>
      </c>
      <c r="L220" s="14">
        <v>327734</v>
      </c>
      <c r="M220" s="14">
        <v>283829</v>
      </c>
      <c r="N220" s="14">
        <v>209458</v>
      </c>
      <c r="O220" s="14">
        <v>146902</v>
      </c>
      <c r="P220" s="14">
        <v>149265</v>
      </c>
      <c r="Q220" s="30">
        <f t="shared" si="23"/>
        <v>2544198</v>
      </c>
      <c r="R220" s="12">
        <f t="shared" si="22"/>
        <v>-2.606976189878818E-3</v>
      </c>
    </row>
    <row r="221" spans="1:18" x14ac:dyDescent="0.2">
      <c r="A221" s="5" t="s">
        <v>431</v>
      </c>
      <c r="B221" s="6" t="s">
        <v>435</v>
      </c>
      <c r="C221" s="34" t="s">
        <v>446</v>
      </c>
      <c r="D221" s="10">
        <v>3438758</v>
      </c>
      <c r="E221" s="14">
        <v>214182</v>
      </c>
      <c r="F221" s="14">
        <v>200490</v>
      </c>
      <c r="G221" s="14">
        <v>252633</v>
      </c>
      <c r="H221" s="14">
        <v>310823</v>
      </c>
      <c r="I221" s="14">
        <v>335129</v>
      </c>
      <c r="J221" s="14">
        <v>346765</v>
      </c>
      <c r="K221" s="14">
        <v>384257</v>
      </c>
      <c r="L221" s="14">
        <v>378077</v>
      </c>
      <c r="M221" s="14">
        <v>365501</v>
      </c>
      <c r="N221" s="14">
        <v>341905</v>
      </c>
      <c r="O221" s="14">
        <v>265807</v>
      </c>
      <c r="P221" s="14">
        <v>252047</v>
      </c>
      <c r="Q221" s="30">
        <f t="shared" si="23"/>
        <v>3647616</v>
      </c>
      <c r="R221" s="12">
        <f t="shared" si="22"/>
        <v>6.0736463572022226E-2</v>
      </c>
    </row>
    <row r="222" spans="1:18" x14ac:dyDescent="0.2">
      <c r="A222" s="5" t="s">
        <v>431</v>
      </c>
      <c r="B222" s="6" t="s">
        <v>436</v>
      </c>
      <c r="C222" s="34" t="s">
        <v>447</v>
      </c>
      <c r="D222" s="10">
        <v>441284</v>
      </c>
      <c r="E222" s="14">
        <v>22304</v>
      </c>
      <c r="F222" s="14">
        <v>22521</v>
      </c>
      <c r="G222" s="14">
        <v>26166</v>
      </c>
      <c r="H222" s="14">
        <v>29591</v>
      </c>
      <c r="I222" s="14">
        <v>33322</v>
      </c>
      <c r="J222" s="14">
        <v>34901</v>
      </c>
      <c r="K222" s="14">
        <v>43063</v>
      </c>
      <c r="L222" s="14">
        <v>42168</v>
      </c>
      <c r="M222" s="14">
        <v>35755</v>
      </c>
      <c r="N222" s="14">
        <v>30553</v>
      </c>
      <c r="O222" s="14">
        <v>15984</v>
      </c>
      <c r="P222" s="14">
        <v>17305</v>
      </c>
      <c r="Q222" s="30">
        <f t="shared" si="23"/>
        <v>353633</v>
      </c>
      <c r="R222" s="12">
        <f t="shared" si="22"/>
        <v>-0.1986271879333944</v>
      </c>
    </row>
    <row r="223" spans="1:18" x14ac:dyDescent="0.2">
      <c r="A223" s="5" t="s">
        <v>431</v>
      </c>
      <c r="B223" s="6" t="s">
        <v>799</v>
      </c>
      <c r="C223" s="34" t="s">
        <v>800</v>
      </c>
      <c r="D223" s="10">
        <v>5702</v>
      </c>
      <c r="E223" s="14">
        <v>11130</v>
      </c>
      <c r="F223" s="14">
        <v>10601</v>
      </c>
      <c r="G223" s="14">
        <v>10352</v>
      </c>
      <c r="H223" s="14">
        <v>16286</v>
      </c>
      <c r="I223" s="14">
        <v>17600</v>
      </c>
      <c r="J223" s="14">
        <v>18155</v>
      </c>
      <c r="K223" s="14">
        <v>21662</v>
      </c>
      <c r="L223" s="14">
        <v>21482</v>
      </c>
      <c r="M223" s="14">
        <v>18497</v>
      </c>
      <c r="N223" s="14">
        <v>17058</v>
      </c>
      <c r="O223" s="14">
        <v>13921</v>
      </c>
      <c r="P223" s="14">
        <v>12955</v>
      </c>
      <c r="Q223" s="30">
        <f t="shared" si="23"/>
        <v>189699</v>
      </c>
      <c r="R223" s="12"/>
    </row>
    <row r="224" spans="1:18" x14ac:dyDescent="0.2">
      <c r="A224" s="5" t="s">
        <v>431</v>
      </c>
      <c r="B224" s="6" t="s">
        <v>437</v>
      </c>
      <c r="C224" s="34" t="s">
        <v>448</v>
      </c>
      <c r="D224" s="10">
        <v>1595856</v>
      </c>
      <c r="E224" s="14">
        <v>77274</v>
      </c>
      <c r="F224" s="14">
        <v>72326</v>
      </c>
      <c r="G224" s="14">
        <v>83529</v>
      </c>
      <c r="H224" s="14">
        <v>96217</v>
      </c>
      <c r="I224" s="14">
        <v>118839</v>
      </c>
      <c r="J224" s="14">
        <v>150494</v>
      </c>
      <c r="K224" s="14">
        <v>168585</v>
      </c>
      <c r="L224" s="14">
        <v>170163</v>
      </c>
      <c r="M224" s="14">
        <v>153071</v>
      </c>
      <c r="N224" s="14">
        <v>113765</v>
      </c>
      <c r="O224" s="14">
        <v>75007</v>
      </c>
      <c r="P224" s="14">
        <v>76060</v>
      </c>
      <c r="Q224" s="30">
        <f t="shared" si="23"/>
        <v>1355330</v>
      </c>
      <c r="R224" s="12">
        <f t="shared" si="22"/>
        <v>-0.15071911250137859</v>
      </c>
    </row>
    <row r="225" spans="1:18" x14ac:dyDescent="0.2">
      <c r="A225" s="5" t="s">
        <v>431</v>
      </c>
      <c r="B225" s="6" t="s">
        <v>438</v>
      </c>
      <c r="C225" s="34" t="s">
        <v>449</v>
      </c>
      <c r="D225" s="10">
        <v>562358</v>
      </c>
      <c r="E225" s="14">
        <v>32741</v>
      </c>
      <c r="F225" s="14">
        <v>31266</v>
      </c>
      <c r="G225" s="14">
        <v>31196</v>
      </c>
      <c r="H225" s="14">
        <v>44237</v>
      </c>
      <c r="I225" s="14">
        <v>54106</v>
      </c>
      <c r="J225" s="14">
        <v>57614</v>
      </c>
      <c r="K225" s="14">
        <v>69052</v>
      </c>
      <c r="L225" s="14">
        <v>68195</v>
      </c>
      <c r="M225" s="14">
        <v>64788</v>
      </c>
      <c r="N225" s="14">
        <v>57473</v>
      </c>
      <c r="O225" s="14">
        <v>39134</v>
      </c>
      <c r="P225" s="14">
        <v>40118</v>
      </c>
      <c r="Q225" s="30">
        <f t="shared" si="23"/>
        <v>589920</v>
      </c>
      <c r="R225" s="12">
        <f t="shared" ref="R225:R231" si="25">Q225/D225-1</f>
        <v>4.9011483787907428E-2</v>
      </c>
    </row>
    <row r="226" spans="1:18" x14ac:dyDescent="0.2">
      <c r="A226" s="5" t="s">
        <v>431</v>
      </c>
      <c r="B226" s="6" t="s">
        <v>442</v>
      </c>
      <c r="C226" s="34" t="s">
        <v>443</v>
      </c>
      <c r="D226" s="10">
        <v>356006</v>
      </c>
      <c r="E226" s="14">
        <v>19051</v>
      </c>
      <c r="F226" s="14">
        <v>16875</v>
      </c>
      <c r="G226" s="14">
        <v>22641</v>
      </c>
      <c r="H226" s="14">
        <v>26726</v>
      </c>
      <c r="I226" s="14">
        <v>32167</v>
      </c>
      <c r="J226" s="14">
        <v>30393</v>
      </c>
      <c r="K226" s="14">
        <v>37639</v>
      </c>
      <c r="L226" s="14">
        <v>40540</v>
      </c>
      <c r="M226" s="14">
        <v>30564</v>
      </c>
      <c r="N226" s="14">
        <v>38517</v>
      </c>
      <c r="O226" s="14">
        <v>29847</v>
      </c>
      <c r="P226" s="14">
        <v>22784</v>
      </c>
      <c r="Q226" s="30">
        <f t="shared" si="23"/>
        <v>347744</v>
      </c>
      <c r="R226" s="12">
        <f t="shared" si="25"/>
        <v>-2.3207474031336606E-2</v>
      </c>
    </row>
    <row r="227" spans="1:18" x14ac:dyDescent="0.2">
      <c r="A227" s="5" t="s">
        <v>431</v>
      </c>
      <c r="B227" s="6" t="s">
        <v>439</v>
      </c>
      <c r="C227" s="34" t="s">
        <v>450</v>
      </c>
      <c r="D227" s="10">
        <v>9585532</v>
      </c>
      <c r="E227" s="14">
        <v>675000</v>
      </c>
      <c r="F227" s="14">
        <v>662000</v>
      </c>
      <c r="G227" s="14">
        <v>770000</v>
      </c>
      <c r="H227" s="14">
        <v>860000</v>
      </c>
      <c r="I227" s="17">
        <v>989000</v>
      </c>
      <c r="J227" s="17">
        <v>1075933</v>
      </c>
      <c r="K227" s="17">
        <v>1178700</v>
      </c>
      <c r="L227" s="17">
        <v>1165000</v>
      </c>
      <c r="M227" s="14">
        <v>1117000</v>
      </c>
      <c r="N227" s="14">
        <v>846000</v>
      </c>
      <c r="O227" s="14">
        <v>697000</v>
      </c>
      <c r="P227" s="14">
        <v>645000</v>
      </c>
      <c r="Q227" s="30">
        <f t="shared" si="23"/>
        <v>10680633</v>
      </c>
      <c r="R227" s="12">
        <f t="shared" si="25"/>
        <v>0.11424519786695209</v>
      </c>
    </row>
    <row r="228" spans="1:18" x14ac:dyDescent="0.2">
      <c r="A228" s="5" t="s">
        <v>431</v>
      </c>
      <c r="B228" s="6" t="s">
        <v>440</v>
      </c>
      <c r="C228" s="34" t="s">
        <v>451</v>
      </c>
      <c r="D228" s="10">
        <v>897612</v>
      </c>
      <c r="E228" s="42"/>
      <c r="F228" s="42"/>
      <c r="G228" s="42"/>
      <c r="H228" s="42"/>
      <c r="I228" s="42"/>
      <c r="J228" s="42"/>
      <c r="K228" s="42"/>
      <c r="L228" s="42"/>
      <c r="M228" s="14">
        <v>4768</v>
      </c>
      <c r="N228" s="14">
        <v>130853</v>
      </c>
      <c r="O228" s="14">
        <v>107543</v>
      </c>
      <c r="P228" s="14">
        <v>100401</v>
      </c>
      <c r="Q228" s="30">
        <f t="shared" si="23"/>
        <v>343565</v>
      </c>
      <c r="R228" s="12">
        <f t="shared" si="25"/>
        <v>-0.61724553593312037</v>
      </c>
    </row>
    <row r="229" spans="1:18" x14ac:dyDescent="0.2">
      <c r="A229" s="5" t="s">
        <v>431</v>
      </c>
      <c r="B229" s="6" t="s">
        <v>441</v>
      </c>
      <c r="C229" s="34" t="s">
        <v>452</v>
      </c>
      <c r="D229" s="10">
        <v>1996552</v>
      </c>
      <c r="E229" s="14">
        <v>112966</v>
      </c>
      <c r="F229" s="14">
        <v>106880</v>
      </c>
      <c r="G229" s="14">
        <v>121915</v>
      </c>
      <c r="H229" s="14">
        <v>156117</v>
      </c>
      <c r="I229" s="14">
        <v>171211</v>
      </c>
      <c r="J229" s="14">
        <v>190280</v>
      </c>
      <c r="K229" s="14">
        <v>223531</v>
      </c>
      <c r="L229" s="14">
        <v>217653</v>
      </c>
      <c r="M229" s="14">
        <v>202971</v>
      </c>
      <c r="N229" s="14">
        <v>170073</v>
      </c>
      <c r="O229" s="14">
        <v>126437</v>
      </c>
      <c r="P229" s="14">
        <v>120145</v>
      </c>
      <c r="Q229" s="30">
        <f t="shared" si="23"/>
        <v>1920179</v>
      </c>
      <c r="R229" s="12">
        <f t="shared" si="25"/>
        <v>-3.8252447219005559E-2</v>
      </c>
    </row>
    <row r="230" spans="1:18" x14ac:dyDescent="0.2">
      <c r="A230" s="5" t="s">
        <v>453</v>
      </c>
      <c r="B230" s="6" t="s">
        <v>903</v>
      </c>
      <c r="C230" s="35"/>
      <c r="D230" s="10">
        <f>D231+D233+D236</f>
        <v>27024614</v>
      </c>
      <c r="E230" s="69">
        <f>E231+E233+E236</f>
        <v>1551008</v>
      </c>
      <c r="F230" s="69">
        <f t="shared" ref="F230:P230" si="26">F231+F233+F236</f>
        <v>1482047</v>
      </c>
      <c r="G230" s="69">
        <f t="shared" si="26"/>
        <v>1930497</v>
      </c>
      <c r="H230" s="69">
        <f t="shared" si="26"/>
        <v>2308259</v>
      </c>
      <c r="I230" s="69">
        <f t="shared" si="26"/>
        <v>2648821</v>
      </c>
      <c r="J230" s="69">
        <f t="shared" si="26"/>
        <v>2747876</v>
      </c>
      <c r="K230" s="69">
        <f t="shared" si="26"/>
        <v>3174072</v>
      </c>
      <c r="L230" s="69">
        <f t="shared" si="26"/>
        <v>3328243</v>
      </c>
      <c r="M230" s="69">
        <f t="shared" si="26"/>
        <v>2957455</v>
      </c>
      <c r="N230" s="69">
        <f t="shared" si="26"/>
        <v>2654361</v>
      </c>
      <c r="O230" s="69">
        <f t="shared" si="26"/>
        <v>1766451</v>
      </c>
      <c r="P230" s="69">
        <f t="shared" si="26"/>
        <v>1815557</v>
      </c>
      <c r="Q230" s="30">
        <f t="shared" si="23"/>
        <v>28364647</v>
      </c>
      <c r="R230" s="12">
        <f t="shared" si="25"/>
        <v>4.9585648105834101E-2</v>
      </c>
    </row>
    <row r="231" spans="1:18" x14ac:dyDescent="0.2">
      <c r="A231" s="5" t="s">
        <v>453</v>
      </c>
      <c r="B231" s="6" t="s">
        <v>455</v>
      </c>
      <c r="C231" s="34" t="s">
        <v>460</v>
      </c>
      <c r="D231" s="10">
        <v>5673093</v>
      </c>
      <c r="E231" s="14">
        <v>148726</v>
      </c>
      <c r="F231" s="14">
        <v>173756</v>
      </c>
      <c r="G231" s="14">
        <v>292924</v>
      </c>
      <c r="H231" s="14">
        <v>480192</v>
      </c>
      <c r="I231" s="14">
        <v>659491</v>
      </c>
      <c r="J231" s="14">
        <v>728405</v>
      </c>
      <c r="K231" s="14">
        <v>854808</v>
      </c>
      <c r="L231" s="14">
        <v>872276</v>
      </c>
      <c r="M231" s="14">
        <v>763566</v>
      </c>
      <c r="N231" s="14">
        <v>634806</v>
      </c>
      <c r="O231" s="14">
        <v>221614</v>
      </c>
      <c r="P231" s="14">
        <v>151173</v>
      </c>
      <c r="Q231" s="30">
        <v>5981468</v>
      </c>
      <c r="R231" s="12">
        <f t="shared" si="25"/>
        <v>5.435747307509331E-2</v>
      </c>
    </row>
    <row r="232" spans="1:18" x14ac:dyDescent="0.2">
      <c r="A232" s="5" t="s">
        <v>453</v>
      </c>
      <c r="B232" s="6" t="s">
        <v>456</v>
      </c>
      <c r="C232" s="34" t="s">
        <v>461</v>
      </c>
      <c r="D232" s="10">
        <v>178878</v>
      </c>
      <c r="E232" s="14">
        <v>10070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60">
        <f t="shared" si="23"/>
        <v>10070</v>
      </c>
      <c r="R232" s="12"/>
    </row>
    <row r="233" spans="1:18" x14ac:dyDescent="0.2">
      <c r="A233" s="5" t="s">
        <v>453</v>
      </c>
      <c r="B233" s="6" t="s">
        <v>457</v>
      </c>
      <c r="C233" s="34" t="s">
        <v>462</v>
      </c>
      <c r="D233" s="10">
        <v>15301191</v>
      </c>
      <c r="E233" s="14">
        <v>1011439</v>
      </c>
      <c r="F233" s="14">
        <v>949421</v>
      </c>
      <c r="G233" s="14">
        <v>1183153</v>
      </c>
      <c r="H233" s="14">
        <v>1299975</v>
      </c>
      <c r="I233" s="14">
        <v>1419139</v>
      </c>
      <c r="J233" s="14">
        <v>1450362</v>
      </c>
      <c r="K233" s="14">
        <v>1654981</v>
      </c>
      <c r="L233" s="14">
        <v>1707594</v>
      </c>
      <c r="M233" s="14">
        <v>1571723</v>
      </c>
      <c r="N233" s="14">
        <v>1453998</v>
      </c>
      <c r="O233" s="14">
        <v>1112897</v>
      </c>
      <c r="P233" s="14">
        <v>1195758</v>
      </c>
      <c r="Q233" s="30">
        <f t="shared" si="23"/>
        <v>16010440</v>
      </c>
      <c r="R233" s="12">
        <f>Q233/D233-1</f>
        <v>4.6352535564061714E-2</v>
      </c>
    </row>
    <row r="234" spans="1:18" x14ac:dyDescent="0.2">
      <c r="A234" s="5" t="s">
        <v>453</v>
      </c>
      <c r="B234" s="6" t="s">
        <v>464</v>
      </c>
      <c r="C234" s="34" t="s">
        <v>463</v>
      </c>
      <c r="D234" s="10">
        <v>2205312</v>
      </c>
      <c r="E234" s="14">
        <v>143539</v>
      </c>
      <c r="F234" s="14">
        <v>144154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60">
        <f t="shared" si="23"/>
        <v>287693</v>
      </c>
      <c r="R234" s="12"/>
    </row>
    <row r="235" spans="1:18" x14ac:dyDescent="0.2">
      <c r="A235" s="5" t="s">
        <v>453</v>
      </c>
      <c r="B235" s="6" t="s">
        <v>752</v>
      </c>
      <c r="C235" s="34" t="s">
        <v>465</v>
      </c>
      <c r="D235" s="10">
        <v>888524</v>
      </c>
      <c r="E235" s="14">
        <v>46559</v>
      </c>
      <c r="F235" s="14"/>
      <c r="G235" s="14"/>
      <c r="H235" s="14">
        <v>70890</v>
      </c>
      <c r="I235" s="14">
        <v>79435</v>
      </c>
      <c r="J235" s="14">
        <v>91276</v>
      </c>
      <c r="K235" s="14">
        <v>122722</v>
      </c>
      <c r="L235" s="14">
        <v>133488</v>
      </c>
      <c r="M235" s="14">
        <v>97806</v>
      </c>
      <c r="N235" s="14">
        <v>75338</v>
      </c>
      <c r="O235" s="14">
        <v>50755</v>
      </c>
      <c r="P235" s="14">
        <v>52439</v>
      </c>
      <c r="Q235" s="30">
        <v>918129</v>
      </c>
      <c r="R235" s="12">
        <f>Q235/D235-1</f>
        <v>3.3319302573706411E-2</v>
      </c>
    </row>
    <row r="236" spans="1:18" x14ac:dyDescent="0.2">
      <c r="A236" s="5" t="s">
        <v>453</v>
      </c>
      <c r="B236" s="6" t="s">
        <v>458</v>
      </c>
      <c r="C236" s="34" t="s">
        <v>466</v>
      </c>
      <c r="D236" s="10">
        <v>6050330</v>
      </c>
      <c r="E236" s="14">
        <v>390843</v>
      </c>
      <c r="F236" s="14">
        <v>358870</v>
      </c>
      <c r="G236" s="14">
        <v>454420</v>
      </c>
      <c r="H236" s="14">
        <v>528092</v>
      </c>
      <c r="I236" s="14">
        <v>570191</v>
      </c>
      <c r="J236" s="14">
        <v>569109</v>
      </c>
      <c r="K236" s="14">
        <v>664283</v>
      </c>
      <c r="L236" s="14">
        <v>748373</v>
      </c>
      <c r="M236" s="14">
        <v>622166</v>
      </c>
      <c r="N236" s="14">
        <v>565557</v>
      </c>
      <c r="O236" s="14">
        <v>431940</v>
      </c>
      <c r="P236" s="14">
        <v>468626</v>
      </c>
      <c r="Q236" s="30">
        <v>6372535</v>
      </c>
      <c r="R236" s="12">
        <f>Q236/D236-1</f>
        <v>5.3254120023205287E-2</v>
      </c>
    </row>
    <row r="237" spans="1:18" x14ac:dyDescent="0.2">
      <c r="A237" s="5" t="s">
        <v>453</v>
      </c>
      <c r="B237" s="6" t="s">
        <v>459</v>
      </c>
      <c r="C237" s="34" t="s">
        <v>467</v>
      </c>
      <c r="D237" s="10">
        <v>103126</v>
      </c>
      <c r="E237" s="14">
        <v>3822</v>
      </c>
      <c r="F237" s="14"/>
      <c r="G237" s="14"/>
      <c r="H237" s="17"/>
      <c r="I237" s="17"/>
      <c r="J237" s="17"/>
      <c r="K237" s="17"/>
      <c r="L237" s="17"/>
      <c r="M237" s="17"/>
      <c r="N237" s="17"/>
      <c r="O237" s="17"/>
      <c r="P237" s="17"/>
      <c r="Q237" s="60">
        <f t="shared" si="23"/>
        <v>3822</v>
      </c>
      <c r="R237" s="12"/>
    </row>
    <row r="238" spans="1:18" x14ac:dyDescent="0.2">
      <c r="A238" s="5" t="s">
        <v>468</v>
      </c>
      <c r="B238" s="6" t="s">
        <v>901</v>
      </c>
      <c r="C238" s="35"/>
      <c r="D238" s="10">
        <f>SUM(D239:D245)-D244</f>
        <v>9860495</v>
      </c>
      <c r="E238" s="69">
        <f>SUM(E239:E245)-E244</f>
        <v>676243</v>
      </c>
      <c r="F238" s="69">
        <f t="shared" ref="F238:P238" si="27">SUM(F239:F245)-F244</f>
        <v>600959</v>
      </c>
      <c r="G238" s="69">
        <f t="shared" si="27"/>
        <v>737736</v>
      </c>
      <c r="H238" s="69">
        <f t="shared" si="27"/>
        <v>799894</v>
      </c>
      <c r="I238" s="69">
        <f t="shared" si="27"/>
        <v>911059</v>
      </c>
      <c r="J238" s="69">
        <f t="shared" si="27"/>
        <v>969579</v>
      </c>
      <c r="K238" s="69">
        <f t="shared" si="27"/>
        <v>1056772</v>
      </c>
      <c r="L238" s="69">
        <f t="shared" si="27"/>
        <v>1062935</v>
      </c>
      <c r="M238" s="69">
        <f t="shared" si="27"/>
        <v>1019848</v>
      </c>
      <c r="N238" s="69">
        <f t="shared" si="27"/>
        <v>863493</v>
      </c>
      <c r="O238" s="69">
        <f t="shared" si="27"/>
        <v>748989</v>
      </c>
      <c r="P238" s="69">
        <f t="shared" si="27"/>
        <v>744453</v>
      </c>
      <c r="Q238" s="10">
        <f>SUM(Q239:Q245)-Q244</f>
        <v>10191960</v>
      </c>
      <c r="R238" s="12">
        <f>Q238/D238-1</f>
        <v>3.3615452368263465E-2</v>
      </c>
    </row>
    <row r="239" spans="1:18" x14ac:dyDescent="0.2">
      <c r="A239" s="5" t="s">
        <v>468</v>
      </c>
      <c r="B239" s="6" t="s">
        <v>469</v>
      </c>
      <c r="C239" s="34" t="s">
        <v>487</v>
      </c>
      <c r="D239" s="10">
        <v>393340</v>
      </c>
      <c r="E239" s="47">
        <v>20165</v>
      </c>
      <c r="F239" s="47">
        <v>15887</v>
      </c>
      <c r="G239" s="47">
        <v>19389</v>
      </c>
      <c r="H239" s="48">
        <v>23885</v>
      </c>
      <c r="I239" s="48">
        <v>28293</v>
      </c>
      <c r="J239" s="48">
        <v>30973</v>
      </c>
      <c r="K239" s="48">
        <v>37986</v>
      </c>
      <c r="L239" s="48">
        <v>42415</v>
      </c>
      <c r="M239" s="48">
        <v>34381</v>
      </c>
      <c r="N239" s="48">
        <v>21489</v>
      </c>
      <c r="O239" s="17">
        <v>16101</v>
      </c>
      <c r="P239" s="17">
        <v>16524</v>
      </c>
      <c r="Q239" s="30">
        <v>307488</v>
      </c>
      <c r="R239" s="12">
        <f>Q239/D239-1</f>
        <v>-0.21826409721869122</v>
      </c>
    </row>
    <row r="240" spans="1:18" x14ac:dyDescent="0.2">
      <c r="A240" s="5" t="s">
        <v>468</v>
      </c>
      <c r="B240" s="6" t="s">
        <v>471</v>
      </c>
      <c r="C240" s="34" t="s">
        <v>489</v>
      </c>
      <c r="D240" s="10">
        <v>7120024</v>
      </c>
      <c r="E240" s="14">
        <v>503547</v>
      </c>
      <c r="F240" s="14">
        <v>446800</v>
      </c>
      <c r="G240" s="14">
        <v>548209</v>
      </c>
      <c r="H240" s="17">
        <v>599986</v>
      </c>
      <c r="I240" s="17">
        <v>678962</v>
      </c>
      <c r="J240" s="17">
        <v>723273</v>
      </c>
      <c r="K240" s="17">
        <v>787301</v>
      </c>
      <c r="L240" s="17">
        <v>813614</v>
      </c>
      <c r="M240" s="17">
        <v>760186</v>
      </c>
      <c r="N240" s="17">
        <v>648652</v>
      </c>
      <c r="O240" s="17">
        <v>565393</v>
      </c>
      <c r="P240" s="17">
        <v>567544</v>
      </c>
      <c r="Q240" s="30">
        <f t="shared" si="23"/>
        <v>7643467</v>
      </c>
      <c r="R240" s="12">
        <f>Q240/D240-1</f>
        <v>7.3517027470693996E-2</v>
      </c>
    </row>
    <row r="241" spans="1:19" x14ac:dyDescent="0.2">
      <c r="A241" s="5" t="s">
        <v>468</v>
      </c>
      <c r="B241" s="6" t="s">
        <v>472</v>
      </c>
      <c r="C241" s="34" t="s">
        <v>490</v>
      </c>
      <c r="D241" s="10">
        <v>932000</v>
      </c>
      <c r="E241" s="14">
        <v>61951</v>
      </c>
      <c r="F241" s="14">
        <v>59483</v>
      </c>
      <c r="G241" s="14">
        <v>74478</v>
      </c>
      <c r="H241" s="14">
        <v>77054</v>
      </c>
      <c r="I241" s="14">
        <v>91361</v>
      </c>
      <c r="J241" s="14">
        <v>101089</v>
      </c>
      <c r="K241" s="14">
        <v>112397</v>
      </c>
      <c r="L241" s="14">
        <v>111286</v>
      </c>
      <c r="M241" s="14">
        <v>111271</v>
      </c>
      <c r="N241" s="14">
        <v>89927</v>
      </c>
      <c r="O241" s="14">
        <v>73696</v>
      </c>
      <c r="P241" s="14">
        <v>72445</v>
      </c>
      <c r="Q241" s="30">
        <v>1036438</v>
      </c>
      <c r="R241" s="12">
        <v>0.107</v>
      </c>
    </row>
    <row r="242" spans="1:19" x14ac:dyDescent="0.2">
      <c r="A242" s="5" t="s">
        <v>468</v>
      </c>
      <c r="B242" s="6" t="s">
        <v>473</v>
      </c>
      <c r="C242" s="34" t="s">
        <v>491</v>
      </c>
      <c r="D242" s="10">
        <v>173248</v>
      </c>
      <c r="E242" s="14">
        <v>12208</v>
      </c>
      <c r="F242" s="14">
        <v>12435</v>
      </c>
      <c r="G242" s="14">
        <v>12839</v>
      </c>
      <c r="H242" s="14">
        <v>16068</v>
      </c>
      <c r="I242" s="14">
        <v>21741</v>
      </c>
      <c r="J242" s="14">
        <v>23191</v>
      </c>
      <c r="K242" s="14">
        <v>26401</v>
      </c>
      <c r="L242" s="14">
        <v>24765</v>
      </c>
      <c r="M242" s="14">
        <v>24556</v>
      </c>
      <c r="N242" s="14">
        <v>22169</v>
      </c>
      <c r="O242" s="14">
        <v>18597</v>
      </c>
      <c r="P242" s="14">
        <v>16761</v>
      </c>
      <c r="Q242" s="30">
        <v>231731</v>
      </c>
      <c r="R242" s="12">
        <f>Q242/D242-1</f>
        <v>0.33756811045437751</v>
      </c>
    </row>
    <row r="243" spans="1:19" x14ac:dyDescent="0.2">
      <c r="A243" s="5" t="s">
        <v>468</v>
      </c>
      <c r="B243" s="6" t="s">
        <v>474</v>
      </c>
      <c r="C243" s="34" t="s">
        <v>492</v>
      </c>
      <c r="D243" s="10">
        <v>205954</v>
      </c>
      <c r="E243" s="14">
        <v>14937</v>
      </c>
      <c r="F243" s="14">
        <v>12795</v>
      </c>
      <c r="G243" s="14">
        <v>16223</v>
      </c>
      <c r="H243" s="14">
        <v>17460</v>
      </c>
      <c r="I243" s="14">
        <v>20457</v>
      </c>
      <c r="J243" s="14">
        <v>21279</v>
      </c>
      <c r="K243" s="14">
        <v>22739</v>
      </c>
      <c r="L243" s="14">
        <v>23512</v>
      </c>
      <c r="M243" s="14">
        <v>21681</v>
      </c>
      <c r="N243" s="14">
        <v>18563</v>
      </c>
      <c r="O243" s="14">
        <v>16519</v>
      </c>
      <c r="P243" s="14">
        <v>16615</v>
      </c>
      <c r="Q243" s="30">
        <f t="shared" si="23"/>
        <v>222780</v>
      </c>
      <c r="R243" s="12">
        <v>8.3000000000000004E-2</v>
      </c>
    </row>
    <row r="244" spans="1:19" x14ac:dyDescent="0.2">
      <c r="A244" s="5" t="s">
        <v>468</v>
      </c>
      <c r="B244" s="6" t="s">
        <v>794</v>
      </c>
      <c r="C244" s="34" t="s">
        <v>795</v>
      </c>
      <c r="D244" s="10">
        <v>300427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30">
        <v>363387</v>
      </c>
      <c r="R244" s="12">
        <f t="shared" ref="R244:R250" si="28">Q244/D244-1</f>
        <v>0.20956838100437047</v>
      </c>
    </row>
    <row r="245" spans="1:19" x14ac:dyDescent="0.2">
      <c r="A245" s="5" t="s">
        <v>468</v>
      </c>
      <c r="B245" s="6" t="s">
        <v>475</v>
      </c>
      <c r="C245" s="34" t="s">
        <v>493</v>
      </c>
      <c r="D245" s="10">
        <v>1035929</v>
      </c>
      <c r="E245" s="44">
        <v>63435</v>
      </c>
      <c r="F245" s="44">
        <v>53559</v>
      </c>
      <c r="G245" s="44">
        <v>66598</v>
      </c>
      <c r="H245" s="44">
        <v>65441</v>
      </c>
      <c r="I245" s="44">
        <v>70245</v>
      </c>
      <c r="J245" s="44">
        <v>69774</v>
      </c>
      <c r="K245" s="44">
        <v>69948</v>
      </c>
      <c r="L245" s="44">
        <v>47343</v>
      </c>
      <c r="M245" s="44">
        <v>67773</v>
      </c>
      <c r="N245" s="44">
        <v>62693</v>
      </c>
      <c r="O245" s="44">
        <v>58683</v>
      </c>
      <c r="P245" s="44">
        <v>54564</v>
      </c>
      <c r="Q245" s="30">
        <f t="shared" si="23"/>
        <v>750056</v>
      </c>
      <c r="R245" s="12">
        <f t="shared" si="28"/>
        <v>-0.27595810137567345</v>
      </c>
    </row>
    <row r="246" spans="1:19" x14ac:dyDescent="0.2">
      <c r="A246" s="5" t="s">
        <v>476</v>
      </c>
      <c r="B246" s="6" t="s">
        <v>905</v>
      </c>
      <c r="C246" s="35"/>
      <c r="D246" s="10">
        <f>D248+D250+D251+D253+D256+D252</f>
        <v>79806199</v>
      </c>
      <c r="E246" s="69">
        <f>E248+E250+E251+E253+E256+E252</f>
        <v>5707597</v>
      </c>
      <c r="F246" s="69">
        <f t="shared" ref="F246:P246" si="29">F248+F250+F251+F253+F256+F252</f>
        <v>5166659</v>
      </c>
      <c r="G246" s="69">
        <f t="shared" si="29"/>
        <v>6188511</v>
      </c>
      <c r="H246" s="69">
        <f t="shared" si="29"/>
        <v>6519229</v>
      </c>
      <c r="I246" s="69">
        <f t="shared" si="29"/>
        <v>7610845</v>
      </c>
      <c r="J246" s="69">
        <f t="shared" si="29"/>
        <v>8905682</v>
      </c>
      <c r="K246" s="69">
        <f t="shared" si="29"/>
        <v>9894019</v>
      </c>
      <c r="L246" s="69">
        <f t="shared" si="29"/>
        <v>10155033</v>
      </c>
      <c r="M246" s="69">
        <f t="shared" si="29"/>
        <v>8961332</v>
      </c>
      <c r="N246" s="69">
        <f t="shared" si="29"/>
        <v>7636075</v>
      </c>
      <c r="O246" s="69">
        <f t="shared" si="29"/>
        <v>6550081</v>
      </c>
      <c r="P246" s="69">
        <f t="shared" si="29"/>
        <v>6351659</v>
      </c>
      <c r="Q246" s="30">
        <f t="shared" si="23"/>
        <v>89646722</v>
      </c>
      <c r="R246" s="12">
        <f t="shared" si="28"/>
        <v>0.1233052459997499</v>
      </c>
    </row>
    <row r="247" spans="1:19" x14ac:dyDescent="0.2">
      <c r="A247" s="5" t="s">
        <v>476</v>
      </c>
      <c r="B247" s="6" t="s">
        <v>477</v>
      </c>
      <c r="C247" s="34" t="s">
        <v>494</v>
      </c>
      <c r="D247" s="10">
        <v>3783069</v>
      </c>
      <c r="E247" s="14"/>
      <c r="F247" s="14"/>
      <c r="G247" s="14"/>
      <c r="H247" s="14">
        <v>304044</v>
      </c>
      <c r="I247" s="14"/>
      <c r="J247" s="14"/>
      <c r="K247" s="14">
        <v>479200</v>
      </c>
      <c r="L247" s="14">
        <v>502168</v>
      </c>
      <c r="M247" s="14">
        <v>446973</v>
      </c>
      <c r="N247" s="14">
        <v>363657</v>
      </c>
      <c r="O247" s="14">
        <v>320814</v>
      </c>
      <c r="P247" s="14">
        <v>317567</v>
      </c>
      <c r="Q247" s="30">
        <v>4292299</v>
      </c>
      <c r="R247" s="12">
        <f t="shared" si="28"/>
        <v>0.13460764263089042</v>
      </c>
    </row>
    <row r="248" spans="1:19" x14ac:dyDescent="0.2">
      <c r="A248" s="5" t="s">
        <v>476</v>
      </c>
      <c r="B248" s="6" t="s">
        <v>883</v>
      </c>
      <c r="C248" s="34" t="s">
        <v>884</v>
      </c>
      <c r="D248" s="10">
        <v>1486837</v>
      </c>
      <c r="E248" s="14">
        <v>96629</v>
      </c>
      <c r="F248" s="14">
        <v>97462</v>
      </c>
      <c r="G248" s="14">
        <v>111910</v>
      </c>
      <c r="H248" s="14">
        <v>127153</v>
      </c>
      <c r="I248" s="14">
        <v>151846</v>
      </c>
      <c r="J248" s="14">
        <v>185970</v>
      </c>
      <c r="K248" s="14">
        <v>222894</v>
      </c>
      <c r="L248" s="14">
        <v>214399</v>
      </c>
      <c r="M248" s="14">
        <v>198367</v>
      </c>
      <c r="N248" s="14">
        <v>171301</v>
      </c>
      <c r="O248" s="14">
        <v>140837</v>
      </c>
      <c r="P248" s="14">
        <v>128490</v>
      </c>
      <c r="Q248" s="30">
        <f t="shared" si="23"/>
        <v>1847258</v>
      </c>
      <c r="R248" s="12">
        <f t="shared" si="28"/>
        <v>0.24240787658633733</v>
      </c>
    </row>
    <row r="249" spans="1:19" x14ac:dyDescent="0.2">
      <c r="A249" s="5" t="s">
        <v>476</v>
      </c>
      <c r="B249" s="6" t="s">
        <v>478</v>
      </c>
      <c r="C249" s="34" t="s">
        <v>495</v>
      </c>
      <c r="D249" s="10">
        <v>1883948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30">
        <v>2089097</v>
      </c>
      <c r="R249" s="12">
        <f t="shared" si="28"/>
        <v>0.10889313293148217</v>
      </c>
    </row>
    <row r="250" spans="1:19" x14ac:dyDescent="0.2">
      <c r="A250" s="5" t="s">
        <v>476</v>
      </c>
      <c r="B250" s="6" t="s">
        <v>479</v>
      </c>
      <c r="C250" s="34" t="s">
        <v>496</v>
      </c>
      <c r="D250" s="10">
        <v>28165657</v>
      </c>
      <c r="E250" s="14">
        <v>2093318</v>
      </c>
      <c r="F250" s="14">
        <v>1849441</v>
      </c>
      <c r="G250" s="14">
        <v>2200000</v>
      </c>
      <c r="H250" s="14">
        <v>2178771</v>
      </c>
      <c r="I250" s="14">
        <v>2576529</v>
      </c>
      <c r="J250" s="14">
        <v>3001446</v>
      </c>
      <c r="K250" s="14">
        <v>3382274</v>
      </c>
      <c r="L250" s="14">
        <v>3541170</v>
      </c>
      <c r="M250" s="14">
        <v>3180182</v>
      </c>
      <c r="N250" s="14">
        <v>2572423</v>
      </c>
      <c r="O250" s="14">
        <v>2126584</v>
      </c>
      <c r="P250" s="14">
        <v>2062940</v>
      </c>
      <c r="Q250" s="30">
        <f t="shared" si="23"/>
        <v>30765078</v>
      </c>
      <c r="R250" s="12">
        <f t="shared" si="28"/>
        <v>9.2290444352141288E-2</v>
      </c>
      <c r="S250" s="53"/>
    </row>
    <row r="251" spans="1:19" x14ac:dyDescent="0.2">
      <c r="A251" s="5" t="s">
        <v>476</v>
      </c>
      <c r="B251" s="6" t="s">
        <v>480</v>
      </c>
      <c r="C251" s="34" t="s">
        <v>754</v>
      </c>
      <c r="D251" s="10">
        <v>26032975</v>
      </c>
      <c r="E251" s="14">
        <v>1898487</v>
      </c>
      <c r="F251" s="14">
        <v>1768214</v>
      </c>
      <c r="G251" s="14">
        <v>2123910</v>
      </c>
      <c r="H251" s="14">
        <v>2208781</v>
      </c>
      <c r="I251" s="14">
        <v>2507745</v>
      </c>
      <c r="J251" s="14">
        <v>2852147</v>
      </c>
      <c r="K251" s="14">
        <v>3115056</v>
      </c>
      <c r="L251" s="14">
        <v>3124882</v>
      </c>
      <c r="M251" s="14">
        <v>2818060</v>
      </c>
      <c r="N251" s="14">
        <v>2545826</v>
      </c>
      <c r="O251" s="14">
        <v>2181356</v>
      </c>
      <c r="P251" s="14">
        <v>2111762</v>
      </c>
      <c r="Q251" s="30">
        <f t="shared" si="23"/>
        <v>29256226</v>
      </c>
      <c r="R251" s="12">
        <v>0.11700000000000001</v>
      </c>
    </row>
    <row r="252" spans="1:19" x14ac:dyDescent="0.2">
      <c r="A252" s="5" t="s">
        <v>476</v>
      </c>
      <c r="B252" s="6" t="s">
        <v>481</v>
      </c>
      <c r="C252" s="34" t="s">
        <v>497</v>
      </c>
      <c r="D252" s="10">
        <v>9699452</v>
      </c>
      <c r="E252" s="14">
        <v>650751</v>
      </c>
      <c r="F252" s="14">
        <v>583539</v>
      </c>
      <c r="G252" s="14">
        <v>698571</v>
      </c>
      <c r="H252" s="14">
        <v>861005</v>
      </c>
      <c r="I252" s="14">
        <v>915848</v>
      </c>
      <c r="J252" s="14">
        <v>1080464</v>
      </c>
      <c r="K252" s="14">
        <v>1208860</v>
      </c>
      <c r="L252" s="14">
        <v>1277720</v>
      </c>
      <c r="M252" s="14">
        <v>1119925</v>
      </c>
      <c r="N252" s="14">
        <v>977100</v>
      </c>
      <c r="O252" s="14">
        <v>913800</v>
      </c>
      <c r="P252" s="14">
        <v>888000</v>
      </c>
      <c r="Q252" s="30">
        <f t="shared" si="23"/>
        <v>11175583</v>
      </c>
      <c r="R252" s="12">
        <f t="shared" ref="R252:R260" si="30">Q252/D252-1</f>
        <v>0.15218705139218169</v>
      </c>
    </row>
    <row r="253" spans="1:19" x14ac:dyDescent="0.2">
      <c r="A253" s="5" t="s">
        <v>476</v>
      </c>
      <c r="B253" s="6" t="s">
        <v>482</v>
      </c>
      <c r="C253" s="34" t="s">
        <v>498</v>
      </c>
      <c r="D253" s="10">
        <v>3266745</v>
      </c>
      <c r="E253" s="14">
        <v>247489</v>
      </c>
      <c r="F253" s="14">
        <v>226447</v>
      </c>
      <c r="G253" s="14">
        <v>267318</v>
      </c>
      <c r="H253" s="14">
        <v>264642</v>
      </c>
      <c r="I253" s="14">
        <v>284967</v>
      </c>
      <c r="J253" s="14">
        <v>343977</v>
      </c>
      <c r="K253" s="14">
        <v>404756</v>
      </c>
      <c r="L253" s="14">
        <v>427304</v>
      </c>
      <c r="M253" s="14">
        <v>366395</v>
      </c>
      <c r="N253" s="14">
        <v>309236</v>
      </c>
      <c r="O253" s="14">
        <v>304156</v>
      </c>
      <c r="P253" s="14">
        <v>301524</v>
      </c>
      <c r="Q253" s="30">
        <f t="shared" si="23"/>
        <v>3748211</v>
      </c>
      <c r="R253" s="12">
        <f t="shared" si="30"/>
        <v>0.14738401681184166</v>
      </c>
    </row>
    <row r="254" spans="1:19" x14ac:dyDescent="0.2">
      <c r="A254" s="5" t="s">
        <v>476</v>
      </c>
      <c r="B254" s="6" t="s">
        <v>483</v>
      </c>
      <c r="C254" s="34" t="s">
        <v>499</v>
      </c>
      <c r="D254" s="10">
        <v>1873600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30">
        <v>2190726</v>
      </c>
      <c r="R254" s="12">
        <f t="shared" si="30"/>
        <v>0.16926024765157988</v>
      </c>
    </row>
    <row r="255" spans="1:19" x14ac:dyDescent="0.2">
      <c r="A255" s="5" t="s">
        <v>476</v>
      </c>
      <c r="B255" s="6" t="s">
        <v>484</v>
      </c>
      <c r="C255" s="34" t="s">
        <v>500</v>
      </c>
      <c r="D255" s="10">
        <v>1890483</v>
      </c>
      <c r="E255" s="14">
        <v>124626</v>
      </c>
      <c r="F255" s="14">
        <v>121275</v>
      </c>
      <c r="G255" s="14">
        <v>139347</v>
      </c>
      <c r="H255" s="14">
        <v>152788</v>
      </c>
      <c r="I255" s="14">
        <v>178704</v>
      </c>
      <c r="J255" s="14">
        <v>223058</v>
      </c>
      <c r="K255" s="14">
        <v>240002</v>
      </c>
      <c r="L255" s="14">
        <v>240764</v>
      </c>
      <c r="M255" s="14">
        <v>218667</v>
      </c>
      <c r="N255" s="14">
        <v>182770</v>
      </c>
      <c r="O255" s="14">
        <v>163846</v>
      </c>
      <c r="P255" s="14">
        <v>160157</v>
      </c>
      <c r="Q255" s="30">
        <v>2146004</v>
      </c>
      <c r="R255" s="12">
        <f t="shared" si="30"/>
        <v>0.13516175495891791</v>
      </c>
    </row>
    <row r="256" spans="1:19" x14ac:dyDescent="0.2">
      <c r="A256" s="5" t="s">
        <v>476</v>
      </c>
      <c r="B256" s="6" t="s">
        <v>485</v>
      </c>
      <c r="C256" s="34" t="s">
        <v>501</v>
      </c>
      <c r="D256" s="10">
        <v>11154533</v>
      </c>
      <c r="E256" s="14">
        <v>720923</v>
      </c>
      <c r="F256" s="14">
        <v>641556</v>
      </c>
      <c r="G256" s="14">
        <v>786802</v>
      </c>
      <c r="H256" s="14">
        <v>878877</v>
      </c>
      <c r="I256" s="14">
        <v>1173910</v>
      </c>
      <c r="J256" s="14">
        <v>1441678</v>
      </c>
      <c r="K256" s="14">
        <v>1560179</v>
      </c>
      <c r="L256" s="14">
        <v>1569558</v>
      </c>
      <c r="M256" s="14">
        <v>1278403</v>
      </c>
      <c r="N256" s="14">
        <v>1060189</v>
      </c>
      <c r="O256" s="14">
        <v>883348</v>
      </c>
      <c r="P256" s="14">
        <v>858943</v>
      </c>
      <c r="Q256" s="30">
        <f t="shared" si="23"/>
        <v>12854366</v>
      </c>
      <c r="R256" s="12">
        <f t="shared" si="30"/>
        <v>0.15238943665324234</v>
      </c>
    </row>
    <row r="257" spans="1:20" x14ac:dyDescent="0.2">
      <c r="A257" s="5" t="s">
        <v>476</v>
      </c>
      <c r="B257" s="6" t="s">
        <v>486</v>
      </c>
      <c r="C257" s="34" t="s">
        <v>502</v>
      </c>
      <c r="D257" s="10">
        <v>1624000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30">
        <v>1853000</v>
      </c>
      <c r="R257" s="12">
        <f t="shared" si="30"/>
        <v>0.14100985221674867</v>
      </c>
    </row>
    <row r="258" spans="1:20" x14ac:dyDescent="0.2">
      <c r="A258" s="5" t="s">
        <v>503</v>
      </c>
      <c r="B258" s="6" t="s">
        <v>504</v>
      </c>
      <c r="C258" s="34" t="s">
        <v>571</v>
      </c>
      <c r="D258" s="10">
        <v>3364059</v>
      </c>
      <c r="E258" s="14">
        <v>210050</v>
      </c>
      <c r="F258" s="14">
        <v>173396</v>
      </c>
      <c r="G258" s="14">
        <v>220278</v>
      </c>
      <c r="H258" s="14">
        <v>251873</v>
      </c>
      <c r="I258" s="14">
        <v>300993</v>
      </c>
      <c r="J258" s="14">
        <v>350453</v>
      </c>
      <c r="K258" s="14">
        <v>432780</v>
      </c>
      <c r="L258" s="14">
        <v>441088</v>
      </c>
      <c r="M258" s="14">
        <v>349589</v>
      </c>
      <c r="N258" s="14">
        <v>294350</v>
      </c>
      <c r="O258" s="14">
        <v>251047</v>
      </c>
      <c r="P258" s="14">
        <v>267297</v>
      </c>
      <c r="Q258" s="30">
        <f t="shared" si="23"/>
        <v>3543194</v>
      </c>
      <c r="R258" s="12">
        <f t="shared" si="30"/>
        <v>5.3249660603455595E-2</v>
      </c>
    </row>
    <row r="259" spans="1:20" x14ac:dyDescent="0.2">
      <c r="A259" s="5" t="s">
        <v>505</v>
      </c>
      <c r="B259" s="6" t="s">
        <v>506</v>
      </c>
      <c r="C259" s="34" t="s">
        <v>572</v>
      </c>
      <c r="D259" s="10">
        <v>1416117</v>
      </c>
      <c r="E259" s="14">
        <v>52334</v>
      </c>
      <c r="F259" s="14">
        <v>46919</v>
      </c>
      <c r="G259" s="14">
        <v>69218</v>
      </c>
      <c r="H259" s="14">
        <v>96017</v>
      </c>
      <c r="I259" s="14">
        <v>104702</v>
      </c>
      <c r="J259" s="14">
        <v>162263</v>
      </c>
      <c r="K259" s="14">
        <v>235157</v>
      </c>
      <c r="L259" s="14">
        <v>224269</v>
      </c>
      <c r="M259" s="14">
        <v>160708</v>
      </c>
      <c r="N259" s="14">
        <v>99652</v>
      </c>
      <c r="O259" s="14">
        <v>58622</v>
      </c>
      <c r="P259" s="14">
        <v>63217</v>
      </c>
      <c r="Q259" s="30">
        <v>1373078</v>
      </c>
      <c r="R259" s="12">
        <f t="shared" si="30"/>
        <v>-3.0392262786196333E-2</v>
      </c>
    </row>
    <row r="260" spans="1:20" x14ac:dyDescent="0.2">
      <c r="A260" s="5" t="s">
        <v>505</v>
      </c>
      <c r="B260" s="6" t="s">
        <v>813</v>
      </c>
      <c r="C260" s="34" t="s">
        <v>875</v>
      </c>
      <c r="D260" s="10">
        <v>235754</v>
      </c>
      <c r="E260" s="14">
        <v>9641</v>
      </c>
      <c r="F260" s="14">
        <v>10374</v>
      </c>
      <c r="G260" s="14">
        <v>11822</v>
      </c>
      <c r="H260" s="14">
        <v>11959</v>
      </c>
      <c r="I260" s="14">
        <v>12180</v>
      </c>
      <c r="J260" s="14">
        <v>27457</v>
      </c>
      <c r="K260" s="14">
        <v>45989</v>
      </c>
      <c r="L260" s="14">
        <v>41646</v>
      </c>
      <c r="M260" s="14">
        <v>22893</v>
      </c>
      <c r="N260" s="14">
        <v>14583</v>
      </c>
      <c r="O260" s="14">
        <v>14217</v>
      </c>
      <c r="P260" s="14">
        <v>14404</v>
      </c>
      <c r="Q260" s="30">
        <f t="shared" si="23"/>
        <v>237165</v>
      </c>
      <c r="R260" s="12">
        <f t="shared" si="30"/>
        <v>5.9850522154449859E-3</v>
      </c>
    </row>
    <row r="261" spans="1:20" x14ac:dyDescent="0.2">
      <c r="A261" s="5" t="s">
        <v>507</v>
      </c>
      <c r="B261" s="6" t="s">
        <v>508</v>
      </c>
      <c r="C261" s="34" t="s">
        <v>573</v>
      </c>
      <c r="D261" s="10">
        <v>1168008</v>
      </c>
      <c r="E261" s="14">
        <v>64434</v>
      </c>
      <c r="F261" s="14">
        <v>65656</v>
      </c>
      <c r="G261" s="14">
        <v>82153</v>
      </c>
      <c r="H261" s="14">
        <v>98081</v>
      </c>
      <c r="I261" s="14">
        <v>115488</v>
      </c>
      <c r="J261" s="14">
        <v>129032</v>
      </c>
      <c r="K261" s="14">
        <v>152266</v>
      </c>
      <c r="L261" s="14">
        <v>153640</v>
      </c>
      <c r="M261" s="14">
        <v>135529</v>
      </c>
      <c r="N261" s="14">
        <v>110146</v>
      </c>
      <c r="O261" s="14">
        <v>83630</v>
      </c>
      <c r="P261" s="14">
        <v>77524</v>
      </c>
      <c r="Q261" s="30">
        <f t="shared" si="23"/>
        <v>1267579</v>
      </c>
      <c r="R261" s="12">
        <f t="shared" ref="R261:R318" si="31">Q261/D261-1</f>
        <v>8.5248559941370372E-2</v>
      </c>
    </row>
    <row r="262" spans="1:20" x14ac:dyDescent="0.2">
      <c r="A262" s="5" t="s">
        <v>509</v>
      </c>
      <c r="B262" s="5" t="s">
        <v>93</v>
      </c>
      <c r="C262" s="35"/>
      <c r="D262" s="10">
        <v>194229656</v>
      </c>
      <c r="E262" s="14">
        <v>10693488</v>
      </c>
      <c r="F262" s="14">
        <v>10452935</v>
      </c>
      <c r="G262" s="14">
        <v>13409344</v>
      </c>
      <c r="H262" s="14">
        <v>14864046</v>
      </c>
      <c r="I262" s="14">
        <v>16885317</v>
      </c>
      <c r="J262" s="14">
        <v>18559461</v>
      </c>
      <c r="K262" s="14">
        <v>21055786</v>
      </c>
      <c r="L262" s="14">
        <v>21548182</v>
      </c>
      <c r="M262" s="14">
        <v>19045094</v>
      </c>
      <c r="N262" s="14">
        <v>16884959</v>
      </c>
      <c r="O262" s="14">
        <v>12220747</v>
      </c>
      <c r="P262" s="14">
        <v>11741989</v>
      </c>
      <c r="Q262" s="30">
        <f t="shared" si="23"/>
        <v>187361348</v>
      </c>
      <c r="R262" s="12">
        <f t="shared" si="31"/>
        <v>-3.5361788418139417E-2</v>
      </c>
    </row>
    <row r="263" spans="1:20" x14ac:dyDescent="0.2">
      <c r="A263" s="5" t="s">
        <v>509</v>
      </c>
      <c r="B263" s="5" t="s">
        <v>510</v>
      </c>
      <c r="C263" s="34" t="s">
        <v>574</v>
      </c>
      <c r="D263" s="10">
        <v>845452</v>
      </c>
      <c r="E263" s="14">
        <v>49714</v>
      </c>
      <c r="F263" s="14">
        <v>47203</v>
      </c>
      <c r="G263" s="14">
        <v>53395</v>
      </c>
      <c r="H263" s="14">
        <v>60008</v>
      </c>
      <c r="I263" s="14">
        <v>65346</v>
      </c>
      <c r="J263" s="14">
        <v>80253</v>
      </c>
      <c r="K263" s="14">
        <v>86693</v>
      </c>
      <c r="L263" s="14">
        <v>79281</v>
      </c>
      <c r="M263" s="14">
        <v>80075</v>
      </c>
      <c r="N263" s="14">
        <v>80950</v>
      </c>
      <c r="O263" s="14">
        <v>80013</v>
      </c>
      <c r="P263" s="14">
        <v>76906</v>
      </c>
      <c r="Q263" s="30">
        <f t="shared" si="23"/>
        <v>839837</v>
      </c>
      <c r="R263" s="12">
        <f t="shared" si="31"/>
        <v>-6.6414178451289496E-3</v>
      </c>
    </row>
    <row r="264" spans="1:20" x14ac:dyDescent="0.2">
      <c r="A264" s="5" t="s">
        <v>509</v>
      </c>
      <c r="B264" s="5" t="s">
        <v>511</v>
      </c>
      <c r="C264" s="34" t="s">
        <v>575</v>
      </c>
      <c r="D264" s="10">
        <v>8855441</v>
      </c>
      <c r="E264" s="14">
        <v>431743</v>
      </c>
      <c r="F264" s="14">
        <v>449683</v>
      </c>
      <c r="G264" s="14">
        <v>615526</v>
      </c>
      <c r="H264" s="14">
        <v>827764</v>
      </c>
      <c r="I264" s="14">
        <v>930205</v>
      </c>
      <c r="J264" s="14">
        <v>996864</v>
      </c>
      <c r="K264" s="14">
        <v>1176814</v>
      </c>
      <c r="L264" s="14">
        <v>1166676</v>
      </c>
      <c r="M264" s="14">
        <v>1023288</v>
      </c>
      <c r="N264" s="14">
        <v>931260</v>
      </c>
      <c r="O264" s="14">
        <v>592403</v>
      </c>
      <c r="P264" s="14">
        <v>496634</v>
      </c>
      <c r="Q264" s="30">
        <f t="shared" si="23"/>
        <v>9638860</v>
      </c>
      <c r="R264" s="12">
        <f t="shared" si="31"/>
        <v>8.8467530866051636E-2</v>
      </c>
    </row>
    <row r="265" spans="1:20" x14ac:dyDescent="0.2">
      <c r="A265" s="5" t="s">
        <v>509</v>
      </c>
      <c r="B265" s="5" t="s">
        <v>512</v>
      </c>
      <c r="C265" s="34" t="s">
        <v>576</v>
      </c>
      <c r="D265" s="10">
        <v>749712</v>
      </c>
      <c r="E265" s="14">
        <v>28649</v>
      </c>
      <c r="F265" s="14">
        <v>31017</v>
      </c>
      <c r="G265" s="14">
        <v>40510</v>
      </c>
      <c r="H265" s="14">
        <v>55193</v>
      </c>
      <c r="I265" s="14">
        <v>73849</v>
      </c>
      <c r="J265" s="14">
        <v>83322</v>
      </c>
      <c r="K265" s="14">
        <v>92419</v>
      </c>
      <c r="L265" s="14">
        <v>95796</v>
      </c>
      <c r="M265" s="14">
        <v>79688</v>
      </c>
      <c r="N265" s="14">
        <v>64848</v>
      </c>
      <c r="O265" s="14">
        <v>32524</v>
      </c>
      <c r="P265" s="14">
        <v>27737</v>
      </c>
      <c r="Q265" s="30">
        <f t="shared" si="23"/>
        <v>705552</v>
      </c>
      <c r="R265" s="12">
        <f t="shared" si="31"/>
        <v>-5.8902618605544577E-2</v>
      </c>
    </row>
    <row r="266" spans="1:20" x14ac:dyDescent="0.2">
      <c r="A266" s="5" t="s">
        <v>509</v>
      </c>
      <c r="B266" s="5" t="s">
        <v>513</v>
      </c>
      <c r="C266" s="34" t="s">
        <v>577</v>
      </c>
      <c r="D266" s="10">
        <v>1309640</v>
      </c>
      <c r="E266" s="14">
        <v>81531</v>
      </c>
      <c r="F266" s="14">
        <v>81083</v>
      </c>
      <c r="G266" s="14">
        <v>98209</v>
      </c>
      <c r="H266" s="14">
        <v>83411</v>
      </c>
      <c r="I266" s="14">
        <v>80742</v>
      </c>
      <c r="J266" s="14">
        <v>88094</v>
      </c>
      <c r="K266" s="14">
        <v>103736</v>
      </c>
      <c r="L266" s="14">
        <v>98481</v>
      </c>
      <c r="M266" s="14">
        <v>90680</v>
      </c>
      <c r="N266" s="14">
        <v>78697</v>
      </c>
      <c r="O266" s="14">
        <v>74197</v>
      </c>
      <c r="P266" s="14">
        <v>80548</v>
      </c>
      <c r="Q266" s="30">
        <f t="shared" si="23"/>
        <v>1039409</v>
      </c>
      <c r="R266" s="12">
        <f t="shared" si="31"/>
        <v>-0.20633991020433096</v>
      </c>
    </row>
    <row r="267" spans="1:20" x14ac:dyDescent="0.2">
      <c r="A267" s="5" t="s">
        <v>509</v>
      </c>
      <c r="B267" s="5" t="s">
        <v>514</v>
      </c>
      <c r="C267" s="34" t="s">
        <v>578</v>
      </c>
      <c r="D267" s="10">
        <v>35145176</v>
      </c>
      <c r="E267" s="14">
        <v>1996388</v>
      </c>
      <c r="F267" s="14">
        <v>2011757</v>
      </c>
      <c r="G267" s="14">
        <v>2541484</v>
      </c>
      <c r="H267" s="14">
        <v>2868596</v>
      </c>
      <c r="I267" s="14">
        <v>3218484</v>
      </c>
      <c r="J267" s="14">
        <v>3494762</v>
      </c>
      <c r="K267" s="14">
        <v>3837605</v>
      </c>
      <c r="L267" s="14">
        <v>3905840</v>
      </c>
      <c r="M267" s="14">
        <v>3525964</v>
      </c>
      <c r="N267" s="14">
        <v>3119098</v>
      </c>
      <c r="O267" s="14">
        <v>2383090</v>
      </c>
      <c r="P267" s="14">
        <v>2307667</v>
      </c>
      <c r="Q267" s="30">
        <f t="shared" si="23"/>
        <v>35210735</v>
      </c>
      <c r="R267" s="12">
        <f t="shared" si="31"/>
        <v>1.8653769154548527E-3</v>
      </c>
    </row>
    <row r="268" spans="1:20" x14ac:dyDescent="0.2">
      <c r="A268" s="5" t="s">
        <v>509</v>
      </c>
      <c r="B268" s="5" t="s">
        <v>515</v>
      </c>
      <c r="C268" s="34" t="s">
        <v>579</v>
      </c>
      <c r="D268" s="10">
        <v>4171092</v>
      </c>
      <c r="E268" s="14">
        <v>241334</v>
      </c>
      <c r="F268" s="14">
        <v>248627</v>
      </c>
      <c r="G268" s="14">
        <v>304795</v>
      </c>
      <c r="H268" s="14">
        <v>318755</v>
      </c>
      <c r="I268" s="14">
        <v>322090</v>
      </c>
      <c r="J268" s="14">
        <v>349076</v>
      </c>
      <c r="K268" s="14">
        <v>405813</v>
      </c>
      <c r="L268" s="14">
        <v>381594</v>
      </c>
      <c r="M268" s="14">
        <v>354181</v>
      </c>
      <c r="N268" s="14">
        <v>326988</v>
      </c>
      <c r="O268" s="14">
        <v>280616</v>
      </c>
      <c r="P268" s="14">
        <v>266920</v>
      </c>
      <c r="Q268" s="30">
        <f t="shared" si="23"/>
        <v>3800789</v>
      </c>
      <c r="R268" s="12">
        <f t="shared" si="31"/>
        <v>-8.8778430204847991E-2</v>
      </c>
    </row>
    <row r="269" spans="1:20" x14ac:dyDescent="0.2">
      <c r="A269" s="5" t="s">
        <v>509</v>
      </c>
      <c r="B269" s="5" t="s">
        <v>516</v>
      </c>
      <c r="C269" s="34" t="s">
        <v>580</v>
      </c>
      <c r="D269" s="10">
        <v>152726</v>
      </c>
      <c r="E269" s="14">
        <v>10425</v>
      </c>
      <c r="F269" s="14">
        <v>10515</v>
      </c>
      <c r="G269" s="14">
        <v>11759</v>
      </c>
      <c r="H269" s="14">
        <v>10797</v>
      </c>
      <c r="I269" s="14">
        <v>11614</v>
      </c>
      <c r="J269" s="14">
        <v>10794</v>
      </c>
      <c r="K269" s="14">
        <v>14794</v>
      </c>
      <c r="L269" s="14">
        <v>12074</v>
      </c>
      <c r="M269" s="14">
        <v>10932</v>
      </c>
      <c r="N269" s="14">
        <v>12026</v>
      </c>
      <c r="O269" s="14">
        <v>11382</v>
      </c>
      <c r="P269" s="14">
        <v>12042</v>
      </c>
      <c r="Q269" s="30">
        <f t="shared" si="23"/>
        <v>139154</v>
      </c>
      <c r="R269" s="12">
        <f t="shared" si="31"/>
        <v>-8.8865026256171209E-2</v>
      </c>
    </row>
    <row r="270" spans="1:20" x14ac:dyDescent="0.2">
      <c r="A270" s="5" t="s">
        <v>509</v>
      </c>
      <c r="B270" s="5" t="s">
        <v>517</v>
      </c>
      <c r="C270" s="34" t="s">
        <v>581</v>
      </c>
      <c r="D270" s="10">
        <v>4399183</v>
      </c>
      <c r="E270" s="14">
        <v>312533</v>
      </c>
      <c r="F270" s="14">
        <v>302235</v>
      </c>
      <c r="G270" s="14">
        <v>377851</v>
      </c>
      <c r="H270" s="14">
        <v>337585</v>
      </c>
      <c r="I270" s="14">
        <v>307918</v>
      </c>
      <c r="J270" s="14">
        <v>325515</v>
      </c>
      <c r="K270" s="14">
        <v>384005</v>
      </c>
      <c r="L270" s="14">
        <v>426549</v>
      </c>
      <c r="M270" s="14">
        <v>363807</v>
      </c>
      <c r="N270" s="14">
        <v>396598</v>
      </c>
      <c r="O270" s="14">
        <v>375147</v>
      </c>
      <c r="P270" s="14">
        <v>349598</v>
      </c>
      <c r="Q270" s="30">
        <f t="shared" si="23"/>
        <v>4259341</v>
      </c>
      <c r="R270" s="12">
        <f t="shared" si="31"/>
        <v>-3.1788175213443015E-2</v>
      </c>
      <c r="T270" s="32"/>
    </row>
    <row r="271" spans="1:20" x14ac:dyDescent="0.2">
      <c r="A271" s="5" t="s">
        <v>509</v>
      </c>
      <c r="B271" s="5" t="s">
        <v>518</v>
      </c>
      <c r="C271" s="34" t="s">
        <v>582</v>
      </c>
      <c r="D271" s="10">
        <v>2844682</v>
      </c>
      <c r="E271" s="14">
        <v>79047</v>
      </c>
      <c r="F271" s="14">
        <v>78587</v>
      </c>
      <c r="G271" s="14">
        <v>140955</v>
      </c>
      <c r="H271" s="14">
        <v>252570</v>
      </c>
      <c r="I271" s="14">
        <v>294723</v>
      </c>
      <c r="J271" s="14">
        <v>323015</v>
      </c>
      <c r="K271" s="14">
        <v>384187</v>
      </c>
      <c r="L271" s="14">
        <v>407535</v>
      </c>
      <c r="M271" s="14">
        <v>333885</v>
      </c>
      <c r="N271" s="14">
        <v>284179</v>
      </c>
      <c r="O271" s="14">
        <v>91830</v>
      </c>
      <c r="P271" s="14">
        <v>66355</v>
      </c>
      <c r="Q271" s="30">
        <f t="shared" si="23"/>
        <v>2736868</v>
      </c>
      <c r="R271" s="12">
        <f t="shared" si="31"/>
        <v>-3.7900194116600727E-2</v>
      </c>
    </row>
    <row r="272" spans="1:20" x14ac:dyDescent="0.2">
      <c r="A272" s="5" t="s">
        <v>509</v>
      </c>
      <c r="B272" s="5" t="s">
        <v>519</v>
      </c>
      <c r="C272" s="34" t="s">
        <v>583</v>
      </c>
      <c r="D272" s="10">
        <v>9892288</v>
      </c>
      <c r="E272" s="14">
        <v>881536</v>
      </c>
      <c r="F272" s="14">
        <v>835154</v>
      </c>
      <c r="G272" s="14">
        <v>965296</v>
      </c>
      <c r="H272" s="14">
        <v>728688</v>
      </c>
      <c r="I272" s="14">
        <v>633707</v>
      </c>
      <c r="J272" s="14">
        <v>655445</v>
      </c>
      <c r="K272" s="14">
        <v>760419</v>
      </c>
      <c r="L272" s="14">
        <v>765033</v>
      </c>
      <c r="M272" s="14">
        <v>719841</v>
      </c>
      <c r="N272" s="14">
        <v>852358</v>
      </c>
      <c r="O272" s="14">
        <v>993014</v>
      </c>
      <c r="P272" s="14">
        <v>979762</v>
      </c>
      <c r="Q272" s="30">
        <f t="shared" si="23"/>
        <v>9770253</v>
      </c>
      <c r="R272" s="12">
        <f t="shared" si="31"/>
        <v>-1.2336377590300596E-2</v>
      </c>
      <c r="T272" s="32"/>
    </row>
    <row r="273" spans="1:20" x14ac:dyDescent="0.2">
      <c r="A273" s="5" t="s">
        <v>509</v>
      </c>
      <c r="B273" s="5" t="s">
        <v>520</v>
      </c>
      <c r="C273" s="34" t="s">
        <v>584</v>
      </c>
      <c r="D273" s="10">
        <v>728428</v>
      </c>
      <c r="E273" s="14">
        <v>46140</v>
      </c>
      <c r="F273" s="14">
        <v>41877</v>
      </c>
      <c r="G273" s="14">
        <v>52159</v>
      </c>
      <c r="H273" s="14">
        <v>54947</v>
      </c>
      <c r="I273" s="14">
        <v>57860</v>
      </c>
      <c r="J273" s="14">
        <v>57082</v>
      </c>
      <c r="K273" s="14">
        <v>58474</v>
      </c>
      <c r="L273" s="14">
        <v>55877</v>
      </c>
      <c r="M273" s="14">
        <v>59897</v>
      </c>
      <c r="N273" s="14">
        <v>52842</v>
      </c>
      <c r="O273" s="14">
        <v>48280</v>
      </c>
      <c r="P273" s="14">
        <v>52854</v>
      </c>
      <c r="Q273" s="30">
        <f t="shared" si="23"/>
        <v>638289</v>
      </c>
      <c r="R273" s="12">
        <f t="shared" si="31"/>
        <v>-0.12374455677156837</v>
      </c>
    </row>
    <row r="274" spans="1:20" x14ac:dyDescent="0.2">
      <c r="A274" s="5" t="s">
        <v>509</v>
      </c>
      <c r="B274" s="5" t="s">
        <v>521</v>
      </c>
      <c r="C274" s="34" t="s">
        <v>585</v>
      </c>
      <c r="D274" s="10">
        <v>5555071</v>
      </c>
      <c r="E274" s="14">
        <v>88459</v>
      </c>
      <c r="F274" s="14">
        <v>97192</v>
      </c>
      <c r="G274" s="14">
        <v>145323</v>
      </c>
      <c r="H274" s="14">
        <v>256249</v>
      </c>
      <c r="I274" s="14">
        <v>546870</v>
      </c>
      <c r="J274" s="14">
        <v>852301</v>
      </c>
      <c r="K274" s="14">
        <v>1053816</v>
      </c>
      <c r="L274" s="14">
        <v>1162967</v>
      </c>
      <c r="M274" s="14">
        <v>887793</v>
      </c>
      <c r="N274" s="14">
        <v>415364</v>
      </c>
      <c r="O274" s="14">
        <v>112282</v>
      </c>
      <c r="P274" s="14">
        <v>108235</v>
      </c>
      <c r="Q274" s="30">
        <f t="shared" si="23"/>
        <v>5726851</v>
      </c>
      <c r="R274" s="12">
        <f t="shared" si="31"/>
        <v>3.0923097112530051E-2</v>
      </c>
    </row>
    <row r="275" spans="1:20" x14ac:dyDescent="0.2">
      <c r="A275" s="5" t="s">
        <v>509</v>
      </c>
      <c r="B275" s="5" t="s">
        <v>522</v>
      </c>
      <c r="C275" s="34" t="s">
        <v>586</v>
      </c>
      <c r="D275" s="10">
        <v>913301</v>
      </c>
      <c r="E275" s="14">
        <v>28004</v>
      </c>
      <c r="F275" s="14">
        <v>33021</v>
      </c>
      <c r="G275" s="14">
        <v>53694</v>
      </c>
      <c r="H275" s="14">
        <v>70212</v>
      </c>
      <c r="I275" s="14">
        <v>89698</v>
      </c>
      <c r="J275" s="14">
        <v>85936</v>
      </c>
      <c r="K275" s="14">
        <v>96896</v>
      </c>
      <c r="L275" s="14">
        <v>102632</v>
      </c>
      <c r="M275" s="14">
        <v>92753</v>
      </c>
      <c r="N275" s="14">
        <v>85890</v>
      </c>
      <c r="O275" s="14">
        <v>42697</v>
      </c>
      <c r="P275" s="14">
        <v>30071</v>
      </c>
      <c r="Q275" s="30">
        <f t="shared" si="23"/>
        <v>811504</v>
      </c>
      <c r="R275" s="12">
        <f t="shared" si="31"/>
        <v>-0.11146051520802014</v>
      </c>
    </row>
    <row r="276" spans="1:20" x14ac:dyDescent="0.2">
      <c r="A276" s="5" t="s">
        <v>509</v>
      </c>
      <c r="B276" s="5" t="s">
        <v>523</v>
      </c>
      <c r="C276" s="34" t="s">
        <v>587</v>
      </c>
      <c r="D276" s="10">
        <v>5169386</v>
      </c>
      <c r="E276" s="14">
        <v>375128</v>
      </c>
      <c r="F276" s="14">
        <v>363265</v>
      </c>
      <c r="G276" s="14">
        <v>459738</v>
      </c>
      <c r="H276" s="14">
        <v>418932</v>
      </c>
      <c r="I276" s="14">
        <v>405398</v>
      </c>
      <c r="J276" s="14">
        <v>430361</v>
      </c>
      <c r="K276" s="14">
        <v>484370</v>
      </c>
      <c r="L276" s="14">
        <v>538484</v>
      </c>
      <c r="M276" s="14">
        <v>452314</v>
      </c>
      <c r="N276" s="14">
        <v>489396</v>
      </c>
      <c r="O276" s="14">
        <v>473530</v>
      </c>
      <c r="P276" s="14">
        <v>443682</v>
      </c>
      <c r="Q276" s="30">
        <f t="shared" si="23"/>
        <v>5334598</v>
      </c>
      <c r="R276" s="12">
        <f t="shared" si="31"/>
        <v>3.1959695019872836E-2</v>
      </c>
      <c r="T276" s="32"/>
    </row>
    <row r="277" spans="1:20" x14ac:dyDescent="0.2">
      <c r="A277" s="5" t="s">
        <v>509</v>
      </c>
      <c r="B277" s="5" t="s">
        <v>524</v>
      </c>
      <c r="C277" s="34" t="s">
        <v>588</v>
      </c>
      <c r="D277" s="10">
        <v>965779</v>
      </c>
      <c r="E277" s="14">
        <v>67337</v>
      </c>
      <c r="F277" s="14">
        <v>68905</v>
      </c>
      <c r="G277" s="14">
        <v>74360</v>
      </c>
      <c r="H277" s="14">
        <v>63345</v>
      </c>
      <c r="I277" s="14">
        <v>63233</v>
      </c>
      <c r="J277" s="14">
        <v>58215</v>
      </c>
      <c r="K277" s="14">
        <v>69072</v>
      </c>
      <c r="L277" s="14">
        <v>72119</v>
      </c>
      <c r="M277" s="14">
        <v>64008</v>
      </c>
      <c r="N277" s="14">
        <v>64342</v>
      </c>
      <c r="O277" s="14">
        <v>71536</v>
      </c>
      <c r="P277" s="14">
        <v>73049</v>
      </c>
      <c r="Q277" s="30">
        <f t="shared" si="23"/>
        <v>809521</v>
      </c>
      <c r="R277" s="12">
        <f t="shared" si="31"/>
        <v>-0.16179477913684182</v>
      </c>
    </row>
    <row r="278" spans="1:20" x14ac:dyDescent="0.2">
      <c r="A278" s="5" t="s">
        <v>509</v>
      </c>
      <c r="B278" s="5" t="s">
        <v>525</v>
      </c>
      <c r="C278" s="34" t="s">
        <v>589</v>
      </c>
      <c r="D278" s="10">
        <v>45195014</v>
      </c>
      <c r="E278" s="14">
        <v>2909725</v>
      </c>
      <c r="F278" s="14">
        <v>2636544</v>
      </c>
      <c r="G278" s="14">
        <v>3173020</v>
      </c>
      <c r="H278" s="14">
        <v>3248353</v>
      </c>
      <c r="I278" s="14">
        <v>3405450</v>
      </c>
      <c r="J278" s="14">
        <v>3538604</v>
      </c>
      <c r="K278" s="14">
        <v>3879548</v>
      </c>
      <c r="L278" s="14">
        <v>3801929</v>
      </c>
      <c r="M278" s="14">
        <v>3615010</v>
      </c>
      <c r="N278" s="14">
        <v>3490462</v>
      </c>
      <c r="O278" s="14">
        <v>2983385</v>
      </c>
      <c r="P278" s="14">
        <v>3046997</v>
      </c>
      <c r="Q278" s="30">
        <f t="shared" si="23"/>
        <v>39729027</v>
      </c>
      <c r="R278" s="12">
        <f t="shared" si="31"/>
        <v>-0.12094225703746875</v>
      </c>
    </row>
    <row r="279" spans="1:20" x14ac:dyDescent="0.2">
      <c r="A279" s="5" t="s">
        <v>509</v>
      </c>
      <c r="B279" s="5" t="s">
        <v>526</v>
      </c>
      <c r="C279" s="34" t="s">
        <v>590</v>
      </c>
      <c r="D279" s="10">
        <v>12582191</v>
      </c>
      <c r="E279" s="14">
        <v>537657</v>
      </c>
      <c r="F279" s="14">
        <v>574380</v>
      </c>
      <c r="G279" s="14">
        <v>833488</v>
      </c>
      <c r="H279" s="14">
        <v>1120048</v>
      </c>
      <c r="I279" s="14">
        <v>1283971</v>
      </c>
      <c r="J279" s="14">
        <v>1366078</v>
      </c>
      <c r="K279" s="14">
        <v>1551237</v>
      </c>
      <c r="L279" s="14">
        <v>1589476</v>
      </c>
      <c r="M279" s="14">
        <v>1414900</v>
      </c>
      <c r="N279" s="14">
        <v>1277955</v>
      </c>
      <c r="O279" s="14">
        <v>723003</v>
      </c>
      <c r="P279" s="14">
        <v>650210</v>
      </c>
      <c r="Q279" s="30">
        <f t="shared" si="23"/>
        <v>12922403</v>
      </c>
      <c r="R279" s="12">
        <f t="shared" si="31"/>
        <v>2.703916988702515E-2</v>
      </c>
    </row>
    <row r="280" spans="1:20" x14ac:dyDescent="0.2">
      <c r="A280" s="5" t="s">
        <v>509</v>
      </c>
      <c r="B280" s="5" t="s">
        <v>527</v>
      </c>
      <c r="C280" s="34" t="s">
        <v>591</v>
      </c>
      <c r="D280" s="10">
        <v>315852</v>
      </c>
      <c r="E280" s="14">
        <v>24706</v>
      </c>
      <c r="F280" s="14">
        <v>21281</v>
      </c>
      <c r="G280" s="14">
        <v>25163</v>
      </c>
      <c r="H280" s="14">
        <v>21713</v>
      </c>
      <c r="I280" s="14">
        <v>24696</v>
      </c>
      <c r="J280" s="14">
        <v>23363</v>
      </c>
      <c r="K280" s="14">
        <v>23352</v>
      </c>
      <c r="L280" s="14">
        <v>25476</v>
      </c>
      <c r="M280" s="14">
        <v>25442</v>
      </c>
      <c r="N280" s="14">
        <v>25880</v>
      </c>
      <c r="O280" s="14">
        <v>23401</v>
      </c>
      <c r="P280" s="14">
        <v>25078</v>
      </c>
      <c r="Q280" s="30">
        <f t="shared" si="23"/>
        <v>289551</v>
      </c>
      <c r="R280" s="12">
        <f t="shared" si="31"/>
        <v>-8.3270012537517535E-2</v>
      </c>
    </row>
    <row r="281" spans="1:20" x14ac:dyDescent="0.2">
      <c r="A281" s="5" t="s">
        <v>509</v>
      </c>
      <c r="B281" s="5" t="s">
        <v>528</v>
      </c>
      <c r="C281" s="34" t="s">
        <v>592</v>
      </c>
      <c r="D281" s="10">
        <v>2545944</v>
      </c>
      <c r="E281" s="14">
        <v>50227</v>
      </c>
      <c r="F281" s="14">
        <v>50853</v>
      </c>
      <c r="G281" s="14">
        <v>71046</v>
      </c>
      <c r="H281" s="14">
        <v>84791</v>
      </c>
      <c r="I281" s="14">
        <v>232018</v>
      </c>
      <c r="J281" s="14">
        <v>384930</v>
      </c>
      <c r="K281" s="14">
        <v>490495</v>
      </c>
      <c r="L281" s="14">
        <v>551009</v>
      </c>
      <c r="M281" s="14">
        <v>380609</v>
      </c>
      <c r="N281" s="14">
        <v>153526</v>
      </c>
      <c r="O281" s="14">
        <v>61062</v>
      </c>
      <c r="P281" s="14">
        <v>54900</v>
      </c>
      <c r="Q281" s="30">
        <f t="shared" si="23"/>
        <v>2565466</v>
      </c>
      <c r="R281" s="12">
        <f t="shared" si="31"/>
        <v>7.6678827185514553E-3</v>
      </c>
    </row>
    <row r="282" spans="1:20" x14ac:dyDescent="0.2">
      <c r="A282" s="5" t="s">
        <v>509</v>
      </c>
      <c r="B282" s="5" t="s">
        <v>529</v>
      </c>
      <c r="C282" s="34" t="s">
        <v>593</v>
      </c>
      <c r="D282" s="10">
        <v>1181490</v>
      </c>
      <c r="E282" s="14">
        <v>22078</v>
      </c>
      <c r="F282" s="14">
        <v>24179</v>
      </c>
      <c r="G282" s="14">
        <v>51716</v>
      </c>
      <c r="H282" s="14">
        <v>106237</v>
      </c>
      <c r="I282" s="14">
        <v>125159</v>
      </c>
      <c r="J282" s="14">
        <v>144735</v>
      </c>
      <c r="K282" s="14">
        <v>160748</v>
      </c>
      <c r="L282" s="14">
        <v>167412</v>
      </c>
      <c r="M282" s="14">
        <v>144513</v>
      </c>
      <c r="N282" s="14">
        <v>125231</v>
      </c>
      <c r="O282" s="14">
        <v>39836</v>
      </c>
      <c r="P282" s="14">
        <v>28603</v>
      </c>
      <c r="Q282" s="30">
        <f t="shared" si="23"/>
        <v>1140447</v>
      </c>
      <c r="R282" s="12">
        <f t="shared" si="31"/>
        <v>-3.4738338877180475E-2</v>
      </c>
    </row>
    <row r="283" spans="1:20" x14ac:dyDescent="0.2">
      <c r="A283" s="5" t="s">
        <v>509</v>
      </c>
      <c r="B283" s="5" t="s">
        <v>530</v>
      </c>
      <c r="C283" s="34" t="s">
        <v>594</v>
      </c>
      <c r="D283" s="10">
        <v>22666682</v>
      </c>
      <c r="E283" s="14">
        <v>558827</v>
      </c>
      <c r="F283" s="14">
        <v>608913</v>
      </c>
      <c r="G283" s="14">
        <v>1049756</v>
      </c>
      <c r="H283" s="14">
        <v>1613512</v>
      </c>
      <c r="I283" s="14">
        <v>2496990</v>
      </c>
      <c r="J283" s="14">
        <v>2956506</v>
      </c>
      <c r="K283" s="14">
        <v>3390272</v>
      </c>
      <c r="L283" s="14">
        <v>3548285</v>
      </c>
      <c r="M283" s="14">
        <v>3015123</v>
      </c>
      <c r="N283" s="14">
        <v>2232917</v>
      </c>
      <c r="O283" s="14">
        <v>703218</v>
      </c>
      <c r="P283" s="14">
        <v>593763</v>
      </c>
      <c r="Q283" s="30">
        <f t="shared" si="23"/>
        <v>22768082</v>
      </c>
      <c r="R283" s="12">
        <f t="shared" si="31"/>
        <v>4.4735263855557594E-3</v>
      </c>
    </row>
    <row r="284" spans="1:20" x14ac:dyDescent="0.2">
      <c r="A284" s="5" t="s">
        <v>509</v>
      </c>
      <c r="B284" s="5" t="s">
        <v>531</v>
      </c>
      <c r="C284" s="34" t="s">
        <v>595</v>
      </c>
      <c r="D284" s="10">
        <v>190295</v>
      </c>
      <c r="E284" s="14">
        <v>11730</v>
      </c>
      <c r="F284" s="14">
        <v>9883</v>
      </c>
      <c r="G284" s="14">
        <v>10717</v>
      </c>
      <c r="H284" s="14">
        <v>16170</v>
      </c>
      <c r="I284" s="14">
        <v>15943</v>
      </c>
      <c r="J284" s="14">
        <v>16015</v>
      </c>
      <c r="K284" s="14">
        <v>18584</v>
      </c>
      <c r="L284" s="14">
        <v>11267</v>
      </c>
      <c r="M284" s="14">
        <v>14266</v>
      </c>
      <c r="N284" s="14">
        <v>11772</v>
      </c>
      <c r="O284" s="14">
        <v>10982</v>
      </c>
      <c r="P284" s="14">
        <v>8610</v>
      </c>
      <c r="Q284" s="30">
        <f t="shared" si="23"/>
        <v>155939</v>
      </c>
      <c r="R284" s="12">
        <f t="shared" si="31"/>
        <v>-0.18054073937833359</v>
      </c>
    </row>
    <row r="285" spans="1:20" x14ac:dyDescent="0.2">
      <c r="A285" s="5" t="s">
        <v>509</v>
      </c>
      <c r="B285" s="5" t="s">
        <v>532</v>
      </c>
      <c r="C285" s="34" t="s">
        <v>596</v>
      </c>
      <c r="D285" s="10">
        <v>937446</v>
      </c>
      <c r="E285" s="14">
        <v>14501</v>
      </c>
      <c r="F285" s="14">
        <v>15447</v>
      </c>
      <c r="G285" s="14">
        <v>29839</v>
      </c>
      <c r="H285" s="14">
        <v>61043</v>
      </c>
      <c r="I285" s="14">
        <v>114394</v>
      </c>
      <c r="J285" s="14">
        <v>154000</v>
      </c>
      <c r="K285" s="14">
        <v>166984</v>
      </c>
      <c r="L285" s="14">
        <v>167138</v>
      </c>
      <c r="M285" s="14">
        <v>133000</v>
      </c>
      <c r="N285" s="14">
        <v>89262</v>
      </c>
      <c r="O285" s="14">
        <v>16525</v>
      </c>
      <c r="P285" s="14">
        <v>9033</v>
      </c>
      <c r="Q285" s="30">
        <f t="shared" si="23"/>
        <v>971166</v>
      </c>
      <c r="R285" s="12">
        <f t="shared" si="31"/>
        <v>3.5970071876139986E-2</v>
      </c>
    </row>
    <row r="286" spans="1:20" x14ac:dyDescent="0.2">
      <c r="A286" s="5" t="s">
        <v>509</v>
      </c>
      <c r="B286" s="5" t="s">
        <v>533</v>
      </c>
      <c r="C286" s="34" t="s">
        <v>597</v>
      </c>
      <c r="D286" s="10">
        <v>261581</v>
      </c>
      <c r="E286" s="14">
        <v>15577</v>
      </c>
      <c r="F286" s="14">
        <v>14104</v>
      </c>
      <c r="G286" s="14">
        <v>16123</v>
      </c>
      <c r="H286" s="14">
        <v>22157</v>
      </c>
      <c r="I286" s="14">
        <v>26104</v>
      </c>
      <c r="J286" s="14">
        <v>24358</v>
      </c>
      <c r="K286" s="14">
        <v>23901</v>
      </c>
      <c r="L286" s="14">
        <v>18638</v>
      </c>
      <c r="M286" s="14">
        <v>23854</v>
      </c>
      <c r="N286" s="14">
        <v>23763</v>
      </c>
      <c r="O286" s="14">
        <v>20174</v>
      </c>
      <c r="P286" s="14">
        <v>16199</v>
      </c>
      <c r="Q286" s="30">
        <f t="shared" si="23"/>
        <v>244952</v>
      </c>
      <c r="R286" s="12">
        <f t="shared" si="31"/>
        <v>-6.3571130930763275E-2</v>
      </c>
    </row>
    <row r="287" spans="1:20" x14ac:dyDescent="0.2">
      <c r="A287" s="5" t="s">
        <v>509</v>
      </c>
      <c r="B287" s="5" t="s">
        <v>534</v>
      </c>
      <c r="C287" s="34" t="s">
        <v>598</v>
      </c>
      <c r="D287" s="10">
        <v>1117617</v>
      </c>
      <c r="E287" s="14">
        <v>54285</v>
      </c>
      <c r="F287" s="14">
        <v>52720</v>
      </c>
      <c r="G287" s="14">
        <v>70273</v>
      </c>
      <c r="H287" s="14">
        <v>92001</v>
      </c>
      <c r="I287" s="14">
        <v>91341</v>
      </c>
      <c r="J287" s="14">
        <v>99133</v>
      </c>
      <c r="K287" s="14">
        <v>111956</v>
      </c>
      <c r="L287" s="14">
        <v>106928</v>
      </c>
      <c r="M287" s="14">
        <v>101850</v>
      </c>
      <c r="N287" s="14">
        <v>95213</v>
      </c>
      <c r="O287" s="14">
        <v>52031</v>
      </c>
      <c r="P287" s="14">
        <v>46312</v>
      </c>
      <c r="Q287" s="30">
        <f t="shared" ref="Q287:Q354" si="32">SUM(E287:P287)</f>
        <v>974043</v>
      </c>
      <c r="R287" s="12">
        <f t="shared" si="31"/>
        <v>-0.12846440238471679</v>
      </c>
    </row>
    <row r="288" spans="1:20" x14ac:dyDescent="0.2">
      <c r="A288" s="5" t="s">
        <v>509</v>
      </c>
      <c r="B288" s="5" t="s">
        <v>535</v>
      </c>
      <c r="C288" s="34" t="s">
        <v>599</v>
      </c>
      <c r="D288" s="10">
        <v>2194611</v>
      </c>
      <c r="E288" s="14">
        <v>139895</v>
      </c>
      <c r="F288" s="14">
        <v>137816</v>
      </c>
      <c r="G288" s="14">
        <v>173490</v>
      </c>
      <c r="H288" s="14">
        <v>180496</v>
      </c>
      <c r="I288" s="14">
        <v>177295</v>
      </c>
      <c r="J288" s="14">
        <v>181338</v>
      </c>
      <c r="K288" s="14">
        <v>219970</v>
      </c>
      <c r="L288" s="14">
        <v>233113</v>
      </c>
      <c r="M288" s="14">
        <v>188073</v>
      </c>
      <c r="N288" s="14">
        <v>170331</v>
      </c>
      <c r="O288" s="14">
        <v>135021</v>
      </c>
      <c r="P288" s="14">
        <v>136217</v>
      </c>
      <c r="Q288" s="30">
        <f t="shared" si="32"/>
        <v>2073055</v>
      </c>
      <c r="R288" s="12">
        <f t="shared" si="31"/>
        <v>-5.538840368520892E-2</v>
      </c>
    </row>
    <row r="289" spans="1:20" x14ac:dyDescent="0.2">
      <c r="A289" s="5" t="s">
        <v>509</v>
      </c>
      <c r="B289" s="5" t="s">
        <v>536</v>
      </c>
      <c r="C289" s="34" t="s">
        <v>600</v>
      </c>
      <c r="D289" s="10">
        <v>4287488</v>
      </c>
      <c r="E289" s="14">
        <v>243991</v>
      </c>
      <c r="F289" s="14">
        <v>252124</v>
      </c>
      <c r="G289" s="14">
        <v>327168</v>
      </c>
      <c r="H289" s="14">
        <v>348944</v>
      </c>
      <c r="I289" s="14">
        <v>351431</v>
      </c>
      <c r="J289" s="14">
        <v>323719</v>
      </c>
      <c r="K289" s="14">
        <v>335257</v>
      </c>
      <c r="L289" s="14">
        <v>327160</v>
      </c>
      <c r="M289" s="14">
        <v>331663</v>
      </c>
      <c r="N289" s="14">
        <v>330847</v>
      </c>
      <c r="O289" s="14">
        <v>259602</v>
      </c>
      <c r="P289" s="14">
        <v>255821</v>
      </c>
      <c r="Q289" s="30">
        <f t="shared" si="32"/>
        <v>3687727</v>
      </c>
      <c r="R289" s="12">
        <f t="shared" si="31"/>
        <v>-0.13988633904048242</v>
      </c>
    </row>
    <row r="290" spans="1:20" x14ac:dyDescent="0.2">
      <c r="A290" s="5" t="s">
        <v>509</v>
      </c>
      <c r="B290" s="5" t="s">
        <v>537</v>
      </c>
      <c r="C290" s="34" t="s">
        <v>601</v>
      </c>
      <c r="D290" s="10">
        <v>3717944</v>
      </c>
      <c r="E290" s="14">
        <v>258432</v>
      </c>
      <c r="F290" s="14">
        <v>248512</v>
      </c>
      <c r="G290" s="14">
        <v>288766</v>
      </c>
      <c r="H290" s="14">
        <v>271312</v>
      </c>
      <c r="I290" s="14">
        <v>294768</v>
      </c>
      <c r="J290" s="14">
        <v>297179</v>
      </c>
      <c r="K290" s="14">
        <v>333056</v>
      </c>
      <c r="L290" s="14">
        <v>341607</v>
      </c>
      <c r="M290" s="14">
        <v>303438</v>
      </c>
      <c r="N290" s="14">
        <v>292455</v>
      </c>
      <c r="O290" s="14">
        <v>285817</v>
      </c>
      <c r="P290" s="14">
        <v>301103</v>
      </c>
      <c r="Q290" s="30">
        <f t="shared" si="32"/>
        <v>3516445</v>
      </c>
      <c r="R290" s="12">
        <f t="shared" si="31"/>
        <v>-5.4196351531921927E-2</v>
      </c>
      <c r="T290" s="32"/>
    </row>
    <row r="291" spans="1:20" x14ac:dyDescent="0.2">
      <c r="A291" s="5" t="s">
        <v>509</v>
      </c>
      <c r="B291" s="5" t="s">
        <v>538</v>
      </c>
      <c r="C291" s="34" t="s">
        <v>602</v>
      </c>
      <c r="D291" s="10">
        <v>8530817</v>
      </c>
      <c r="E291" s="14">
        <v>754516</v>
      </c>
      <c r="F291" s="14">
        <v>734822</v>
      </c>
      <c r="G291" s="14">
        <v>872683</v>
      </c>
      <c r="H291" s="14">
        <v>729688</v>
      </c>
      <c r="I291" s="14">
        <v>591901</v>
      </c>
      <c r="J291" s="14">
        <v>597773</v>
      </c>
      <c r="K291" s="14">
        <v>678491</v>
      </c>
      <c r="L291" s="14">
        <v>708404</v>
      </c>
      <c r="M291" s="14">
        <v>628238</v>
      </c>
      <c r="N291" s="14">
        <v>755454</v>
      </c>
      <c r="O291" s="14">
        <v>837771</v>
      </c>
      <c r="P291" s="14">
        <v>812242</v>
      </c>
      <c r="Q291" s="30">
        <f t="shared" si="32"/>
        <v>8701983</v>
      </c>
      <c r="R291" s="12">
        <f t="shared" si="31"/>
        <v>2.0064432281222233E-2</v>
      </c>
      <c r="T291" s="32"/>
    </row>
    <row r="292" spans="1:20" x14ac:dyDescent="0.2">
      <c r="A292" s="5" t="s">
        <v>509</v>
      </c>
      <c r="B292" s="5" t="s">
        <v>539</v>
      </c>
      <c r="C292" s="34" t="s">
        <v>603</v>
      </c>
      <c r="D292" s="10">
        <v>4752020</v>
      </c>
      <c r="E292" s="14">
        <v>263491</v>
      </c>
      <c r="F292" s="14">
        <v>264267</v>
      </c>
      <c r="G292" s="14">
        <v>358474</v>
      </c>
      <c r="H292" s="14">
        <v>413093</v>
      </c>
      <c r="I292" s="14">
        <v>411428</v>
      </c>
      <c r="J292" s="14">
        <v>429561</v>
      </c>
      <c r="K292" s="14">
        <v>503832</v>
      </c>
      <c r="L292" s="14">
        <v>513196</v>
      </c>
      <c r="M292" s="14">
        <v>449960</v>
      </c>
      <c r="N292" s="14">
        <v>419210</v>
      </c>
      <c r="O292" s="14">
        <v>297032</v>
      </c>
      <c r="P292" s="14">
        <v>276446</v>
      </c>
      <c r="Q292" s="30">
        <f t="shared" si="32"/>
        <v>4599990</v>
      </c>
      <c r="R292" s="12">
        <f t="shared" si="31"/>
        <v>-3.1992710468390251E-2</v>
      </c>
    </row>
    <row r="293" spans="1:20" x14ac:dyDescent="0.2">
      <c r="A293" s="5" t="s">
        <v>509</v>
      </c>
      <c r="B293" s="5" t="s">
        <v>540</v>
      </c>
      <c r="C293" s="34" t="s">
        <v>604</v>
      </c>
      <c r="D293" s="10">
        <v>378419</v>
      </c>
      <c r="E293" s="14">
        <v>17988</v>
      </c>
      <c r="F293" s="14">
        <v>19887</v>
      </c>
      <c r="G293" s="14">
        <v>18077</v>
      </c>
      <c r="H293" s="14">
        <v>21983</v>
      </c>
      <c r="I293" s="14">
        <v>30471</v>
      </c>
      <c r="J293" s="14">
        <v>20296</v>
      </c>
      <c r="K293" s="14">
        <v>24521</v>
      </c>
      <c r="L293" s="14">
        <v>26950</v>
      </c>
      <c r="M293" s="14">
        <v>22177</v>
      </c>
      <c r="N293" s="14">
        <v>27058</v>
      </c>
      <c r="O293" s="14">
        <v>15727</v>
      </c>
      <c r="P293" s="14">
        <v>15136</v>
      </c>
      <c r="Q293" s="30">
        <f t="shared" si="32"/>
        <v>260271</v>
      </c>
      <c r="R293" s="12">
        <f t="shared" si="31"/>
        <v>-0.31221476722891817</v>
      </c>
    </row>
    <row r="294" spans="1:20" x14ac:dyDescent="0.2">
      <c r="A294" s="5" t="s">
        <v>509</v>
      </c>
      <c r="B294" s="5" t="s">
        <v>541</v>
      </c>
      <c r="C294" s="34" t="s">
        <v>605</v>
      </c>
      <c r="D294" s="10">
        <v>828720</v>
      </c>
      <c r="E294" s="14">
        <v>50135</v>
      </c>
      <c r="F294" s="14">
        <v>46314</v>
      </c>
      <c r="G294" s="14">
        <v>52309</v>
      </c>
      <c r="H294" s="14">
        <v>55328</v>
      </c>
      <c r="I294" s="14">
        <v>63181</v>
      </c>
      <c r="J294" s="14">
        <v>60365</v>
      </c>
      <c r="K294" s="14">
        <v>64786</v>
      </c>
      <c r="L294" s="14">
        <v>68282</v>
      </c>
      <c r="M294" s="14">
        <v>61621</v>
      </c>
      <c r="N294" s="14">
        <v>58668</v>
      </c>
      <c r="O294" s="14">
        <v>49025</v>
      </c>
      <c r="P294" s="14">
        <v>48706</v>
      </c>
      <c r="Q294" s="30">
        <f t="shared" si="32"/>
        <v>678720</v>
      </c>
      <c r="R294" s="12">
        <f t="shared" si="31"/>
        <v>-0.18100202722270486</v>
      </c>
    </row>
    <row r="295" spans="1:20" x14ac:dyDescent="0.2">
      <c r="A295" s="5" t="s">
        <v>509</v>
      </c>
      <c r="B295" s="5" t="s">
        <v>542</v>
      </c>
      <c r="C295" s="34" t="s">
        <v>606</v>
      </c>
      <c r="D295" s="10">
        <v>551406</v>
      </c>
      <c r="E295" s="14">
        <v>35328</v>
      </c>
      <c r="F295" s="14">
        <v>34206</v>
      </c>
      <c r="G295" s="14">
        <v>44677</v>
      </c>
      <c r="H295" s="14">
        <v>40983</v>
      </c>
      <c r="I295" s="14">
        <v>33973</v>
      </c>
      <c r="J295" s="14">
        <v>36894</v>
      </c>
      <c r="K295" s="14">
        <v>47076</v>
      </c>
      <c r="L295" s="14">
        <v>50352</v>
      </c>
      <c r="M295" s="14">
        <v>38231</v>
      </c>
      <c r="N295" s="14">
        <v>32101</v>
      </c>
      <c r="O295" s="14">
        <v>31734</v>
      </c>
      <c r="P295" s="14">
        <v>31729</v>
      </c>
      <c r="Q295" s="30">
        <f t="shared" si="32"/>
        <v>457284</v>
      </c>
      <c r="R295" s="12">
        <f t="shared" si="31"/>
        <v>-0.17069455174590042</v>
      </c>
    </row>
    <row r="296" spans="1:20" x14ac:dyDescent="0.2">
      <c r="A296" s="5" t="s">
        <v>543</v>
      </c>
      <c r="B296" s="6" t="s">
        <v>798</v>
      </c>
      <c r="C296" s="35"/>
      <c r="D296" s="10">
        <v>37196441</v>
      </c>
      <c r="E296" s="14">
        <v>2516808</v>
      </c>
      <c r="F296" s="14">
        <v>2543117</v>
      </c>
      <c r="G296" s="14">
        <v>2992278</v>
      </c>
      <c r="H296" s="14">
        <v>3186518</v>
      </c>
      <c r="I296" s="14">
        <v>3589094</v>
      </c>
      <c r="J296" s="14">
        <v>3571705</v>
      </c>
      <c r="K296" s="14">
        <v>3387238</v>
      </c>
      <c r="L296" s="14">
        <v>3473217</v>
      </c>
      <c r="M296" s="14">
        <v>3622927</v>
      </c>
      <c r="N296" s="14">
        <v>3588009</v>
      </c>
      <c r="O296" s="14">
        <v>3118119</v>
      </c>
      <c r="P296" s="14">
        <v>2775459</v>
      </c>
      <c r="Q296" s="30">
        <f t="shared" si="32"/>
        <v>38364489</v>
      </c>
      <c r="R296" s="12">
        <f t="shared" si="31"/>
        <v>3.1402144092226525E-2</v>
      </c>
    </row>
    <row r="297" spans="1:20" x14ac:dyDescent="0.2">
      <c r="A297" s="5" t="s">
        <v>543</v>
      </c>
      <c r="B297" s="6" t="s">
        <v>545</v>
      </c>
      <c r="C297" s="34" t="s">
        <v>631</v>
      </c>
      <c r="D297" s="10">
        <v>404434</v>
      </c>
      <c r="E297" s="14">
        <v>26507</v>
      </c>
      <c r="F297" s="14">
        <v>28368</v>
      </c>
      <c r="G297" s="14">
        <v>32611</v>
      </c>
      <c r="H297" s="14">
        <v>36345</v>
      </c>
      <c r="I297" s="14">
        <v>41128</v>
      </c>
      <c r="J297" s="14">
        <v>35603</v>
      </c>
      <c r="K297" s="14">
        <v>29865</v>
      </c>
      <c r="L297" s="14">
        <v>34597</v>
      </c>
      <c r="M297" s="14">
        <v>41146</v>
      </c>
      <c r="N297" s="14">
        <v>41932</v>
      </c>
      <c r="O297" s="14">
        <v>37664</v>
      </c>
      <c r="P297" s="14">
        <v>27042</v>
      </c>
      <c r="Q297" s="30">
        <v>412852</v>
      </c>
      <c r="R297" s="12">
        <f t="shared" si="31"/>
        <v>2.0814273775201952E-2</v>
      </c>
    </row>
    <row r="298" spans="1:20" x14ac:dyDescent="0.2">
      <c r="A298" s="5" t="s">
        <v>543</v>
      </c>
      <c r="B298" s="6" t="s">
        <v>546</v>
      </c>
      <c r="C298" s="34" t="s">
        <v>607</v>
      </c>
      <c r="D298" s="10">
        <v>807763</v>
      </c>
      <c r="E298" s="14">
        <v>35441</v>
      </c>
      <c r="F298" s="14">
        <v>37739</v>
      </c>
      <c r="G298" s="14">
        <v>50426</v>
      </c>
      <c r="H298" s="14">
        <v>80675</v>
      </c>
      <c r="I298" s="14">
        <v>84494</v>
      </c>
      <c r="J298" s="14">
        <v>92357</v>
      </c>
      <c r="K298" s="14">
        <v>114037</v>
      </c>
      <c r="L298" s="14">
        <v>96345</v>
      </c>
      <c r="M298" s="14">
        <v>87945</v>
      </c>
      <c r="N298" s="14">
        <v>89191</v>
      </c>
      <c r="O298" s="14">
        <v>49387</v>
      </c>
      <c r="P298" s="14">
        <v>44782</v>
      </c>
      <c r="Q298" s="30">
        <v>863140</v>
      </c>
      <c r="R298" s="12">
        <f t="shared" si="31"/>
        <v>6.8555999717738958E-2</v>
      </c>
    </row>
    <row r="299" spans="1:20" x14ac:dyDescent="0.2">
      <c r="A299" s="5" t="s">
        <v>543</v>
      </c>
      <c r="B299" s="6" t="s">
        <v>547</v>
      </c>
      <c r="C299" s="34" t="s">
        <v>608</v>
      </c>
      <c r="D299" s="10">
        <v>4857608</v>
      </c>
      <c r="E299" s="13">
        <v>351429</v>
      </c>
      <c r="F299" s="13">
        <v>345358</v>
      </c>
      <c r="G299" s="13">
        <v>399951</v>
      </c>
      <c r="H299" s="13">
        <v>406138</v>
      </c>
      <c r="I299" s="13">
        <v>438147</v>
      </c>
      <c r="J299" s="13">
        <v>481483</v>
      </c>
      <c r="K299" s="14">
        <v>441121</v>
      </c>
      <c r="L299" s="14">
        <v>441622</v>
      </c>
      <c r="M299" s="14">
        <v>473171</v>
      </c>
      <c r="N299" s="14">
        <v>447295</v>
      </c>
      <c r="O299" s="14">
        <v>408558</v>
      </c>
      <c r="P299" s="14">
        <v>364559</v>
      </c>
      <c r="Q299" s="30">
        <v>4998526</v>
      </c>
      <c r="R299" s="12">
        <f t="shared" si="31"/>
        <v>2.9009751301463549E-2</v>
      </c>
    </row>
    <row r="300" spans="1:20" x14ac:dyDescent="0.2">
      <c r="A300" s="5" t="s">
        <v>543</v>
      </c>
      <c r="B300" s="6" t="s">
        <v>548</v>
      </c>
      <c r="C300" s="34" t="s">
        <v>609</v>
      </c>
      <c r="D300" s="10">
        <v>95655</v>
      </c>
      <c r="E300" s="13">
        <v>8712</v>
      </c>
      <c r="F300" s="13">
        <v>9118</v>
      </c>
      <c r="G300" s="13">
        <v>9108</v>
      </c>
      <c r="H300" s="13">
        <v>9882</v>
      </c>
      <c r="I300" s="13">
        <v>11625</v>
      </c>
      <c r="J300" s="13">
        <v>7199</v>
      </c>
      <c r="K300" s="14">
        <v>5582</v>
      </c>
      <c r="L300" s="14">
        <v>9066</v>
      </c>
      <c r="M300" s="14">
        <v>11959</v>
      </c>
      <c r="N300" s="14">
        <v>13053</v>
      </c>
      <c r="O300" s="14">
        <v>12229</v>
      </c>
      <c r="P300" s="14">
        <v>8661</v>
      </c>
      <c r="Q300" s="30">
        <v>116219</v>
      </c>
      <c r="R300" s="12">
        <f t="shared" si="31"/>
        <v>0.21498092101824273</v>
      </c>
    </row>
    <row r="301" spans="1:20" x14ac:dyDescent="0.2">
      <c r="A301" s="5" t="s">
        <v>543</v>
      </c>
      <c r="B301" s="6" t="s">
        <v>549</v>
      </c>
      <c r="C301" s="34" t="s">
        <v>610</v>
      </c>
      <c r="D301" s="10">
        <v>185470</v>
      </c>
      <c r="E301" s="13">
        <v>14019</v>
      </c>
      <c r="F301" s="13">
        <v>13949</v>
      </c>
      <c r="G301" s="13">
        <v>15919</v>
      </c>
      <c r="H301" s="13">
        <v>16950</v>
      </c>
      <c r="I301" s="13">
        <v>20283</v>
      </c>
      <c r="J301" s="13">
        <v>16025</v>
      </c>
      <c r="K301" s="14">
        <v>14458</v>
      </c>
      <c r="L301" s="14">
        <v>16982</v>
      </c>
      <c r="M301" s="14">
        <v>23502</v>
      </c>
      <c r="N301" s="14">
        <v>20667</v>
      </c>
      <c r="O301" s="14">
        <v>18323</v>
      </c>
      <c r="P301" s="14">
        <v>13751</v>
      </c>
      <c r="Q301" s="30">
        <v>204828</v>
      </c>
      <c r="R301" s="12">
        <f t="shared" si="31"/>
        <v>0.10437267482611734</v>
      </c>
    </row>
    <row r="302" spans="1:20" x14ac:dyDescent="0.2">
      <c r="A302" s="5" t="s">
        <v>543</v>
      </c>
      <c r="B302" s="6" t="s">
        <v>550</v>
      </c>
      <c r="C302" s="34" t="s">
        <v>612</v>
      </c>
      <c r="D302" s="10">
        <v>100406</v>
      </c>
      <c r="E302" s="13">
        <v>7260</v>
      </c>
      <c r="F302" s="13">
        <v>8300</v>
      </c>
      <c r="G302" s="13">
        <v>8666</v>
      </c>
      <c r="H302" s="13">
        <v>8894</v>
      </c>
      <c r="I302" s="13">
        <v>9889</v>
      </c>
      <c r="J302" s="13">
        <v>10292</v>
      </c>
      <c r="K302" s="14">
        <v>7548</v>
      </c>
      <c r="L302" s="14">
        <v>9427</v>
      </c>
      <c r="M302" s="14">
        <v>14190</v>
      </c>
      <c r="N302" s="14">
        <v>10318</v>
      </c>
      <c r="O302" s="14">
        <v>7784</v>
      </c>
      <c r="P302" s="14">
        <v>6681</v>
      </c>
      <c r="Q302" s="30">
        <v>109574</v>
      </c>
      <c r="R302" s="12">
        <f t="shared" si="31"/>
        <v>9.130928430571883E-2</v>
      </c>
    </row>
    <row r="303" spans="1:20" x14ac:dyDescent="0.2">
      <c r="A303" s="5" t="s">
        <v>543</v>
      </c>
      <c r="B303" s="6" t="s">
        <v>551</v>
      </c>
      <c r="C303" s="34" t="s">
        <v>611</v>
      </c>
      <c r="D303" s="10">
        <v>198022</v>
      </c>
      <c r="E303" s="13">
        <v>18947</v>
      </c>
      <c r="F303" s="13">
        <v>25699</v>
      </c>
      <c r="G303" s="13">
        <v>27102</v>
      </c>
      <c r="H303" s="13">
        <v>17353</v>
      </c>
      <c r="I303" s="13">
        <v>16286</v>
      </c>
      <c r="J303" s="13">
        <v>14370</v>
      </c>
      <c r="K303" s="14">
        <v>17582</v>
      </c>
      <c r="L303" s="14">
        <v>20636</v>
      </c>
      <c r="M303" s="14">
        <v>15494</v>
      </c>
      <c r="N303" s="14">
        <v>13551</v>
      </c>
      <c r="O303" s="14">
        <v>15751</v>
      </c>
      <c r="P303" s="14">
        <v>23295</v>
      </c>
      <c r="Q303" s="30">
        <v>226003</v>
      </c>
      <c r="R303" s="12">
        <f t="shared" si="31"/>
        <v>0.14130248154245484</v>
      </c>
    </row>
    <row r="304" spans="1:20" x14ac:dyDescent="0.2">
      <c r="A304" s="5" t="s">
        <v>543</v>
      </c>
      <c r="B304" s="6" t="s">
        <v>552</v>
      </c>
      <c r="C304" s="34" t="s">
        <v>613</v>
      </c>
      <c r="D304" s="10">
        <v>115596</v>
      </c>
      <c r="E304" s="13">
        <v>8758</v>
      </c>
      <c r="F304" s="13">
        <v>8930</v>
      </c>
      <c r="G304" s="13">
        <v>10444</v>
      </c>
      <c r="H304" s="13">
        <v>11446</v>
      </c>
      <c r="I304" s="13">
        <v>10735</v>
      </c>
      <c r="J304" s="13">
        <v>10673</v>
      </c>
      <c r="K304" s="14">
        <v>7272</v>
      </c>
      <c r="L304" s="14">
        <v>7597</v>
      </c>
      <c r="M304" s="14">
        <v>11067</v>
      </c>
      <c r="N304" s="14">
        <v>11076</v>
      </c>
      <c r="O304" s="14">
        <v>10153</v>
      </c>
      <c r="P304" s="14">
        <v>8416</v>
      </c>
      <c r="Q304" s="30">
        <v>116567</v>
      </c>
      <c r="R304" s="12">
        <f t="shared" si="31"/>
        <v>8.3999446347624573E-3</v>
      </c>
    </row>
    <row r="305" spans="1:18" x14ac:dyDescent="0.2">
      <c r="A305" s="5" t="s">
        <v>543</v>
      </c>
      <c r="B305" s="6" t="s">
        <v>553</v>
      </c>
      <c r="C305" s="34" t="s">
        <v>614</v>
      </c>
      <c r="D305" s="10">
        <v>1088056</v>
      </c>
      <c r="E305" s="13">
        <v>73796</v>
      </c>
      <c r="F305" s="13">
        <v>77970</v>
      </c>
      <c r="G305" s="13">
        <v>90848</v>
      </c>
      <c r="H305" s="13">
        <v>88691</v>
      </c>
      <c r="I305" s="13">
        <v>116689</v>
      </c>
      <c r="J305" s="13">
        <v>98575</v>
      </c>
      <c r="K305" s="14">
        <v>84347</v>
      </c>
      <c r="L305" s="14">
        <v>91215</v>
      </c>
      <c r="M305" s="14">
        <v>106043</v>
      </c>
      <c r="N305" s="14">
        <v>101845</v>
      </c>
      <c r="O305" s="14">
        <v>93764</v>
      </c>
      <c r="P305" s="14">
        <v>81595</v>
      </c>
      <c r="Q305" s="30">
        <v>1105680</v>
      </c>
      <c r="R305" s="12">
        <f t="shared" si="31"/>
        <v>1.61976957068386E-2</v>
      </c>
    </row>
    <row r="306" spans="1:18" x14ac:dyDescent="0.2">
      <c r="A306" s="5" t="s">
        <v>543</v>
      </c>
      <c r="B306" s="6" t="s">
        <v>554</v>
      </c>
      <c r="C306" s="34" t="s">
        <v>615</v>
      </c>
      <c r="D306" s="10">
        <v>2104746</v>
      </c>
      <c r="E306" s="13">
        <v>134400</v>
      </c>
      <c r="F306" s="13">
        <v>133567</v>
      </c>
      <c r="G306" s="13">
        <v>162886</v>
      </c>
      <c r="H306" s="13">
        <v>177356</v>
      </c>
      <c r="I306" s="13">
        <v>207164</v>
      </c>
      <c r="J306" s="13">
        <v>200816</v>
      </c>
      <c r="K306" s="14">
        <v>176983</v>
      </c>
      <c r="L306" s="14">
        <v>209447</v>
      </c>
      <c r="M306" s="14">
        <v>212835</v>
      </c>
      <c r="N306" s="14">
        <v>200028</v>
      </c>
      <c r="O306" s="14">
        <v>171625</v>
      </c>
      <c r="P306" s="14">
        <v>137012</v>
      </c>
      <c r="Q306" s="30">
        <v>2124682</v>
      </c>
      <c r="R306" s="12">
        <f t="shared" si="31"/>
        <v>9.4719267788132555E-3</v>
      </c>
    </row>
    <row r="307" spans="1:18" x14ac:dyDescent="0.2">
      <c r="A307" s="5" t="s">
        <v>543</v>
      </c>
      <c r="B307" s="6" t="s">
        <v>555</v>
      </c>
      <c r="C307" s="34" t="s">
        <v>616</v>
      </c>
      <c r="D307" s="10">
        <v>111009</v>
      </c>
      <c r="E307" s="13">
        <v>7961</v>
      </c>
      <c r="F307" s="13">
        <v>6552</v>
      </c>
      <c r="G307" s="13">
        <v>7758</v>
      </c>
      <c r="H307" s="13">
        <v>3707</v>
      </c>
      <c r="I307" s="13">
        <v>7665</v>
      </c>
      <c r="J307" s="13">
        <v>12858</v>
      </c>
      <c r="K307" s="14">
        <v>10620</v>
      </c>
      <c r="L307" s="14">
        <v>12956</v>
      </c>
      <c r="M307" s="14">
        <v>13784</v>
      </c>
      <c r="N307" s="14">
        <v>10282</v>
      </c>
      <c r="O307" s="14">
        <v>7844</v>
      </c>
      <c r="P307" s="14">
        <v>6834</v>
      </c>
      <c r="Q307" s="30">
        <v>109160</v>
      </c>
      <c r="R307" s="12">
        <f t="shared" si="31"/>
        <v>-1.6656307146267424E-2</v>
      </c>
    </row>
    <row r="308" spans="1:18" x14ac:dyDescent="0.2">
      <c r="A308" s="5" t="s">
        <v>543</v>
      </c>
      <c r="B308" s="6" t="s">
        <v>556</v>
      </c>
      <c r="C308" s="34" t="s">
        <v>617</v>
      </c>
      <c r="D308" s="10">
        <v>383235</v>
      </c>
      <c r="E308" s="13">
        <v>30033</v>
      </c>
      <c r="F308" s="13">
        <v>37533</v>
      </c>
      <c r="G308" s="13">
        <v>41056</v>
      </c>
      <c r="H308" s="13">
        <v>34640</v>
      </c>
      <c r="I308" s="13">
        <v>37557</v>
      </c>
      <c r="J308" s="13">
        <v>30046</v>
      </c>
      <c r="K308" s="14">
        <v>15308</v>
      </c>
      <c r="L308" s="14">
        <v>26933</v>
      </c>
      <c r="M308" s="14">
        <v>41086</v>
      </c>
      <c r="N308" s="14">
        <v>42233</v>
      </c>
      <c r="O308" s="14">
        <v>38964</v>
      </c>
      <c r="P308" s="14">
        <v>33332</v>
      </c>
      <c r="Q308" s="30">
        <v>408480</v>
      </c>
      <c r="R308" s="12">
        <f t="shared" si="31"/>
        <v>6.5873419703315284E-2</v>
      </c>
    </row>
    <row r="309" spans="1:18" x14ac:dyDescent="0.2">
      <c r="A309" s="5" t="s">
        <v>543</v>
      </c>
      <c r="B309" s="6" t="s">
        <v>557</v>
      </c>
      <c r="C309" s="34" t="s">
        <v>618</v>
      </c>
      <c r="D309" s="10">
        <v>218965</v>
      </c>
      <c r="E309" s="13">
        <v>15463</v>
      </c>
      <c r="F309" s="13">
        <v>16390</v>
      </c>
      <c r="G309" s="13">
        <v>18696</v>
      </c>
      <c r="H309" s="13">
        <v>19775</v>
      </c>
      <c r="I309" s="13">
        <v>21449</v>
      </c>
      <c r="J309" s="13">
        <v>17647</v>
      </c>
      <c r="K309" s="14">
        <v>10068</v>
      </c>
      <c r="L309" s="14">
        <v>15073</v>
      </c>
      <c r="M309" s="14">
        <v>20775</v>
      </c>
      <c r="N309" s="14">
        <v>21675</v>
      </c>
      <c r="O309" s="14">
        <v>20410</v>
      </c>
      <c r="P309" s="14">
        <v>15949</v>
      </c>
      <c r="Q309" s="30">
        <v>213364</v>
      </c>
      <c r="R309" s="12">
        <f t="shared" si="31"/>
        <v>-2.5579430502591705E-2</v>
      </c>
    </row>
    <row r="310" spans="1:18" x14ac:dyDescent="0.2">
      <c r="A310" s="5" t="s">
        <v>543</v>
      </c>
      <c r="B310" s="6" t="s">
        <v>558</v>
      </c>
      <c r="C310" s="34" t="s">
        <v>619</v>
      </c>
      <c r="D310" s="10">
        <v>292081</v>
      </c>
      <c r="E310" s="14">
        <v>17833</v>
      </c>
      <c r="F310" s="14">
        <v>20024</v>
      </c>
      <c r="G310" s="14">
        <v>22927</v>
      </c>
      <c r="H310" s="14">
        <v>25037</v>
      </c>
      <c r="I310" s="14">
        <v>30978</v>
      </c>
      <c r="J310" s="14">
        <v>25992</v>
      </c>
      <c r="K310" s="14">
        <v>20036</v>
      </c>
      <c r="L310" s="14">
        <v>24152</v>
      </c>
      <c r="M310" s="14">
        <v>28694</v>
      </c>
      <c r="N310" s="14">
        <v>28884</v>
      </c>
      <c r="O310" s="14">
        <v>24652</v>
      </c>
      <c r="P310" s="14">
        <v>22723</v>
      </c>
      <c r="Q310" s="30">
        <v>292005</v>
      </c>
      <c r="R310" s="12">
        <f t="shared" si="31"/>
        <v>-2.6020179333818838E-4</v>
      </c>
    </row>
    <row r="311" spans="1:18" x14ac:dyDescent="0.2">
      <c r="A311" s="5" t="s">
        <v>543</v>
      </c>
      <c r="B311" s="6" t="s">
        <v>559</v>
      </c>
      <c r="C311" s="34" t="s">
        <v>620</v>
      </c>
      <c r="D311" s="10">
        <v>19674456</v>
      </c>
      <c r="E311" s="13">
        <v>1369259</v>
      </c>
      <c r="F311" s="13">
        <v>1372973</v>
      </c>
      <c r="G311" s="13">
        <v>1613683</v>
      </c>
      <c r="H311" s="13">
        <v>1690200</v>
      </c>
      <c r="I311" s="13">
        <v>1897243</v>
      </c>
      <c r="J311" s="13">
        <v>1941161</v>
      </c>
      <c r="K311" s="14">
        <v>1893840</v>
      </c>
      <c r="L311" s="14">
        <v>1884729</v>
      </c>
      <c r="M311" s="14">
        <v>1897844</v>
      </c>
      <c r="N311" s="14">
        <v>1888441</v>
      </c>
      <c r="O311" s="14">
        <v>1670659</v>
      </c>
      <c r="P311" s="14">
        <v>1542754</v>
      </c>
      <c r="Q311" s="30">
        <v>20673810</v>
      </c>
      <c r="R311" s="12">
        <f t="shared" si="31"/>
        <v>5.0794492106922773E-2</v>
      </c>
    </row>
    <row r="312" spans="1:18" x14ac:dyDescent="0.2">
      <c r="A312" s="5" t="s">
        <v>543</v>
      </c>
      <c r="B312" s="6" t="s">
        <v>560</v>
      </c>
      <c r="C312" s="34" t="s">
        <v>621</v>
      </c>
      <c r="D312" s="10">
        <v>2290036</v>
      </c>
      <c r="E312" s="13">
        <v>162412</v>
      </c>
      <c r="F312" s="13">
        <v>168299</v>
      </c>
      <c r="G312" s="13">
        <v>190730</v>
      </c>
      <c r="H312" s="13">
        <v>201247</v>
      </c>
      <c r="I312" s="13">
        <v>223908</v>
      </c>
      <c r="J312" s="13">
        <v>177307</v>
      </c>
      <c r="K312" s="14">
        <v>115669</v>
      </c>
      <c r="L312" s="14">
        <v>173572</v>
      </c>
      <c r="M312" s="14">
        <v>222717</v>
      </c>
      <c r="N312" s="14">
        <v>236454</v>
      </c>
      <c r="O312" s="14">
        <v>231287</v>
      </c>
      <c r="P312" s="14">
        <v>173881</v>
      </c>
      <c r="Q312" s="30">
        <v>2277567</v>
      </c>
      <c r="R312" s="12">
        <f t="shared" si="31"/>
        <v>-5.4448925693744155E-3</v>
      </c>
    </row>
    <row r="313" spans="1:18" x14ac:dyDescent="0.2">
      <c r="A313" s="5" t="s">
        <v>543</v>
      </c>
      <c r="B313" s="6" t="s">
        <v>561</v>
      </c>
      <c r="C313" s="34" t="s">
        <v>622</v>
      </c>
      <c r="D313" s="10">
        <v>2317589</v>
      </c>
      <c r="E313" s="13">
        <v>111754</v>
      </c>
      <c r="F313" s="13">
        <v>106261</v>
      </c>
      <c r="G313" s="13">
        <v>143864</v>
      </c>
      <c r="H313" s="13">
        <v>196341</v>
      </c>
      <c r="I313" s="13">
        <v>213171</v>
      </c>
      <c r="J313" s="13">
        <v>222989</v>
      </c>
      <c r="K313" s="14">
        <v>256235</v>
      </c>
      <c r="L313" s="14">
        <v>231797</v>
      </c>
      <c r="M313" s="14">
        <v>205775</v>
      </c>
      <c r="N313" s="14">
        <v>215189</v>
      </c>
      <c r="O313" s="14">
        <v>133452</v>
      </c>
      <c r="P313" s="14">
        <v>128212</v>
      </c>
      <c r="Q313" s="30">
        <v>2165040</v>
      </c>
      <c r="R313" s="12">
        <f t="shared" si="31"/>
        <v>-6.5822283416084537E-2</v>
      </c>
    </row>
    <row r="314" spans="1:18" x14ac:dyDescent="0.2">
      <c r="A314" s="5" t="s">
        <v>543</v>
      </c>
      <c r="B314" s="6" t="s">
        <v>562</v>
      </c>
      <c r="C314" s="34" t="s">
        <v>623</v>
      </c>
      <c r="D314" s="10">
        <v>163472</v>
      </c>
      <c r="E314" s="13">
        <v>5987</v>
      </c>
      <c r="F314" s="13">
        <v>5043</v>
      </c>
      <c r="G314" s="13">
        <v>8431</v>
      </c>
      <c r="H314" s="13">
        <v>17201</v>
      </c>
      <c r="I314" s="13">
        <v>17610</v>
      </c>
      <c r="J314" s="13">
        <v>18140</v>
      </c>
      <c r="K314" s="14">
        <v>22148</v>
      </c>
      <c r="L314" s="14">
        <v>17684</v>
      </c>
      <c r="M314" s="14">
        <v>16622</v>
      </c>
      <c r="N314" s="14">
        <v>17411</v>
      </c>
      <c r="O314" s="14">
        <v>9492</v>
      </c>
      <c r="P314" s="14">
        <v>8004</v>
      </c>
      <c r="Q314" s="30">
        <v>163773</v>
      </c>
      <c r="R314" s="12">
        <f t="shared" si="31"/>
        <v>1.8412939218948043E-3</v>
      </c>
    </row>
    <row r="315" spans="1:18" x14ac:dyDescent="0.2">
      <c r="A315" s="5" t="s">
        <v>543</v>
      </c>
      <c r="B315" s="6" t="s">
        <v>563</v>
      </c>
      <c r="C315" s="34" t="s">
        <v>624</v>
      </c>
      <c r="D315" s="10">
        <v>282643</v>
      </c>
      <c r="E315" s="13">
        <v>18911</v>
      </c>
      <c r="F315" s="13">
        <v>20788</v>
      </c>
      <c r="G315" s="13">
        <v>21219</v>
      </c>
      <c r="H315" s="13">
        <v>23512</v>
      </c>
      <c r="I315" s="13">
        <v>31540</v>
      </c>
      <c r="J315" s="13">
        <v>23432</v>
      </c>
      <c r="K315" s="14">
        <v>8247</v>
      </c>
      <c r="L315" s="14">
        <v>20410</v>
      </c>
      <c r="M315" s="14">
        <v>32278</v>
      </c>
      <c r="N315" s="14">
        <v>29402</v>
      </c>
      <c r="O315" s="14">
        <v>24413</v>
      </c>
      <c r="P315" s="14">
        <v>18279</v>
      </c>
      <c r="Q315" s="30">
        <v>272362</v>
      </c>
      <c r="R315" s="12">
        <f t="shared" si="31"/>
        <v>-3.6374507771287479E-2</v>
      </c>
    </row>
    <row r="316" spans="1:18" x14ac:dyDescent="0.2">
      <c r="A316" s="5" t="s">
        <v>543</v>
      </c>
      <c r="B316" s="6" t="s">
        <v>564</v>
      </c>
      <c r="C316" s="34" t="s">
        <v>625</v>
      </c>
      <c r="D316" s="10">
        <v>983499</v>
      </c>
      <c r="E316" s="13">
        <v>68637</v>
      </c>
      <c r="F316" s="13">
        <v>69088</v>
      </c>
      <c r="G316" s="13">
        <v>81621</v>
      </c>
      <c r="H316" s="13">
        <v>81770</v>
      </c>
      <c r="I316" s="13">
        <v>104666</v>
      </c>
      <c r="J316" s="13">
        <v>83884</v>
      </c>
      <c r="K316" s="14">
        <v>65329</v>
      </c>
      <c r="L316" s="14">
        <v>75858</v>
      </c>
      <c r="M316" s="14">
        <v>93584</v>
      </c>
      <c r="N316" s="14">
        <v>97704</v>
      </c>
      <c r="O316" s="14">
        <v>90015</v>
      </c>
      <c r="P316" s="14">
        <v>77382</v>
      </c>
      <c r="Q316" s="30">
        <v>988406</v>
      </c>
      <c r="R316" s="12">
        <f t="shared" si="31"/>
        <v>4.9893289164504306E-3</v>
      </c>
    </row>
    <row r="317" spans="1:18" x14ac:dyDescent="0.2">
      <c r="A317" s="5" t="s">
        <v>543</v>
      </c>
      <c r="B317" s="6" t="s">
        <v>565</v>
      </c>
      <c r="C317" s="34" t="s">
        <v>626</v>
      </c>
      <c r="D317" s="10">
        <v>194350</v>
      </c>
      <c r="E317" s="13">
        <v>12054</v>
      </c>
      <c r="F317" s="13">
        <v>11918</v>
      </c>
      <c r="G317" s="13">
        <v>11898</v>
      </c>
      <c r="H317" s="13">
        <v>14638</v>
      </c>
      <c r="I317" s="13">
        <v>17824</v>
      </c>
      <c r="J317" s="13">
        <v>16603</v>
      </c>
      <c r="K317" s="14">
        <v>11374</v>
      </c>
      <c r="L317" s="14">
        <v>15042</v>
      </c>
      <c r="M317" s="14">
        <v>21671</v>
      </c>
      <c r="N317" s="14">
        <v>19356</v>
      </c>
      <c r="O317" s="14">
        <v>15055</v>
      </c>
      <c r="P317" s="14">
        <v>11760</v>
      </c>
      <c r="Q317" s="30">
        <v>179413</v>
      </c>
      <c r="R317" s="12">
        <f t="shared" si="31"/>
        <v>-7.685618729096988E-2</v>
      </c>
    </row>
    <row r="318" spans="1:18" x14ac:dyDescent="0.2">
      <c r="A318" s="5" t="s">
        <v>543</v>
      </c>
      <c r="B318" s="6" t="s">
        <v>566</v>
      </c>
      <c r="C318" s="34" t="s">
        <v>627</v>
      </c>
      <c r="D318" s="10">
        <v>327168</v>
      </c>
      <c r="E318" s="13">
        <v>16984</v>
      </c>
      <c r="F318" s="13">
        <v>19071</v>
      </c>
      <c r="G318" s="13">
        <v>22434</v>
      </c>
      <c r="H318" s="13">
        <v>24734</v>
      </c>
      <c r="I318" s="13">
        <v>29543</v>
      </c>
      <c r="J318" s="13">
        <v>32187</v>
      </c>
      <c r="K318" s="14">
        <v>59323</v>
      </c>
      <c r="L318" s="14">
        <v>38077</v>
      </c>
      <c r="M318" s="14">
        <v>30745</v>
      </c>
      <c r="N318" s="14">
        <v>32022</v>
      </c>
      <c r="O318" s="14">
        <v>26638</v>
      </c>
      <c r="P318" s="14">
        <v>20555</v>
      </c>
      <c r="Q318" s="30">
        <v>352226</v>
      </c>
      <c r="R318" s="12">
        <f t="shared" si="31"/>
        <v>7.6590620109546093E-2</v>
      </c>
    </row>
    <row r="319" spans="1:18" x14ac:dyDescent="0.2">
      <c r="A319" s="5" t="s">
        <v>567</v>
      </c>
      <c r="B319" s="6" t="s">
        <v>901</v>
      </c>
      <c r="C319" s="35"/>
      <c r="D319" s="10">
        <f>D320+D322+D323</f>
        <v>44055782</v>
      </c>
      <c r="E319" s="69">
        <f>E320+E322+E323</f>
        <v>3242152</v>
      </c>
      <c r="F319" s="69">
        <f t="shared" ref="F319:P319" si="33">F320+F322+F323</f>
        <v>3210330</v>
      </c>
      <c r="G319" s="69">
        <f t="shared" si="33"/>
        <v>3873613</v>
      </c>
      <c r="H319" s="69">
        <f t="shared" si="33"/>
        <v>3801899</v>
      </c>
      <c r="I319" s="69">
        <f t="shared" si="33"/>
        <v>3882993</v>
      </c>
      <c r="J319" s="69">
        <f t="shared" si="33"/>
        <v>3952214</v>
      </c>
      <c r="K319" s="69">
        <f t="shared" si="33"/>
        <v>4405254</v>
      </c>
      <c r="L319" s="69">
        <f t="shared" si="33"/>
        <v>4351723</v>
      </c>
      <c r="M319" s="69">
        <f t="shared" si="33"/>
        <v>4001139</v>
      </c>
      <c r="N319" s="69">
        <f t="shared" si="33"/>
        <v>3988851</v>
      </c>
      <c r="O319" s="69">
        <f t="shared" si="33"/>
        <v>3091262</v>
      </c>
      <c r="P319" s="69">
        <f t="shared" si="33"/>
        <v>3361095</v>
      </c>
      <c r="Q319" s="30">
        <f>SUM(E319:P319)</f>
        <v>45162525</v>
      </c>
      <c r="R319" s="12">
        <f t="shared" ref="R319:R340" si="34">Q319/D319-1</f>
        <v>2.5121401771962537E-2</v>
      </c>
    </row>
    <row r="320" spans="1:18" x14ac:dyDescent="0.2">
      <c r="A320" s="5" t="s">
        <v>567</v>
      </c>
      <c r="B320" s="5" t="s">
        <v>568</v>
      </c>
      <c r="C320" s="34" t="s">
        <v>628</v>
      </c>
      <c r="D320" s="10">
        <v>5353892</v>
      </c>
      <c r="E320" s="14">
        <v>336071</v>
      </c>
      <c r="F320" s="14">
        <v>361171</v>
      </c>
      <c r="G320" s="14">
        <v>432255</v>
      </c>
      <c r="H320" s="14">
        <v>508014</v>
      </c>
      <c r="I320" s="14">
        <v>543840</v>
      </c>
      <c r="J320" s="14">
        <v>553607</v>
      </c>
      <c r="K320" s="14">
        <v>600151</v>
      </c>
      <c r="L320" s="14">
        <v>604740</v>
      </c>
      <c r="M320" s="14">
        <v>567482</v>
      </c>
      <c r="N320" s="14">
        <v>545092</v>
      </c>
      <c r="O320" s="14">
        <v>401399</v>
      </c>
      <c r="P320" s="14">
        <v>410367</v>
      </c>
      <c r="Q320" s="30">
        <v>5862455</v>
      </c>
      <c r="R320" s="12">
        <v>9.7000000000000003E-2</v>
      </c>
    </row>
    <row r="321" spans="1:19" x14ac:dyDescent="0.2">
      <c r="A321" s="5" t="s">
        <v>567</v>
      </c>
      <c r="B321" s="5" t="s">
        <v>796</v>
      </c>
      <c r="C321" s="34" t="s">
        <v>797</v>
      </c>
      <c r="D321" s="10">
        <v>258692</v>
      </c>
      <c r="E321" s="14">
        <v>14406</v>
      </c>
      <c r="F321" s="14">
        <v>14165</v>
      </c>
      <c r="G321" s="14">
        <v>15945</v>
      </c>
      <c r="H321" s="14">
        <v>20161</v>
      </c>
      <c r="I321" s="14">
        <v>23577</v>
      </c>
      <c r="J321" s="14">
        <v>27883</v>
      </c>
      <c r="K321" s="14">
        <v>32663</v>
      </c>
      <c r="L321" s="14">
        <v>29413</v>
      </c>
      <c r="M321" s="14">
        <v>36353</v>
      </c>
      <c r="N321" s="14">
        <v>25131</v>
      </c>
      <c r="O321" s="14">
        <v>11057</v>
      </c>
      <c r="P321" s="14">
        <v>9801</v>
      </c>
      <c r="Q321" s="30">
        <v>260555</v>
      </c>
      <c r="R321" s="12">
        <f t="shared" si="34"/>
        <v>7.2016142748905221E-3</v>
      </c>
    </row>
    <row r="322" spans="1:19" x14ac:dyDescent="0.2">
      <c r="A322" s="5" t="s">
        <v>567</v>
      </c>
      <c r="B322" s="6" t="s">
        <v>569</v>
      </c>
      <c r="C322" s="34" t="s">
        <v>629</v>
      </c>
      <c r="D322" s="10">
        <v>13899424</v>
      </c>
      <c r="E322" s="14">
        <v>1202681</v>
      </c>
      <c r="F322" s="14">
        <v>1204652</v>
      </c>
      <c r="G322" s="14">
        <v>1442945</v>
      </c>
      <c r="H322" s="14">
        <v>1203661</v>
      </c>
      <c r="I322" s="14">
        <v>1165347</v>
      </c>
      <c r="J322" s="14">
        <v>1179567</v>
      </c>
      <c r="K322" s="14">
        <v>1323342</v>
      </c>
      <c r="L322" s="14">
        <v>1303747</v>
      </c>
      <c r="M322" s="14">
        <v>1161654</v>
      </c>
      <c r="N322" s="14">
        <v>1173651</v>
      </c>
      <c r="O322" s="14">
        <v>918863</v>
      </c>
      <c r="P322" s="14">
        <v>1156041</v>
      </c>
      <c r="Q322" s="30">
        <f t="shared" si="32"/>
        <v>14436151</v>
      </c>
      <c r="R322" s="12">
        <f t="shared" si="34"/>
        <v>3.8615053400774091E-2</v>
      </c>
    </row>
    <row r="323" spans="1:19" x14ac:dyDescent="0.2">
      <c r="A323" s="5" t="s">
        <v>567</v>
      </c>
      <c r="B323" s="6" t="s">
        <v>570</v>
      </c>
      <c r="C323" s="34" t="s">
        <v>630</v>
      </c>
      <c r="D323" s="10">
        <v>24802466</v>
      </c>
      <c r="E323" s="14">
        <v>1703400</v>
      </c>
      <c r="F323" s="14">
        <v>1644507</v>
      </c>
      <c r="G323" s="14">
        <v>1998413</v>
      </c>
      <c r="H323" s="14">
        <v>2090224</v>
      </c>
      <c r="I323" s="14">
        <v>2173806</v>
      </c>
      <c r="J323" s="14">
        <v>2219040</v>
      </c>
      <c r="K323" s="14">
        <v>2481761</v>
      </c>
      <c r="L323" s="14">
        <v>2443236</v>
      </c>
      <c r="M323" s="14">
        <v>2272003</v>
      </c>
      <c r="N323" s="14">
        <v>2270108</v>
      </c>
      <c r="O323" s="14">
        <v>1771000</v>
      </c>
      <c r="P323" s="14">
        <v>1794687</v>
      </c>
      <c r="Q323" s="30">
        <v>24865138</v>
      </c>
      <c r="R323" s="12">
        <f t="shared" si="34"/>
        <v>2.5268455160869507E-3</v>
      </c>
    </row>
    <row r="324" spans="1:19" x14ac:dyDescent="0.2">
      <c r="A324" s="5" t="s">
        <v>632</v>
      </c>
      <c r="B324" s="5" t="s">
        <v>93</v>
      </c>
      <c r="C324" s="35"/>
      <c r="D324" s="10">
        <v>129957861</v>
      </c>
      <c r="E324" s="14">
        <v>8380771</v>
      </c>
      <c r="F324" s="14">
        <v>8468817</v>
      </c>
      <c r="G324" s="14">
        <v>9789052</v>
      </c>
      <c r="H324" s="14">
        <v>10832963</v>
      </c>
      <c r="I324" s="14">
        <v>13637817</v>
      </c>
      <c r="J324" s="14">
        <v>15129384</v>
      </c>
      <c r="K324" s="14">
        <v>15771018</v>
      </c>
      <c r="L324" s="14">
        <v>17122983</v>
      </c>
      <c r="M324" s="14">
        <v>16011153</v>
      </c>
      <c r="N324" s="14">
        <v>14297905</v>
      </c>
      <c r="O324" s="14">
        <v>10432219</v>
      </c>
      <c r="P324" s="14">
        <v>9657647</v>
      </c>
      <c r="Q324" s="30">
        <f t="shared" si="32"/>
        <v>149531729</v>
      </c>
      <c r="R324" s="12">
        <f t="shared" si="34"/>
        <v>0.15061703731796561</v>
      </c>
    </row>
    <row r="325" spans="1:19" x14ac:dyDescent="0.2">
      <c r="A325" s="5" t="s">
        <v>632</v>
      </c>
      <c r="B325" s="5" t="s">
        <v>633</v>
      </c>
      <c r="C325" s="34" t="s">
        <v>692</v>
      </c>
      <c r="D325" s="10">
        <v>3777348</v>
      </c>
      <c r="E325" s="14">
        <v>330549</v>
      </c>
      <c r="F325" s="14">
        <v>327253</v>
      </c>
      <c r="G325" s="14">
        <v>339838</v>
      </c>
      <c r="H325" s="14">
        <v>355107</v>
      </c>
      <c r="I325" s="14">
        <v>360821</v>
      </c>
      <c r="J325" s="14">
        <v>374758</v>
      </c>
      <c r="K325" s="14">
        <v>369362</v>
      </c>
      <c r="L325" s="14">
        <v>405507</v>
      </c>
      <c r="M325" s="14">
        <v>383984</v>
      </c>
      <c r="N325" s="14">
        <v>373812</v>
      </c>
      <c r="O325" s="14">
        <v>345211</v>
      </c>
      <c r="P325" s="14">
        <v>350746</v>
      </c>
      <c r="Q325" s="30">
        <f t="shared" si="32"/>
        <v>4316948</v>
      </c>
      <c r="R325" s="12">
        <f t="shared" si="34"/>
        <v>0.14285154558171498</v>
      </c>
    </row>
    <row r="326" spans="1:19" x14ac:dyDescent="0.2">
      <c r="A326" s="5" t="s">
        <v>632</v>
      </c>
      <c r="B326" s="5" t="s">
        <v>634</v>
      </c>
      <c r="C326" s="34" t="s">
        <v>693</v>
      </c>
      <c r="D326" s="10">
        <v>9237886</v>
      </c>
      <c r="E326" s="14">
        <v>770205</v>
      </c>
      <c r="F326" s="14">
        <v>790919</v>
      </c>
      <c r="G326" s="14">
        <v>844233</v>
      </c>
      <c r="H326" s="14">
        <v>868534</v>
      </c>
      <c r="I326" s="14">
        <v>963246</v>
      </c>
      <c r="J326" s="14">
        <v>968407</v>
      </c>
      <c r="K326" s="14">
        <v>964537</v>
      </c>
      <c r="L326" s="14">
        <v>1024526</v>
      </c>
      <c r="M326" s="14">
        <v>988193</v>
      </c>
      <c r="N326" s="14">
        <v>950186</v>
      </c>
      <c r="O326" s="14">
        <v>913333</v>
      </c>
      <c r="P326" s="14">
        <v>881904</v>
      </c>
      <c r="Q326" s="30">
        <f t="shared" si="32"/>
        <v>10928223</v>
      </c>
      <c r="R326" s="12">
        <f t="shared" si="34"/>
        <v>0.18297876808611835</v>
      </c>
    </row>
    <row r="327" spans="1:19" x14ac:dyDescent="0.2">
      <c r="A327" s="5" t="s">
        <v>632</v>
      </c>
      <c r="B327" s="5" t="s">
        <v>635</v>
      </c>
      <c r="C327" s="34" t="s">
        <v>694</v>
      </c>
      <c r="D327" s="10">
        <v>24993667</v>
      </c>
      <c r="E327" s="14">
        <v>593186</v>
      </c>
      <c r="F327" s="14">
        <v>657225</v>
      </c>
      <c r="G327" s="14">
        <v>1053466</v>
      </c>
      <c r="H327" s="14">
        <v>1580599</v>
      </c>
      <c r="I327" s="14">
        <v>2987264</v>
      </c>
      <c r="J327" s="14">
        <v>3533129</v>
      </c>
      <c r="K327" s="14">
        <v>3871996</v>
      </c>
      <c r="L327" s="14">
        <v>4096088</v>
      </c>
      <c r="M327" s="14">
        <v>3824000</v>
      </c>
      <c r="N327" s="14">
        <v>3081971</v>
      </c>
      <c r="O327" s="14">
        <v>1094212</v>
      </c>
      <c r="P327" s="14">
        <v>630576</v>
      </c>
      <c r="Q327" s="30">
        <f t="shared" si="32"/>
        <v>27003712</v>
      </c>
      <c r="R327" s="12">
        <f t="shared" si="34"/>
        <v>8.0422172544748927E-2</v>
      </c>
    </row>
    <row r="328" spans="1:19" x14ac:dyDescent="0.2">
      <c r="A328" s="5" t="s">
        <v>632</v>
      </c>
      <c r="B328" s="5" t="s">
        <v>636</v>
      </c>
      <c r="C328" s="34" t="s">
        <v>695</v>
      </c>
      <c r="D328" s="10">
        <v>3565824</v>
      </c>
      <c r="E328" s="14">
        <v>50223</v>
      </c>
      <c r="F328" s="14">
        <v>46384</v>
      </c>
      <c r="G328" s="14">
        <v>56835</v>
      </c>
      <c r="H328" s="14">
        <v>132335</v>
      </c>
      <c r="I328" s="14">
        <v>359766</v>
      </c>
      <c r="J328" s="14">
        <v>548123</v>
      </c>
      <c r="K328" s="14">
        <v>670951</v>
      </c>
      <c r="L328" s="14">
        <v>741845</v>
      </c>
      <c r="M328" s="14">
        <v>571928</v>
      </c>
      <c r="N328" s="14">
        <v>320984</v>
      </c>
      <c r="O328" s="14">
        <v>70257</v>
      </c>
      <c r="P328" s="14">
        <v>62291</v>
      </c>
      <c r="Q328" s="30">
        <f t="shared" si="32"/>
        <v>3631922</v>
      </c>
      <c r="R328" s="12">
        <f t="shared" si="34"/>
        <v>1.8536529004235858E-2</v>
      </c>
    </row>
    <row r="329" spans="1:19" x14ac:dyDescent="0.2">
      <c r="A329" s="5" t="s">
        <v>632</v>
      </c>
      <c r="B329" s="5" t="s">
        <v>637</v>
      </c>
      <c r="C329" s="34" t="s">
        <v>696</v>
      </c>
      <c r="D329" s="10">
        <v>3810015</v>
      </c>
      <c r="E329" s="14">
        <v>31806</v>
      </c>
      <c r="F329" s="14">
        <v>33309</v>
      </c>
      <c r="G329" s="14">
        <v>37460</v>
      </c>
      <c r="H329" s="14">
        <v>120585</v>
      </c>
      <c r="I329" s="14">
        <v>440470</v>
      </c>
      <c r="J329" s="14">
        <v>646142</v>
      </c>
      <c r="K329" s="14">
        <v>745547</v>
      </c>
      <c r="L329" s="14">
        <v>801390</v>
      </c>
      <c r="M329" s="14">
        <v>685929</v>
      </c>
      <c r="N329" s="14">
        <v>429531</v>
      </c>
      <c r="O329" s="14">
        <v>52386</v>
      </c>
      <c r="P329" s="14">
        <v>32618</v>
      </c>
      <c r="Q329" s="30">
        <f t="shared" si="32"/>
        <v>4057173</v>
      </c>
      <c r="R329" s="12">
        <f t="shared" si="34"/>
        <v>6.4870610745626944E-2</v>
      </c>
    </row>
    <row r="330" spans="1:19" x14ac:dyDescent="0.2">
      <c r="A330" s="5" t="s">
        <v>632</v>
      </c>
      <c r="B330" s="5" t="s">
        <v>638</v>
      </c>
      <c r="C330" s="34" t="s">
        <v>697</v>
      </c>
      <c r="D330" s="10">
        <v>1277243</v>
      </c>
      <c r="E330" s="14">
        <v>137821</v>
      </c>
      <c r="F330" s="14">
        <v>143314</v>
      </c>
      <c r="G330" s="14">
        <v>147324</v>
      </c>
      <c r="H330" s="14">
        <v>147291</v>
      </c>
      <c r="I330" s="14">
        <v>150555</v>
      </c>
      <c r="J330" s="14">
        <v>148851</v>
      </c>
      <c r="K330" s="14">
        <v>151439</v>
      </c>
      <c r="L330" s="14">
        <v>156767</v>
      </c>
      <c r="M330" s="14">
        <v>166675</v>
      </c>
      <c r="N330" s="14">
        <v>152527</v>
      </c>
      <c r="O330" s="14">
        <v>144269</v>
      </c>
      <c r="P330" s="14">
        <v>124539</v>
      </c>
      <c r="Q330" s="30">
        <f t="shared" si="32"/>
        <v>1771372</v>
      </c>
      <c r="R330" s="12">
        <f t="shared" si="34"/>
        <v>0.38687156633467557</v>
      </c>
    </row>
    <row r="331" spans="1:19" x14ac:dyDescent="0.2">
      <c r="A331" s="5" t="s">
        <v>632</v>
      </c>
      <c r="B331" s="5" t="s">
        <v>639</v>
      </c>
      <c r="C331" s="34" t="s">
        <v>698</v>
      </c>
      <c r="D331" s="10">
        <v>1444569</v>
      </c>
      <c r="E331" s="14">
        <v>125998</v>
      </c>
      <c r="F331" s="14">
        <v>129555</v>
      </c>
      <c r="G331" s="14">
        <v>142425</v>
      </c>
      <c r="H331" s="14">
        <v>152175</v>
      </c>
      <c r="I331" s="14">
        <v>148867</v>
      </c>
      <c r="J331" s="14">
        <v>167739</v>
      </c>
      <c r="K331" s="14">
        <v>159792</v>
      </c>
      <c r="L331" s="14">
        <v>175723</v>
      </c>
      <c r="M331" s="14">
        <v>189800</v>
      </c>
      <c r="N331" s="14">
        <v>196847</v>
      </c>
      <c r="O331" s="14">
        <v>153775</v>
      </c>
      <c r="P331" s="14">
        <v>142603</v>
      </c>
      <c r="Q331" s="30">
        <f t="shared" si="32"/>
        <v>1885299</v>
      </c>
      <c r="R331" s="12">
        <f t="shared" si="34"/>
        <v>0.30509446070073487</v>
      </c>
    </row>
    <row r="332" spans="1:19" x14ac:dyDescent="0.2">
      <c r="A332" s="5" t="s">
        <v>632</v>
      </c>
      <c r="B332" s="5" t="s">
        <v>640</v>
      </c>
      <c r="C332" s="34" t="s">
        <v>699</v>
      </c>
      <c r="D332" s="10">
        <v>44998508</v>
      </c>
      <c r="E332" s="14">
        <v>3570582</v>
      </c>
      <c r="F332" s="14">
        <v>3530981</v>
      </c>
      <c r="G332" s="14">
        <v>4115080</v>
      </c>
      <c r="H332" s="14">
        <v>4096287</v>
      </c>
      <c r="I332" s="14">
        <v>4526338</v>
      </c>
      <c r="J332" s="14">
        <v>4555965</v>
      </c>
      <c r="K332" s="14">
        <v>4539346</v>
      </c>
      <c r="L332" s="14">
        <v>4975770</v>
      </c>
      <c r="M332" s="14">
        <v>4818321</v>
      </c>
      <c r="N332" s="14">
        <v>4617367</v>
      </c>
      <c r="O332" s="14">
        <v>4025445</v>
      </c>
      <c r="P332" s="14">
        <v>3949393</v>
      </c>
      <c r="Q332" s="30">
        <f t="shared" si="32"/>
        <v>51320875</v>
      </c>
      <c r="R332" s="12">
        <f t="shared" si="34"/>
        <v>0.14050170285645924</v>
      </c>
      <c r="S332" s="32"/>
    </row>
    <row r="333" spans="1:19" x14ac:dyDescent="0.2">
      <c r="A333" s="5" t="s">
        <v>632</v>
      </c>
      <c r="B333" s="5" t="s">
        <v>641</v>
      </c>
      <c r="C333" s="34" t="s">
        <v>700</v>
      </c>
      <c r="D333" s="10">
        <v>14487242</v>
      </c>
      <c r="E333" s="14">
        <v>1100331</v>
      </c>
      <c r="F333" s="14">
        <v>1089437</v>
      </c>
      <c r="G333" s="14">
        <v>1225126</v>
      </c>
      <c r="H333" s="14">
        <v>1394894</v>
      </c>
      <c r="I333" s="14">
        <v>1516210</v>
      </c>
      <c r="J333" s="14">
        <v>1748220</v>
      </c>
      <c r="K333" s="14">
        <v>1762156</v>
      </c>
      <c r="L333" s="14">
        <v>1992313</v>
      </c>
      <c r="M333" s="14">
        <v>1865133</v>
      </c>
      <c r="N333" s="14">
        <v>1851575</v>
      </c>
      <c r="O333" s="14">
        <v>1561031</v>
      </c>
      <c r="P333" s="14">
        <v>1535416</v>
      </c>
      <c r="Q333" s="30">
        <f t="shared" si="32"/>
        <v>18641842</v>
      </c>
      <c r="R333" s="12">
        <f t="shared" si="34"/>
        <v>0.28677646166192305</v>
      </c>
    </row>
    <row r="334" spans="1:19" x14ac:dyDescent="0.2">
      <c r="A334" s="5" t="s">
        <v>632</v>
      </c>
      <c r="B334" s="5" t="s">
        <v>642</v>
      </c>
      <c r="C334" s="34" t="s">
        <v>701</v>
      </c>
      <c r="D334" s="10">
        <v>9356284</v>
      </c>
      <c r="E334" s="14">
        <v>648390</v>
      </c>
      <c r="F334" s="14">
        <v>660479</v>
      </c>
      <c r="G334" s="14">
        <v>722514</v>
      </c>
      <c r="H334" s="14">
        <v>788653</v>
      </c>
      <c r="I334" s="14">
        <v>910465</v>
      </c>
      <c r="J334" s="14">
        <v>976234</v>
      </c>
      <c r="K334" s="14">
        <v>1026608</v>
      </c>
      <c r="L334" s="14">
        <v>1105193</v>
      </c>
      <c r="M334" s="14">
        <v>1015268</v>
      </c>
      <c r="N334" s="14">
        <v>911065</v>
      </c>
      <c r="O334" s="14">
        <v>735746</v>
      </c>
      <c r="P334" s="14">
        <v>708012</v>
      </c>
      <c r="Q334" s="30">
        <f t="shared" si="32"/>
        <v>10208627</v>
      </c>
      <c r="R334" s="12">
        <f t="shared" si="34"/>
        <v>9.1098453189321749E-2</v>
      </c>
    </row>
    <row r="335" spans="1:19" x14ac:dyDescent="0.2">
      <c r="A335" s="5" t="s">
        <v>632</v>
      </c>
      <c r="B335" s="5" t="s">
        <v>643</v>
      </c>
      <c r="C335" s="34" t="s">
        <v>702</v>
      </c>
      <c r="D335" s="10">
        <v>1258731</v>
      </c>
      <c r="E335" s="14">
        <v>92070</v>
      </c>
      <c r="F335" s="14">
        <v>100515</v>
      </c>
      <c r="G335" s="14">
        <v>108117</v>
      </c>
      <c r="H335" s="14">
        <v>140334</v>
      </c>
      <c r="I335" s="14">
        <v>148338</v>
      </c>
      <c r="J335" s="14">
        <v>146106</v>
      </c>
      <c r="K335" s="14">
        <v>148594</v>
      </c>
      <c r="L335" s="14">
        <v>175370</v>
      </c>
      <c r="M335" s="14">
        <v>172794</v>
      </c>
      <c r="N335" s="14">
        <v>161255</v>
      </c>
      <c r="O335" s="14">
        <v>106110</v>
      </c>
      <c r="P335" s="14">
        <v>103369</v>
      </c>
      <c r="Q335" s="30">
        <f t="shared" si="32"/>
        <v>1602972</v>
      </c>
      <c r="R335" s="12">
        <f t="shared" si="34"/>
        <v>0.27348257888301797</v>
      </c>
    </row>
    <row r="336" spans="1:19" x14ac:dyDescent="0.2">
      <c r="A336" s="5" t="s">
        <v>632</v>
      </c>
      <c r="B336" s="5" t="s">
        <v>789</v>
      </c>
      <c r="C336" s="34" t="s">
        <v>790</v>
      </c>
      <c r="D336" s="10">
        <v>1246168</v>
      </c>
      <c r="E336" s="14">
        <v>93459</v>
      </c>
      <c r="F336" s="14">
        <v>96429</v>
      </c>
      <c r="G336" s="14">
        <v>101786</v>
      </c>
      <c r="H336" s="14">
        <v>100556</v>
      </c>
      <c r="I336" s="14">
        <v>107574</v>
      </c>
      <c r="J336" s="14">
        <v>129519</v>
      </c>
      <c r="K336" s="14">
        <v>126174</v>
      </c>
      <c r="L336" s="14">
        <v>137847</v>
      </c>
      <c r="M336" s="14">
        <v>120449</v>
      </c>
      <c r="N336" s="14">
        <v>114211</v>
      </c>
      <c r="O336" s="14">
        <v>109846</v>
      </c>
      <c r="P336" s="14">
        <v>103756</v>
      </c>
      <c r="Q336" s="30">
        <f t="shared" si="32"/>
        <v>1341606</v>
      </c>
      <c r="R336" s="12">
        <f t="shared" si="34"/>
        <v>7.6585179526355907E-2</v>
      </c>
    </row>
    <row r="337" spans="1:18" x14ac:dyDescent="0.2">
      <c r="A337" s="5" t="s">
        <v>632</v>
      </c>
      <c r="B337" s="5" t="s">
        <v>644</v>
      </c>
      <c r="C337" s="34" t="s">
        <v>703</v>
      </c>
      <c r="D337" s="10">
        <v>2429873</v>
      </c>
      <c r="E337" s="14">
        <v>184045</v>
      </c>
      <c r="F337" s="14">
        <v>185042</v>
      </c>
      <c r="G337" s="14">
        <v>185768</v>
      </c>
      <c r="H337" s="14">
        <v>199537</v>
      </c>
      <c r="I337" s="14">
        <v>225196</v>
      </c>
      <c r="J337" s="14">
        <v>249671</v>
      </c>
      <c r="K337" s="14">
        <v>243417</v>
      </c>
      <c r="L337" s="14">
        <v>281902</v>
      </c>
      <c r="M337" s="14">
        <v>239664</v>
      </c>
      <c r="N337" s="14">
        <v>176529</v>
      </c>
      <c r="O337" s="14">
        <v>259915</v>
      </c>
      <c r="P337" s="14">
        <v>194913</v>
      </c>
      <c r="Q337" s="30">
        <f t="shared" si="32"/>
        <v>2625599</v>
      </c>
      <c r="R337" s="12">
        <f t="shared" si="34"/>
        <v>8.0549888821349835E-2</v>
      </c>
    </row>
    <row r="338" spans="1:18" x14ac:dyDescent="0.2">
      <c r="A338" s="5" t="s">
        <v>632</v>
      </c>
      <c r="B338" s="5" t="s">
        <v>791</v>
      </c>
      <c r="C338" s="34" t="s">
        <v>792</v>
      </c>
      <c r="D338" s="10">
        <v>1001867</v>
      </c>
      <c r="E338" s="14">
        <v>82568</v>
      </c>
      <c r="F338" s="14">
        <v>83128</v>
      </c>
      <c r="G338" s="14">
        <v>82556</v>
      </c>
      <c r="H338" s="14">
        <v>121322</v>
      </c>
      <c r="I338" s="14">
        <v>68261</v>
      </c>
      <c r="J338" s="14">
        <v>99864</v>
      </c>
      <c r="K338" s="14">
        <v>98646</v>
      </c>
      <c r="L338" s="14">
        <v>101663</v>
      </c>
      <c r="M338" s="14">
        <v>96669</v>
      </c>
      <c r="N338" s="14">
        <v>102591</v>
      </c>
      <c r="O338" s="14">
        <v>91698</v>
      </c>
      <c r="P338" s="14">
        <v>92744</v>
      </c>
      <c r="Q338" s="30">
        <f t="shared" si="32"/>
        <v>1121710</v>
      </c>
      <c r="R338" s="12">
        <f t="shared" si="34"/>
        <v>0.11961967007596819</v>
      </c>
    </row>
    <row r="339" spans="1:18" x14ac:dyDescent="0.2">
      <c r="A339" s="5" t="s">
        <v>645</v>
      </c>
      <c r="B339" s="5" t="s">
        <v>646</v>
      </c>
      <c r="C339" s="34" t="s">
        <v>704</v>
      </c>
      <c r="D339" s="10">
        <v>444150</v>
      </c>
      <c r="E339" s="14">
        <v>28235</v>
      </c>
      <c r="F339" s="14">
        <v>24437</v>
      </c>
      <c r="G339" s="14">
        <v>30892</v>
      </c>
      <c r="H339" s="14">
        <v>34202</v>
      </c>
      <c r="I339" s="14">
        <v>40630</v>
      </c>
      <c r="J339" s="14">
        <v>42839</v>
      </c>
      <c r="K339" s="14">
        <v>45580</v>
      </c>
      <c r="L339" s="14">
        <v>47015</v>
      </c>
      <c r="M339" s="14">
        <v>43647</v>
      </c>
      <c r="N339" s="14">
        <v>42070</v>
      </c>
      <c r="O339" s="14">
        <v>39236</v>
      </c>
      <c r="P339" s="14">
        <v>36198</v>
      </c>
      <c r="Q339" s="30">
        <f t="shared" si="32"/>
        <v>454981</v>
      </c>
      <c r="R339" s="12">
        <f t="shared" si="34"/>
        <v>2.4385905662501317E-2</v>
      </c>
    </row>
    <row r="340" spans="1:18" x14ac:dyDescent="0.2">
      <c r="A340" s="5" t="s">
        <v>645</v>
      </c>
      <c r="B340" s="5" t="s">
        <v>647</v>
      </c>
      <c r="C340" s="34" t="s">
        <v>705</v>
      </c>
      <c r="D340" s="10">
        <v>1000000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30">
        <v>1110500</v>
      </c>
      <c r="R340" s="12">
        <f t="shared" si="34"/>
        <v>0.11050000000000004</v>
      </c>
    </row>
    <row r="341" spans="1:18" x14ac:dyDescent="0.2">
      <c r="A341" s="5" t="s">
        <v>645</v>
      </c>
      <c r="B341" s="5" t="s">
        <v>830</v>
      </c>
      <c r="C341" s="34" t="s">
        <v>706</v>
      </c>
      <c r="D341" s="10">
        <v>501472</v>
      </c>
      <c r="E341" s="14">
        <v>36586</v>
      </c>
      <c r="F341" s="14">
        <v>33151</v>
      </c>
      <c r="G341" s="14">
        <v>36830</v>
      </c>
      <c r="H341" s="14">
        <v>37821</v>
      </c>
      <c r="I341" s="14">
        <v>50519</v>
      </c>
      <c r="J341" s="14">
        <v>61217</v>
      </c>
      <c r="K341" s="14">
        <v>68867</v>
      </c>
      <c r="L341" s="14">
        <v>70317</v>
      </c>
      <c r="M341" s="14">
        <v>64884</v>
      </c>
      <c r="N341" s="14">
        <v>54324</v>
      </c>
      <c r="O341" s="14">
        <v>47491</v>
      </c>
      <c r="P341" s="14">
        <v>43046</v>
      </c>
      <c r="Q341" s="30">
        <f t="shared" si="32"/>
        <v>605053</v>
      </c>
      <c r="R341" s="12">
        <f>Q341/D341-1</f>
        <v>0.2065539053027885</v>
      </c>
    </row>
    <row r="342" spans="1:18" x14ac:dyDescent="0.2">
      <c r="A342" s="5" t="s">
        <v>645</v>
      </c>
      <c r="B342" s="5" t="s">
        <v>829</v>
      </c>
      <c r="C342" s="34" t="s">
        <v>707</v>
      </c>
      <c r="D342" s="10">
        <v>8478091</v>
      </c>
      <c r="E342" s="14">
        <v>462090</v>
      </c>
      <c r="F342" s="14">
        <f>1782864-E342-G342-H342</f>
        <v>348996</v>
      </c>
      <c r="G342" s="14">
        <v>437624</v>
      </c>
      <c r="H342" s="14">
        <v>534154</v>
      </c>
      <c r="I342" s="14">
        <v>718241</v>
      </c>
      <c r="J342" s="14">
        <v>788488</v>
      </c>
      <c r="K342" s="14">
        <v>881194</v>
      </c>
      <c r="L342" s="14">
        <v>943561</v>
      </c>
      <c r="M342" s="14">
        <v>872228</v>
      </c>
      <c r="N342" s="14">
        <v>710235</v>
      </c>
      <c r="O342" s="14">
        <v>623359</v>
      </c>
      <c r="P342" s="14">
        <v>606794</v>
      </c>
      <c r="Q342" s="30">
        <f t="shared" si="32"/>
        <v>7926964</v>
      </c>
      <c r="R342" s="12">
        <f>Q342/D342-1</f>
        <v>-6.5006025530983336E-2</v>
      </c>
    </row>
    <row r="343" spans="1:18" x14ac:dyDescent="0.2">
      <c r="A343" s="5" t="s">
        <v>645</v>
      </c>
      <c r="B343" s="5" t="s">
        <v>709</v>
      </c>
      <c r="C343" s="34" t="s">
        <v>710</v>
      </c>
      <c r="D343" s="10">
        <v>862000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30">
        <v>1838393</v>
      </c>
      <c r="R343" s="12">
        <f>Q343/D343-1</f>
        <v>1.1327064965197216</v>
      </c>
    </row>
    <row r="344" spans="1:18" x14ac:dyDescent="0.2">
      <c r="A344" s="5" t="s">
        <v>645</v>
      </c>
      <c r="B344" s="5" t="s">
        <v>650</v>
      </c>
      <c r="C344" s="34" t="s">
        <v>708</v>
      </c>
      <c r="D344" s="10">
        <v>576000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>
        <v>47915</v>
      </c>
      <c r="P344" s="14">
        <v>43635</v>
      </c>
      <c r="Q344" s="30">
        <v>702170</v>
      </c>
      <c r="R344" s="12">
        <v>0.217</v>
      </c>
    </row>
    <row r="345" spans="1:18" x14ac:dyDescent="0.2">
      <c r="A345" s="5" t="s">
        <v>645</v>
      </c>
      <c r="B345" s="5" t="s">
        <v>651</v>
      </c>
      <c r="C345" s="34" t="s">
        <v>711</v>
      </c>
      <c r="D345" s="10">
        <v>907584</v>
      </c>
      <c r="E345" s="14">
        <v>59204</v>
      </c>
      <c r="F345" s="14">
        <v>52767</v>
      </c>
      <c r="G345" s="14">
        <v>62932</v>
      </c>
      <c r="H345" s="14">
        <v>72077</v>
      </c>
      <c r="I345" s="14">
        <v>99179</v>
      </c>
      <c r="J345" s="14">
        <v>109399</v>
      </c>
      <c r="K345" s="14">
        <v>123206</v>
      </c>
      <c r="L345" s="14">
        <v>132726</v>
      </c>
      <c r="M345" s="14">
        <v>121714</v>
      </c>
      <c r="N345" s="14">
        <v>88269</v>
      </c>
      <c r="O345" s="14">
        <v>77073</v>
      </c>
      <c r="P345" s="14">
        <v>70572</v>
      </c>
      <c r="Q345" s="30">
        <f t="shared" si="32"/>
        <v>1069118</v>
      </c>
      <c r="R345" s="12">
        <f>Q345/D345-1</f>
        <v>0.1779824236654679</v>
      </c>
    </row>
    <row r="346" spans="1:18" x14ac:dyDescent="0.2">
      <c r="A346" s="5" t="s">
        <v>645</v>
      </c>
      <c r="B346" s="5" t="s">
        <v>652</v>
      </c>
      <c r="C346" s="34" t="s">
        <v>712</v>
      </c>
      <c r="D346" s="10">
        <v>1113900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30">
        <v>1204500</v>
      </c>
      <c r="R346" s="12">
        <f>Q346/D346-1</f>
        <v>8.1335847023969787E-2</v>
      </c>
    </row>
    <row r="347" spans="1:18" x14ac:dyDescent="0.2">
      <c r="A347" s="5" t="s">
        <v>653</v>
      </c>
      <c r="B347" s="6" t="s">
        <v>93</v>
      </c>
      <c r="C347" s="35"/>
      <c r="D347" s="10">
        <v>223836329</v>
      </c>
      <c r="E347" s="14">
        <v>14080346</v>
      </c>
      <c r="F347" s="14">
        <v>14210840</v>
      </c>
      <c r="G347" s="14">
        <v>17252509</v>
      </c>
      <c r="H347" s="14">
        <v>18332257</v>
      </c>
      <c r="I347" s="14">
        <v>20894946</v>
      </c>
      <c r="J347" s="14">
        <v>22402375</v>
      </c>
      <c r="K347" s="14">
        <v>24152272</v>
      </c>
      <c r="L347" s="14">
        <v>24681601</v>
      </c>
      <c r="M347" s="14">
        <v>22672654</v>
      </c>
      <c r="N347" s="14">
        <v>20782172</v>
      </c>
      <c r="O347" s="14">
        <v>15934484</v>
      </c>
      <c r="P347" s="14">
        <v>16156945</v>
      </c>
      <c r="Q347" s="30">
        <f t="shared" si="32"/>
        <v>231553401</v>
      </c>
      <c r="R347" s="12">
        <f t="shared" ref="R347:R385" si="35">Q347/D347-1</f>
        <v>3.4476405302376056E-2</v>
      </c>
    </row>
    <row r="348" spans="1:18" x14ac:dyDescent="0.2">
      <c r="A348" s="5" t="s">
        <v>653</v>
      </c>
      <c r="B348" s="6" t="s">
        <v>654</v>
      </c>
      <c r="C348" s="34" t="s">
        <v>713</v>
      </c>
      <c r="D348" s="10">
        <v>3329639</v>
      </c>
      <c r="E348" s="14">
        <v>225251</v>
      </c>
      <c r="F348" s="14">
        <v>236602</v>
      </c>
      <c r="G348" s="14">
        <v>263292</v>
      </c>
      <c r="H348" s="14">
        <v>280130</v>
      </c>
      <c r="I348" s="14">
        <v>303276</v>
      </c>
      <c r="J348" s="14">
        <v>310731</v>
      </c>
      <c r="K348" s="14">
        <v>330967</v>
      </c>
      <c r="L348" s="14">
        <v>308487</v>
      </c>
      <c r="M348" s="14">
        <v>317333</v>
      </c>
      <c r="N348" s="14">
        <v>324019</v>
      </c>
      <c r="O348" s="14">
        <v>283940</v>
      </c>
      <c r="P348" s="14">
        <v>257895</v>
      </c>
      <c r="Q348" s="30">
        <f t="shared" si="32"/>
        <v>3441923</v>
      </c>
      <c r="R348" s="12">
        <f t="shared" si="35"/>
        <v>3.3722574729572852E-2</v>
      </c>
    </row>
    <row r="349" spans="1:18" x14ac:dyDescent="0.2">
      <c r="A349" s="5" t="s">
        <v>653</v>
      </c>
      <c r="B349" s="6" t="s">
        <v>655</v>
      </c>
      <c r="C349" s="34" t="s">
        <v>714</v>
      </c>
      <c r="D349" s="10">
        <v>2248060</v>
      </c>
      <c r="E349" s="14">
        <v>150370</v>
      </c>
      <c r="F349" s="14">
        <v>165858</v>
      </c>
      <c r="G349" s="14">
        <v>191338</v>
      </c>
      <c r="H349" s="14">
        <v>208953</v>
      </c>
      <c r="I349" s="14">
        <v>225695</v>
      </c>
      <c r="J349" s="14">
        <v>237297</v>
      </c>
      <c r="K349" s="14">
        <v>257491</v>
      </c>
      <c r="L349" s="14">
        <v>257534</v>
      </c>
      <c r="M349" s="14">
        <v>234374</v>
      </c>
      <c r="N349" s="14">
        <v>230928</v>
      </c>
      <c r="O349" s="14">
        <v>199074</v>
      </c>
      <c r="P349" s="14">
        <v>183769</v>
      </c>
      <c r="Q349" s="30">
        <f t="shared" si="32"/>
        <v>2542681</v>
      </c>
      <c r="R349" s="12">
        <f t="shared" si="35"/>
        <v>0.13105566577404515</v>
      </c>
    </row>
    <row r="350" spans="1:18" x14ac:dyDescent="0.2">
      <c r="A350" s="5" t="s">
        <v>653</v>
      </c>
      <c r="B350" s="6" t="s">
        <v>656</v>
      </c>
      <c r="C350" s="34" t="s">
        <v>715</v>
      </c>
      <c r="D350" s="10">
        <v>4313521</v>
      </c>
      <c r="E350" s="14">
        <v>243588</v>
      </c>
      <c r="F350" s="14">
        <v>279264</v>
      </c>
      <c r="G350" s="14">
        <v>323548</v>
      </c>
      <c r="H350" s="14">
        <v>308319</v>
      </c>
      <c r="I350" s="14">
        <v>354104</v>
      </c>
      <c r="J350" s="14">
        <v>376912</v>
      </c>
      <c r="K350" s="14">
        <v>430068</v>
      </c>
      <c r="L350" s="14">
        <v>426297</v>
      </c>
      <c r="M350" s="14">
        <v>372580</v>
      </c>
      <c r="N350" s="14">
        <v>335781</v>
      </c>
      <c r="O350" s="14">
        <v>287971</v>
      </c>
      <c r="P350" s="14">
        <v>284657</v>
      </c>
      <c r="Q350" s="30">
        <f t="shared" si="32"/>
        <v>4023089</v>
      </c>
      <c r="R350" s="12">
        <f t="shared" si="35"/>
        <v>-6.7330609958778487E-2</v>
      </c>
    </row>
    <row r="351" spans="1:18" x14ac:dyDescent="0.2">
      <c r="A351" s="5" t="s">
        <v>653</v>
      </c>
      <c r="B351" s="6" t="s">
        <v>657</v>
      </c>
      <c r="C351" s="34" t="s">
        <v>716</v>
      </c>
      <c r="D351" s="10">
        <v>8918896</v>
      </c>
      <c r="E351" s="14">
        <v>496324</v>
      </c>
      <c r="F351" s="14">
        <v>534462</v>
      </c>
      <c r="G351" s="14">
        <v>625741</v>
      </c>
      <c r="H351" s="14">
        <v>649881</v>
      </c>
      <c r="I351" s="14">
        <v>847869</v>
      </c>
      <c r="J351" s="14">
        <v>943863</v>
      </c>
      <c r="K351" s="14">
        <v>1004747</v>
      </c>
      <c r="L351" s="14">
        <v>1049862</v>
      </c>
      <c r="M351" s="14">
        <v>974654</v>
      </c>
      <c r="N351" s="14">
        <v>830233</v>
      </c>
      <c r="O351" s="14">
        <v>587190</v>
      </c>
      <c r="P351" s="14">
        <v>573753</v>
      </c>
      <c r="Q351" s="30">
        <f t="shared" si="32"/>
        <v>9118579</v>
      </c>
      <c r="R351" s="12">
        <f t="shared" si="35"/>
        <v>2.2388757532322279E-2</v>
      </c>
    </row>
    <row r="352" spans="1:18" x14ac:dyDescent="0.2">
      <c r="A352" s="5" t="s">
        <v>653</v>
      </c>
      <c r="B352" s="6" t="s">
        <v>658</v>
      </c>
      <c r="C352" s="34" t="s">
        <v>717</v>
      </c>
      <c r="D352" s="10">
        <v>235597</v>
      </c>
      <c r="E352" s="14">
        <v>6005</v>
      </c>
      <c r="F352" s="14">
        <v>7138</v>
      </c>
      <c r="G352" s="14">
        <v>11778</v>
      </c>
      <c r="H352" s="14">
        <v>15043</v>
      </c>
      <c r="I352" s="14">
        <v>22199</v>
      </c>
      <c r="J352" s="14">
        <v>35618</v>
      </c>
      <c r="K352" s="14">
        <v>38716</v>
      </c>
      <c r="L352" s="14">
        <v>40835</v>
      </c>
      <c r="M352" s="14">
        <v>35798</v>
      </c>
      <c r="N352" s="14">
        <v>26424</v>
      </c>
      <c r="O352" s="14">
        <v>13365</v>
      </c>
      <c r="P352" s="14">
        <v>9987</v>
      </c>
      <c r="Q352" s="30">
        <f t="shared" si="32"/>
        <v>262906</v>
      </c>
      <c r="R352" s="12">
        <f t="shared" si="35"/>
        <v>0.11591403965245739</v>
      </c>
    </row>
    <row r="353" spans="1:18" x14ac:dyDescent="0.2">
      <c r="A353" s="5" t="s">
        <v>653</v>
      </c>
      <c r="B353" s="6" t="s">
        <v>659</v>
      </c>
      <c r="C353" s="34" t="s">
        <v>718</v>
      </c>
      <c r="D353" s="10">
        <v>691372</v>
      </c>
      <c r="E353" s="14">
        <v>15336</v>
      </c>
      <c r="F353" s="14">
        <v>16263</v>
      </c>
      <c r="G353" s="14">
        <v>35197</v>
      </c>
      <c r="H353" s="14">
        <v>61924</v>
      </c>
      <c r="I353" s="14">
        <v>75822</v>
      </c>
      <c r="J353" s="14">
        <v>78807</v>
      </c>
      <c r="K353" s="14">
        <v>86148</v>
      </c>
      <c r="L353" s="14">
        <v>94444</v>
      </c>
      <c r="M353" s="14">
        <v>83922</v>
      </c>
      <c r="N353" s="14">
        <v>70091</v>
      </c>
      <c r="O353" s="14">
        <v>22674</v>
      </c>
      <c r="P353" s="14">
        <v>20715</v>
      </c>
      <c r="Q353" s="30">
        <f t="shared" si="32"/>
        <v>661343</v>
      </c>
      <c r="R353" s="12">
        <f t="shared" si="35"/>
        <v>-4.3433925585647071E-2</v>
      </c>
    </row>
    <row r="354" spans="1:18" x14ac:dyDescent="0.2">
      <c r="A354" s="5" t="s">
        <v>653</v>
      </c>
      <c r="B354" s="6" t="s">
        <v>660</v>
      </c>
      <c r="C354" s="34" t="s">
        <v>719</v>
      </c>
      <c r="D354" s="10">
        <v>5917679</v>
      </c>
      <c r="E354" s="14">
        <v>313140</v>
      </c>
      <c r="F354" s="14">
        <v>355376</v>
      </c>
      <c r="G354" s="14">
        <v>427962</v>
      </c>
      <c r="H354" s="14">
        <v>487573</v>
      </c>
      <c r="I354" s="14">
        <v>589428</v>
      </c>
      <c r="J354" s="14">
        <v>632704</v>
      </c>
      <c r="K354" s="14">
        <v>678831</v>
      </c>
      <c r="L354" s="14">
        <v>707445</v>
      </c>
      <c r="M354" s="14">
        <v>645945</v>
      </c>
      <c r="N354" s="14">
        <v>575599</v>
      </c>
      <c r="O354" s="14">
        <v>364527</v>
      </c>
      <c r="P354" s="14">
        <v>351374</v>
      </c>
      <c r="Q354" s="30">
        <f t="shared" si="32"/>
        <v>6129904</v>
      </c>
      <c r="R354" s="12">
        <f t="shared" si="35"/>
        <v>3.5862877996592823E-2</v>
      </c>
    </row>
    <row r="355" spans="1:18" x14ac:dyDescent="0.2">
      <c r="A355" s="5" t="s">
        <v>653</v>
      </c>
      <c r="B355" s="6" t="s">
        <v>661</v>
      </c>
      <c r="C355" s="34" t="s">
        <v>720</v>
      </c>
      <c r="D355" s="10">
        <v>1017710</v>
      </c>
      <c r="E355" s="14">
        <v>38362</v>
      </c>
      <c r="F355" s="14">
        <v>45761</v>
      </c>
      <c r="G355" s="14">
        <v>55301</v>
      </c>
      <c r="H355" s="14">
        <v>55165</v>
      </c>
      <c r="I355" s="14">
        <v>108282</v>
      </c>
      <c r="J355" s="14">
        <v>128148</v>
      </c>
      <c r="K355" s="14">
        <v>134027</v>
      </c>
      <c r="L355" s="14">
        <v>148078</v>
      </c>
      <c r="M355" s="14">
        <v>132675</v>
      </c>
      <c r="N355" s="14">
        <v>100270</v>
      </c>
      <c r="O355" s="14">
        <v>59975</v>
      </c>
      <c r="P355" s="14">
        <v>51207</v>
      </c>
      <c r="Q355" s="30">
        <f t="shared" ref="Q355:Q385" si="36">SUM(E355:P355)</f>
        <v>1057251</v>
      </c>
      <c r="R355" s="12">
        <f t="shared" si="35"/>
        <v>3.8852914877519185E-2</v>
      </c>
    </row>
    <row r="356" spans="1:18" x14ac:dyDescent="0.2">
      <c r="A356" s="5" t="s">
        <v>653</v>
      </c>
      <c r="B356" s="6" t="s">
        <v>662</v>
      </c>
      <c r="C356" s="34" t="s">
        <v>721</v>
      </c>
      <c r="D356" s="10">
        <v>398218</v>
      </c>
      <c r="E356" s="14">
        <v>22048</v>
      </c>
      <c r="F356" s="14">
        <v>24619</v>
      </c>
      <c r="G356" s="14">
        <v>28064</v>
      </c>
      <c r="H356" s="14">
        <v>32862</v>
      </c>
      <c r="I356" s="14">
        <v>34126</v>
      </c>
      <c r="J356" s="14">
        <v>34094</v>
      </c>
      <c r="K356" s="14">
        <v>43499</v>
      </c>
      <c r="L356" s="14">
        <v>44158</v>
      </c>
      <c r="M356" s="14">
        <v>34269</v>
      </c>
      <c r="N356" s="14">
        <v>33331</v>
      </c>
      <c r="O356" s="14">
        <v>27594</v>
      </c>
      <c r="P356" s="14">
        <v>26417</v>
      </c>
      <c r="Q356" s="30">
        <f t="shared" si="36"/>
        <v>385081</v>
      </c>
      <c r="R356" s="12">
        <f t="shared" si="35"/>
        <v>-3.2989468080297679E-2</v>
      </c>
    </row>
    <row r="357" spans="1:18" x14ac:dyDescent="0.2">
      <c r="A357" s="5" t="s">
        <v>653</v>
      </c>
      <c r="B357" s="6" t="s">
        <v>663</v>
      </c>
      <c r="C357" s="34" t="s">
        <v>722</v>
      </c>
      <c r="D357" s="10">
        <v>693592</v>
      </c>
      <c r="E357" s="14">
        <v>33691</v>
      </c>
      <c r="F357" s="14">
        <v>29211</v>
      </c>
      <c r="G357" s="14">
        <v>38922</v>
      </c>
      <c r="H357" s="14">
        <v>45588</v>
      </c>
      <c r="I357" s="14">
        <v>67072</v>
      </c>
      <c r="J357" s="14">
        <v>80992</v>
      </c>
      <c r="K357" s="14">
        <v>83847</v>
      </c>
      <c r="L357" s="14">
        <v>92849</v>
      </c>
      <c r="M357" s="14">
        <v>81072</v>
      </c>
      <c r="N357" s="14">
        <v>65351</v>
      </c>
      <c r="O357" s="14">
        <v>36246</v>
      </c>
      <c r="P357" s="14">
        <v>35283</v>
      </c>
      <c r="Q357" s="30">
        <f t="shared" si="36"/>
        <v>690124</v>
      </c>
      <c r="R357" s="12">
        <f t="shared" si="35"/>
        <v>-5.0000576707920352E-3</v>
      </c>
    </row>
    <row r="358" spans="1:18" x14ac:dyDescent="0.2">
      <c r="A358" s="5" t="s">
        <v>653</v>
      </c>
      <c r="B358" s="6" t="s">
        <v>664</v>
      </c>
      <c r="C358" s="34" t="s">
        <v>723</v>
      </c>
      <c r="D358" s="10">
        <v>164752</v>
      </c>
      <c r="E358" s="14">
        <v>12050</v>
      </c>
      <c r="F358" s="14">
        <v>12526</v>
      </c>
      <c r="G358" s="14">
        <v>14079</v>
      </c>
      <c r="H358" s="14">
        <v>14358</v>
      </c>
      <c r="I358" s="14">
        <v>13801</v>
      </c>
      <c r="J358" s="14">
        <v>13771</v>
      </c>
      <c r="K358" s="14">
        <v>14528</v>
      </c>
      <c r="L358" s="14">
        <v>14042</v>
      </c>
      <c r="M358" s="14">
        <v>14457</v>
      </c>
      <c r="N358" s="14">
        <v>13471</v>
      </c>
      <c r="O358" s="14">
        <v>11710</v>
      </c>
      <c r="P358" s="14">
        <v>10771</v>
      </c>
      <c r="Q358" s="30">
        <f t="shared" si="36"/>
        <v>159564</v>
      </c>
      <c r="R358" s="12">
        <f t="shared" si="35"/>
        <v>-3.1489754297368111E-2</v>
      </c>
    </row>
    <row r="359" spans="1:18" x14ac:dyDescent="0.2">
      <c r="A359" s="5" t="s">
        <v>653</v>
      </c>
      <c r="B359" s="6" t="s">
        <v>665</v>
      </c>
      <c r="C359" s="34" t="s">
        <v>724</v>
      </c>
      <c r="D359" s="10">
        <v>4073228</v>
      </c>
      <c r="E359" s="14">
        <v>155862</v>
      </c>
      <c r="F359" s="14">
        <v>172481</v>
      </c>
      <c r="G359" s="14">
        <v>224628</v>
      </c>
      <c r="H359" s="14">
        <v>331675</v>
      </c>
      <c r="I359" s="14">
        <v>446030</v>
      </c>
      <c r="J359" s="14">
        <v>512121</v>
      </c>
      <c r="K359" s="14">
        <v>545640</v>
      </c>
      <c r="L359" s="14">
        <v>598948</v>
      </c>
      <c r="M359" s="14">
        <v>519881</v>
      </c>
      <c r="N359" s="14">
        <v>430539</v>
      </c>
      <c r="O359" s="14">
        <v>213340</v>
      </c>
      <c r="P359" s="14">
        <v>179928</v>
      </c>
      <c r="Q359" s="30">
        <f t="shared" si="36"/>
        <v>4331073</v>
      </c>
      <c r="R359" s="12">
        <f t="shared" si="35"/>
        <v>6.3302373449264371E-2</v>
      </c>
    </row>
    <row r="360" spans="1:18" x14ac:dyDescent="0.2">
      <c r="A360" s="5" t="s">
        <v>653</v>
      </c>
      <c r="B360" s="6" t="s">
        <v>666</v>
      </c>
      <c r="C360" s="34" t="s">
        <v>725</v>
      </c>
      <c r="D360" s="10">
        <v>9196078</v>
      </c>
      <c r="E360" s="14">
        <v>525795</v>
      </c>
      <c r="F360" s="14">
        <v>564175</v>
      </c>
      <c r="G360" s="14">
        <v>699802</v>
      </c>
      <c r="H360" s="14">
        <v>801768</v>
      </c>
      <c r="I360" s="14">
        <v>904974</v>
      </c>
      <c r="J360" s="14">
        <v>956219</v>
      </c>
      <c r="K360" s="14">
        <v>1083747</v>
      </c>
      <c r="L360" s="14">
        <v>1034889</v>
      </c>
      <c r="M360" s="14">
        <v>958749</v>
      </c>
      <c r="N360" s="14">
        <v>917168</v>
      </c>
      <c r="O360" s="14">
        <v>684889</v>
      </c>
      <c r="P360" s="14">
        <v>644776</v>
      </c>
      <c r="Q360" s="30">
        <f t="shared" si="36"/>
        <v>9776951</v>
      </c>
      <c r="R360" s="12">
        <f t="shared" si="35"/>
        <v>6.3165297206048132E-2</v>
      </c>
    </row>
    <row r="361" spans="1:18" x14ac:dyDescent="0.2">
      <c r="A361" s="5" t="s">
        <v>653</v>
      </c>
      <c r="B361" s="6" t="s">
        <v>667</v>
      </c>
      <c r="C361" s="34" t="s">
        <v>726</v>
      </c>
      <c r="D361" s="10">
        <v>697074</v>
      </c>
      <c r="E361" s="14">
        <v>33828</v>
      </c>
      <c r="F361" s="14">
        <v>34959</v>
      </c>
      <c r="G361" s="14">
        <v>45544</v>
      </c>
      <c r="H361" s="14">
        <v>53468</v>
      </c>
      <c r="I361" s="14">
        <v>76381</v>
      </c>
      <c r="J361" s="14">
        <v>83338</v>
      </c>
      <c r="K361" s="14">
        <v>86594</v>
      </c>
      <c r="L361" s="14">
        <v>93065</v>
      </c>
      <c r="M361" s="14">
        <v>81911</v>
      </c>
      <c r="N361" s="14">
        <v>64751</v>
      </c>
      <c r="O361" s="14">
        <v>42966</v>
      </c>
      <c r="P361" s="14">
        <v>42659</v>
      </c>
      <c r="Q361" s="30">
        <f t="shared" si="36"/>
        <v>739464</v>
      </c>
      <c r="R361" s="12">
        <f t="shared" si="35"/>
        <v>6.0811334234242009E-2</v>
      </c>
    </row>
    <row r="362" spans="1:18" x14ac:dyDescent="0.2">
      <c r="A362" s="5" t="s">
        <v>653</v>
      </c>
      <c r="B362" s="6" t="s">
        <v>668</v>
      </c>
      <c r="C362" s="34" t="s">
        <v>727</v>
      </c>
      <c r="D362" s="10">
        <v>7153229</v>
      </c>
      <c r="E362" s="14">
        <v>411489</v>
      </c>
      <c r="F362" s="14">
        <v>423545</v>
      </c>
      <c r="G362" s="14">
        <v>510677</v>
      </c>
      <c r="H362" s="14">
        <v>549405</v>
      </c>
      <c r="I362" s="14">
        <v>664521</v>
      </c>
      <c r="J362" s="14">
        <v>774094</v>
      </c>
      <c r="K362" s="14">
        <v>832474</v>
      </c>
      <c r="L362" s="14">
        <v>745930</v>
      </c>
      <c r="M362" s="14">
        <v>764406</v>
      </c>
      <c r="N362" s="14">
        <v>714540</v>
      </c>
      <c r="O362" s="14">
        <v>513664</v>
      </c>
      <c r="P362" s="14">
        <v>455441</v>
      </c>
      <c r="Q362" s="30">
        <f t="shared" si="36"/>
        <v>7360186</v>
      </c>
      <c r="R362" s="12">
        <f t="shared" si="35"/>
        <v>2.8931969045028483E-2</v>
      </c>
    </row>
    <row r="363" spans="1:18" x14ac:dyDescent="0.2">
      <c r="A363" s="5" t="s">
        <v>653</v>
      </c>
      <c r="B363" s="6" t="s">
        <v>669</v>
      </c>
      <c r="C363" s="34" t="s">
        <v>728</v>
      </c>
      <c r="D363" s="10">
        <v>870820</v>
      </c>
      <c r="E363" s="14">
        <v>49495</v>
      </c>
      <c r="F363" s="14">
        <v>55586</v>
      </c>
      <c r="G363" s="14">
        <v>65913</v>
      </c>
      <c r="H363" s="14">
        <v>67730</v>
      </c>
      <c r="I363" s="14">
        <v>79607</v>
      </c>
      <c r="J363" s="14">
        <v>78219</v>
      </c>
      <c r="K363" s="14">
        <v>84998</v>
      </c>
      <c r="L363" s="14">
        <v>90173</v>
      </c>
      <c r="M363" s="14">
        <v>79637</v>
      </c>
      <c r="N363" s="14">
        <v>75681</v>
      </c>
      <c r="O363" s="14">
        <v>66407</v>
      </c>
      <c r="P363" s="14">
        <v>63747</v>
      </c>
      <c r="Q363" s="30">
        <f t="shared" si="36"/>
        <v>857193</v>
      </c>
      <c r="R363" s="12">
        <f t="shared" si="35"/>
        <v>-1.5648469258859432E-2</v>
      </c>
    </row>
    <row r="364" spans="1:18" x14ac:dyDescent="0.2">
      <c r="A364" s="5" t="s">
        <v>653</v>
      </c>
      <c r="B364" s="6" t="s">
        <v>670</v>
      </c>
      <c r="C364" s="34" t="s">
        <v>729</v>
      </c>
      <c r="D364" s="10">
        <v>234125</v>
      </c>
      <c r="E364" s="14">
        <v>14471</v>
      </c>
      <c r="F364" s="14">
        <v>14583</v>
      </c>
      <c r="G364" s="14">
        <v>16143</v>
      </c>
      <c r="H364" s="14">
        <v>17018</v>
      </c>
      <c r="I364" s="14">
        <v>19071</v>
      </c>
      <c r="J364" s="14">
        <v>26055</v>
      </c>
      <c r="K364" s="14">
        <v>22437</v>
      </c>
      <c r="L364" s="14">
        <v>25510</v>
      </c>
      <c r="M364" s="14">
        <v>25180</v>
      </c>
      <c r="N364" s="14">
        <v>19075</v>
      </c>
      <c r="O364" s="14">
        <v>18345</v>
      </c>
      <c r="P364" s="14">
        <v>16876</v>
      </c>
      <c r="Q364" s="30">
        <f t="shared" si="36"/>
        <v>234764</v>
      </c>
      <c r="R364" s="12">
        <f t="shared" si="35"/>
        <v>2.7293112653496987E-3</v>
      </c>
    </row>
    <row r="365" spans="1:18" x14ac:dyDescent="0.2">
      <c r="A365" s="5" t="s">
        <v>653</v>
      </c>
      <c r="B365" s="6" t="s">
        <v>671</v>
      </c>
      <c r="C365" s="34" t="s">
        <v>730</v>
      </c>
      <c r="D365" s="10">
        <v>602464</v>
      </c>
      <c r="E365" s="14">
        <v>34499</v>
      </c>
      <c r="F365" s="14">
        <v>37462</v>
      </c>
      <c r="G365" s="14">
        <v>44883</v>
      </c>
      <c r="H365" s="14">
        <v>49732</v>
      </c>
      <c r="I365" s="14">
        <v>56063</v>
      </c>
      <c r="J365" s="14">
        <v>57092</v>
      </c>
      <c r="K365" s="14">
        <v>64159</v>
      </c>
      <c r="L365" s="14">
        <v>64705</v>
      </c>
      <c r="M365" s="14">
        <v>58290</v>
      </c>
      <c r="N365" s="14">
        <v>57149</v>
      </c>
      <c r="O365" s="14">
        <v>41792</v>
      </c>
      <c r="P365" s="14">
        <v>41674</v>
      </c>
      <c r="Q365" s="30">
        <f t="shared" si="36"/>
        <v>607500</v>
      </c>
      <c r="R365" s="12">
        <f t="shared" si="35"/>
        <v>8.3590056833271476E-3</v>
      </c>
    </row>
    <row r="366" spans="1:18" x14ac:dyDescent="0.2">
      <c r="A366" s="5" t="s">
        <v>653</v>
      </c>
      <c r="B366" s="6" t="s">
        <v>672</v>
      </c>
      <c r="C366" s="34" t="s">
        <v>731</v>
      </c>
      <c r="D366" s="10">
        <v>697962</v>
      </c>
      <c r="E366" s="14">
        <v>45854</v>
      </c>
      <c r="F366" s="14">
        <v>57198</v>
      </c>
      <c r="G366" s="14">
        <v>59790</v>
      </c>
      <c r="H366" s="14">
        <v>56080</v>
      </c>
      <c r="I366" s="14">
        <v>67419</v>
      </c>
      <c r="J366" s="14">
        <v>74265</v>
      </c>
      <c r="K366" s="14">
        <v>66997</v>
      </c>
      <c r="L366" s="14">
        <v>71693</v>
      </c>
      <c r="M366" s="14">
        <v>63276</v>
      </c>
      <c r="N366" s="14">
        <v>64365</v>
      </c>
      <c r="O366" s="14">
        <v>66386</v>
      </c>
      <c r="P366" s="14">
        <v>58453</v>
      </c>
      <c r="Q366" s="30">
        <f t="shared" si="36"/>
        <v>751776</v>
      </c>
      <c r="R366" s="12">
        <f t="shared" si="35"/>
        <v>7.7101618712766662E-2</v>
      </c>
    </row>
    <row r="367" spans="1:18" x14ac:dyDescent="0.2">
      <c r="A367" s="5" t="s">
        <v>653</v>
      </c>
      <c r="B367" s="6" t="s">
        <v>673</v>
      </c>
      <c r="C367" s="34" t="s">
        <v>732</v>
      </c>
      <c r="D367" s="10">
        <v>1449432</v>
      </c>
      <c r="E367" s="14">
        <v>73860</v>
      </c>
      <c r="F367" s="14">
        <v>84131</v>
      </c>
      <c r="G367" s="14">
        <v>99001</v>
      </c>
      <c r="H367" s="14">
        <v>112583</v>
      </c>
      <c r="I367" s="14">
        <v>136041</v>
      </c>
      <c r="J367" s="14">
        <v>143339</v>
      </c>
      <c r="K367" s="14">
        <v>153388</v>
      </c>
      <c r="L367" s="14">
        <v>166578</v>
      </c>
      <c r="M367" s="14">
        <v>142871</v>
      </c>
      <c r="N367" s="14">
        <v>124456</v>
      </c>
      <c r="O367" s="14">
        <v>97933</v>
      </c>
      <c r="P367" s="14">
        <v>96128</v>
      </c>
      <c r="Q367" s="30">
        <f t="shared" si="36"/>
        <v>1430309</v>
      </c>
      <c r="R367" s="12">
        <f t="shared" si="35"/>
        <v>-1.3193444052566838E-2</v>
      </c>
    </row>
    <row r="368" spans="1:18" x14ac:dyDescent="0.2">
      <c r="A368" s="5" t="s">
        <v>653</v>
      </c>
      <c r="B368" s="6" t="s">
        <v>757</v>
      </c>
      <c r="C368" s="34" t="s">
        <v>733</v>
      </c>
      <c r="D368" s="10">
        <v>138204</v>
      </c>
      <c r="E368" s="14">
        <v>9348</v>
      </c>
      <c r="F368" s="14">
        <v>10221</v>
      </c>
      <c r="G368" s="14">
        <v>11594</v>
      </c>
      <c r="H368" s="14">
        <v>11682</v>
      </c>
      <c r="I368" s="14">
        <v>14505</v>
      </c>
      <c r="J368" s="14">
        <v>14459</v>
      </c>
      <c r="K368" s="14">
        <v>14721</v>
      </c>
      <c r="L368" s="14">
        <v>14665</v>
      </c>
      <c r="M368" s="14">
        <v>13498</v>
      </c>
      <c r="N368" s="14">
        <v>13233</v>
      </c>
      <c r="O368" s="14">
        <v>11418</v>
      </c>
      <c r="P368" s="14">
        <v>10244</v>
      </c>
      <c r="Q368" s="30">
        <f t="shared" si="36"/>
        <v>149588</v>
      </c>
      <c r="R368" s="12">
        <f t="shared" si="35"/>
        <v>8.2370987815113983E-2</v>
      </c>
    </row>
    <row r="369" spans="1:18" x14ac:dyDescent="0.2">
      <c r="A369" s="5" t="s">
        <v>653</v>
      </c>
      <c r="B369" s="6" t="s">
        <v>675</v>
      </c>
      <c r="C369" s="34" t="s">
        <v>734</v>
      </c>
      <c r="D369" s="10">
        <v>2972720</v>
      </c>
      <c r="E369" s="14">
        <v>123526</v>
      </c>
      <c r="F369" s="14">
        <v>141427</v>
      </c>
      <c r="G369" s="14">
        <v>190621</v>
      </c>
      <c r="H369" s="14">
        <v>254948</v>
      </c>
      <c r="I369" s="14">
        <v>329127</v>
      </c>
      <c r="J369" s="14">
        <v>387217</v>
      </c>
      <c r="K369" s="14">
        <v>419330</v>
      </c>
      <c r="L369" s="14">
        <v>442516</v>
      </c>
      <c r="M369" s="14">
        <v>393746</v>
      </c>
      <c r="N369" s="14">
        <v>322089</v>
      </c>
      <c r="O369" s="14">
        <v>166035</v>
      </c>
      <c r="P369" s="14">
        <v>144341</v>
      </c>
      <c r="Q369" s="30">
        <f t="shared" si="36"/>
        <v>3314923</v>
      </c>
      <c r="R369" s="12">
        <f t="shared" si="35"/>
        <v>0.11511444064694953</v>
      </c>
    </row>
    <row r="370" spans="1:18" x14ac:dyDescent="0.2">
      <c r="A370" s="5" t="s">
        <v>653</v>
      </c>
      <c r="B370" s="6" t="s">
        <v>676</v>
      </c>
      <c r="C370" s="34" t="s">
        <v>735</v>
      </c>
      <c r="D370" s="10">
        <v>4459389</v>
      </c>
      <c r="E370" s="14">
        <v>240249</v>
      </c>
      <c r="F370" s="14">
        <v>254369</v>
      </c>
      <c r="G370" s="14">
        <v>313828</v>
      </c>
      <c r="H370" s="14">
        <v>369829</v>
      </c>
      <c r="I370" s="14">
        <v>396479</v>
      </c>
      <c r="J370" s="14">
        <v>386224</v>
      </c>
      <c r="K370" s="14">
        <v>429830</v>
      </c>
      <c r="L370" s="14">
        <v>468754</v>
      </c>
      <c r="M370" s="14">
        <v>402132</v>
      </c>
      <c r="N370" s="14">
        <v>393837</v>
      </c>
      <c r="O370" s="14">
        <v>259695</v>
      </c>
      <c r="P370" s="14">
        <v>271507</v>
      </c>
      <c r="Q370" s="30">
        <f t="shared" si="36"/>
        <v>4186733</v>
      </c>
      <c r="R370" s="12">
        <f t="shared" si="35"/>
        <v>-6.1142008467976239E-2</v>
      </c>
    </row>
    <row r="371" spans="1:18" x14ac:dyDescent="0.2">
      <c r="A371" s="5" t="s">
        <v>653</v>
      </c>
      <c r="B371" s="6" t="s">
        <v>677</v>
      </c>
      <c r="C371" s="34" t="s">
        <v>736</v>
      </c>
      <c r="D371" s="10">
        <v>3016664</v>
      </c>
      <c r="E371" s="14">
        <v>207804</v>
      </c>
      <c r="F371" s="14">
        <v>244034</v>
      </c>
      <c r="G371" s="14">
        <v>277191</v>
      </c>
      <c r="H371" s="14">
        <v>294174</v>
      </c>
      <c r="I371" s="14">
        <v>315661</v>
      </c>
      <c r="J371" s="14">
        <v>310379</v>
      </c>
      <c r="K371" s="14">
        <v>328115</v>
      </c>
      <c r="L371" s="14">
        <v>280094</v>
      </c>
      <c r="M371" s="14">
        <v>305198</v>
      </c>
      <c r="N371" s="14">
        <v>301706</v>
      </c>
      <c r="O371" s="14">
        <v>283236</v>
      </c>
      <c r="P371" s="14">
        <v>232161</v>
      </c>
      <c r="Q371" s="30">
        <f t="shared" si="36"/>
        <v>3379753</v>
      </c>
      <c r="R371" s="12">
        <f t="shared" si="35"/>
        <v>0.12036110087169138</v>
      </c>
    </row>
    <row r="372" spans="1:18" x14ac:dyDescent="0.2">
      <c r="A372" s="5" t="s">
        <v>653</v>
      </c>
      <c r="B372" s="6" t="s">
        <v>678</v>
      </c>
      <c r="C372" s="34" t="s">
        <v>737</v>
      </c>
      <c r="D372" s="10">
        <v>34236247</v>
      </c>
      <c r="E372" s="14">
        <v>2099309</v>
      </c>
      <c r="F372" s="14">
        <v>2139667</v>
      </c>
      <c r="G372" s="14">
        <v>2577571</v>
      </c>
      <c r="H372" s="14">
        <v>2735209</v>
      </c>
      <c r="I372" s="14">
        <v>3211132</v>
      </c>
      <c r="J372" s="14">
        <v>3448957</v>
      </c>
      <c r="K372" s="14">
        <v>3832971</v>
      </c>
      <c r="L372" s="14">
        <v>4031993</v>
      </c>
      <c r="M372" s="14">
        <v>3557926</v>
      </c>
      <c r="N372" s="14">
        <v>3112659</v>
      </c>
      <c r="O372" s="14">
        <v>2321709</v>
      </c>
      <c r="P372" s="14">
        <v>2393130</v>
      </c>
      <c r="Q372" s="30">
        <f t="shared" si="36"/>
        <v>35462233</v>
      </c>
      <c r="R372" s="12">
        <f t="shared" si="35"/>
        <v>3.5809590928585155E-2</v>
      </c>
    </row>
    <row r="373" spans="1:18" x14ac:dyDescent="0.2">
      <c r="A373" s="5" t="s">
        <v>653</v>
      </c>
      <c r="B373" s="6" t="s">
        <v>679</v>
      </c>
      <c r="C373" s="34" t="s">
        <v>738</v>
      </c>
      <c r="D373" s="10">
        <v>69995273</v>
      </c>
      <c r="E373" s="14">
        <v>5185095</v>
      </c>
      <c r="F373" s="14">
        <v>4848671</v>
      </c>
      <c r="G373" s="14">
        <v>5921367</v>
      </c>
      <c r="H373" s="14">
        <v>5806923</v>
      </c>
      <c r="I373" s="14">
        <v>6105309</v>
      </c>
      <c r="J373" s="14">
        <v>6531951</v>
      </c>
      <c r="K373" s="14">
        <v>6930519</v>
      </c>
      <c r="L373" s="14">
        <v>6959528</v>
      </c>
      <c r="M373" s="14">
        <v>6559149</v>
      </c>
      <c r="N373" s="14">
        <v>6289376</v>
      </c>
      <c r="O373" s="14">
        <v>5411614</v>
      </c>
      <c r="P373" s="14">
        <v>5785081</v>
      </c>
      <c r="Q373" s="30">
        <f t="shared" si="36"/>
        <v>72334583</v>
      </c>
      <c r="R373" s="12">
        <f t="shared" si="35"/>
        <v>3.3420971156152168E-2</v>
      </c>
    </row>
    <row r="374" spans="1:18" x14ac:dyDescent="0.2">
      <c r="A374" s="5" t="s">
        <v>653</v>
      </c>
      <c r="B374" s="6" t="s">
        <v>680</v>
      </c>
      <c r="C374" s="34" t="s">
        <v>739</v>
      </c>
      <c r="D374" s="10">
        <v>9618548</v>
      </c>
      <c r="E374" s="14">
        <v>573716</v>
      </c>
      <c r="F374" s="14">
        <v>578646</v>
      </c>
      <c r="G374" s="14">
        <v>715403</v>
      </c>
      <c r="H374" s="14">
        <v>804241</v>
      </c>
      <c r="I374" s="14">
        <v>926321</v>
      </c>
      <c r="J374" s="14">
        <v>934009</v>
      </c>
      <c r="K374" s="14">
        <v>1018963</v>
      </c>
      <c r="L374" s="14">
        <v>1052352</v>
      </c>
      <c r="M374" s="14">
        <v>934376</v>
      </c>
      <c r="N374" s="14">
        <v>870010</v>
      </c>
      <c r="O374" s="14">
        <v>630291</v>
      </c>
      <c r="P374" s="14">
        <v>660474</v>
      </c>
      <c r="Q374" s="30">
        <f t="shared" si="36"/>
        <v>9698802</v>
      </c>
      <c r="R374" s="12">
        <f t="shared" si="35"/>
        <v>8.3436709989908042E-3</v>
      </c>
    </row>
    <row r="375" spans="1:18" x14ac:dyDescent="0.2">
      <c r="A375" s="5" t="s">
        <v>653</v>
      </c>
      <c r="B375" s="6" t="s">
        <v>681</v>
      </c>
      <c r="C375" s="34" t="s">
        <v>740</v>
      </c>
      <c r="D375" s="10">
        <v>617556</v>
      </c>
      <c r="E375" s="14">
        <v>45974</v>
      </c>
      <c r="F375" s="14">
        <v>55320</v>
      </c>
      <c r="G375" s="14">
        <v>65138</v>
      </c>
      <c r="H375" s="14">
        <v>67601</v>
      </c>
      <c r="I375" s="14">
        <v>77300</v>
      </c>
      <c r="J375" s="14">
        <v>87451</v>
      </c>
      <c r="K375" s="14">
        <v>111962</v>
      </c>
      <c r="L375" s="14">
        <v>118049</v>
      </c>
      <c r="M375" s="14">
        <v>100904</v>
      </c>
      <c r="N375" s="14">
        <v>94440</v>
      </c>
      <c r="O375" s="14">
        <v>66084</v>
      </c>
      <c r="P375" s="14">
        <v>79727</v>
      </c>
      <c r="Q375" s="30">
        <f t="shared" si="36"/>
        <v>969950</v>
      </c>
      <c r="R375" s="12">
        <f t="shared" si="35"/>
        <v>0.57062679335963051</v>
      </c>
    </row>
    <row r="376" spans="1:18" x14ac:dyDescent="0.2">
      <c r="A376" s="5" t="s">
        <v>653</v>
      </c>
      <c r="B376" s="6" t="s">
        <v>682</v>
      </c>
      <c r="C376" s="34" t="s">
        <v>741</v>
      </c>
      <c r="D376" s="10">
        <v>17469709</v>
      </c>
      <c r="E376" s="14">
        <v>1081778</v>
      </c>
      <c r="F376" s="14">
        <v>1104515</v>
      </c>
      <c r="G376" s="14">
        <v>1347300</v>
      </c>
      <c r="H376" s="14">
        <v>1559300</v>
      </c>
      <c r="I376" s="14">
        <v>1693507</v>
      </c>
      <c r="J376" s="14">
        <v>1663349</v>
      </c>
      <c r="K376" s="14">
        <v>1737861</v>
      </c>
      <c r="L376" s="14">
        <v>1825204</v>
      </c>
      <c r="M376" s="14">
        <v>1645423</v>
      </c>
      <c r="N376" s="14">
        <v>1614962</v>
      </c>
      <c r="O376" s="14">
        <v>1265121</v>
      </c>
      <c r="P376" s="14">
        <v>1319203</v>
      </c>
      <c r="Q376" s="30">
        <f t="shared" si="36"/>
        <v>17857523</v>
      </c>
      <c r="R376" s="12">
        <f t="shared" si="35"/>
        <v>2.2199224955607555E-2</v>
      </c>
    </row>
    <row r="377" spans="1:18" x14ac:dyDescent="0.2">
      <c r="A377" s="5" t="s">
        <v>653</v>
      </c>
      <c r="B377" s="6" t="s">
        <v>683</v>
      </c>
      <c r="C377" s="34" t="s">
        <v>742</v>
      </c>
      <c r="D377" s="10">
        <v>19675505</v>
      </c>
      <c r="E377" s="14">
        <v>1162795</v>
      </c>
      <c r="F377" s="14">
        <v>1190686</v>
      </c>
      <c r="G377" s="14">
        <v>1447893</v>
      </c>
      <c r="H377" s="14">
        <v>1523297</v>
      </c>
      <c r="I377" s="14">
        <v>1893106</v>
      </c>
      <c r="J377" s="14">
        <v>2123641</v>
      </c>
      <c r="K377" s="14">
        <v>2269871</v>
      </c>
      <c r="L377" s="14">
        <v>2364423</v>
      </c>
      <c r="M377" s="17">
        <v>2190759</v>
      </c>
      <c r="N377" s="14">
        <v>1873451</v>
      </c>
      <c r="O377" s="14">
        <v>1312979</v>
      </c>
      <c r="P377" s="14">
        <v>1334522</v>
      </c>
      <c r="Q377" s="30">
        <f t="shared" si="36"/>
        <v>20687423</v>
      </c>
      <c r="R377" s="12">
        <f t="shared" si="35"/>
        <v>5.1430344481628198E-2</v>
      </c>
    </row>
    <row r="378" spans="1:18" x14ac:dyDescent="0.2">
      <c r="A378" s="5" t="s">
        <v>653</v>
      </c>
      <c r="B378" s="6" t="s">
        <v>684</v>
      </c>
      <c r="C378" s="34" t="s">
        <v>743</v>
      </c>
      <c r="D378" s="10">
        <v>4358887</v>
      </c>
      <c r="E378" s="14">
        <v>215644</v>
      </c>
      <c r="F378" s="14">
        <v>241060</v>
      </c>
      <c r="G378" s="14">
        <v>294321</v>
      </c>
      <c r="H378" s="14">
        <v>324492</v>
      </c>
      <c r="I378" s="14">
        <v>407859</v>
      </c>
      <c r="J378" s="14">
        <v>488453</v>
      </c>
      <c r="K378" s="14">
        <v>515264</v>
      </c>
      <c r="L378" s="14">
        <v>527591</v>
      </c>
      <c r="M378" s="14">
        <v>484771</v>
      </c>
      <c r="N378" s="14">
        <v>404978</v>
      </c>
      <c r="O378" s="14">
        <v>264629</v>
      </c>
      <c r="P378" s="14">
        <v>246735</v>
      </c>
      <c r="Q378" s="30">
        <f t="shared" si="36"/>
        <v>4415797</v>
      </c>
      <c r="R378" s="12">
        <f t="shared" si="35"/>
        <v>1.3056085188719146E-2</v>
      </c>
    </row>
    <row r="379" spans="1:18" x14ac:dyDescent="0.2">
      <c r="A379" s="5" t="s">
        <v>653</v>
      </c>
      <c r="B379" s="6" t="s">
        <v>685</v>
      </c>
      <c r="C379" s="34" t="s">
        <v>744</v>
      </c>
      <c r="D379" s="10">
        <v>166764</v>
      </c>
      <c r="E379" s="14">
        <v>7472</v>
      </c>
      <c r="F379" s="14">
        <v>8307</v>
      </c>
      <c r="G379" s="14">
        <v>10334</v>
      </c>
      <c r="H379" s="14">
        <v>12883</v>
      </c>
      <c r="I379" s="14">
        <v>16549</v>
      </c>
      <c r="J379" s="14">
        <v>18674</v>
      </c>
      <c r="K379" s="14">
        <v>24520</v>
      </c>
      <c r="L379" s="14">
        <v>27641</v>
      </c>
      <c r="M379" s="14">
        <v>17222</v>
      </c>
      <c r="N379" s="14">
        <v>12612</v>
      </c>
      <c r="O379" s="14">
        <v>9843</v>
      </c>
      <c r="P379" s="14">
        <v>8575</v>
      </c>
      <c r="Q379" s="30">
        <f t="shared" si="36"/>
        <v>174632</v>
      </c>
      <c r="R379" s="12">
        <f t="shared" si="35"/>
        <v>4.718044661917431E-2</v>
      </c>
    </row>
    <row r="380" spans="1:18" x14ac:dyDescent="0.2">
      <c r="A380" s="5" t="s">
        <v>653</v>
      </c>
      <c r="B380" s="6" t="s">
        <v>686</v>
      </c>
      <c r="C380" s="34" t="s">
        <v>745</v>
      </c>
      <c r="D380" s="10">
        <v>396752</v>
      </c>
      <c r="E380" s="14">
        <v>22849</v>
      </c>
      <c r="F380" s="14">
        <v>26255</v>
      </c>
      <c r="G380" s="14">
        <v>29515</v>
      </c>
      <c r="H380" s="14">
        <v>32668</v>
      </c>
      <c r="I380" s="14">
        <v>45716</v>
      </c>
      <c r="J380" s="14">
        <v>51028</v>
      </c>
      <c r="K380" s="14">
        <v>48588</v>
      </c>
      <c r="L380" s="14">
        <v>53034</v>
      </c>
      <c r="M380" s="14">
        <v>54294</v>
      </c>
      <c r="N380" s="14">
        <v>42288</v>
      </c>
      <c r="O380" s="14">
        <v>30265</v>
      </c>
      <c r="P380" s="14">
        <v>27485</v>
      </c>
      <c r="Q380" s="30">
        <f t="shared" si="36"/>
        <v>463985</v>
      </c>
      <c r="R380" s="12">
        <f t="shared" si="35"/>
        <v>0.1694585030447231</v>
      </c>
    </row>
    <row r="381" spans="1:18" x14ac:dyDescent="0.2">
      <c r="A381" s="5" t="s">
        <v>653</v>
      </c>
      <c r="B381" s="6" t="s">
        <v>687</v>
      </c>
      <c r="C381" s="34" t="s">
        <v>746</v>
      </c>
      <c r="D381" s="10">
        <v>1067243</v>
      </c>
      <c r="E381" s="14">
        <v>53480</v>
      </c>
      <c r="F381" s="14">
        <v>49209</v>
      </c>
      <c r="G381" s="14">
        <v>67448</v>
      </c>
      <c r="H381" s="14">
        <v>112666</v>
      </c>
      <c r="I381" s="14">
        <v>119690</v>
      </c>
      <c r="J381" s="14">
        <v>120426</v>
      </c>
      <c r="K381" s="14">
        <v>141422</v>
      </c>
      <c r="L381" s="14">
        <v>131971</v>
      </c>
      <c r="M381" s="14">
        <v>122662</v>
      </c>
      <c r="N381" s="14">
        <v>121969</v>
      </c>
      <c r="O381" s="14">
        <v>56047</v>
      </c>
      <c r="P381" s="14">
        <v>48571</v>
      </c>
      <c r="Q381" s="30">
        <f t="shared" si="36"/>
        <v>1145561</v>
      </c>
      <c r="R381" s="12">
        <f t="shared" si="35"/>
        <v>7.3383474991168818E-2</v>
      </c>
    </row>
    <row r="382" spans="1:18" x14ac:dyDescent="0.2">
      <c r="A382" s="5" t="s">
        <v>653</v>
      </c>
      <c r="B382" s="6" t="s">
        <v>688</v>
      </c>
      <c r="C382" s="34" t="s">
        <v>747</v>
      </c>
      <c r="D382" s="10">
        <v>306250</v>
      </c>
      <c r="E382" s="14">
        <v>25620</v>
      </c>
      <c r="F382" s="14">
        <v>25152</v>
      </c>
      <c r="G382" s="14">
        <v>25711</v>
      </c>
      <c r="H382" s="14">
        <v>25935</v>
      </c>
      <c r="I382" s="14">
        <v>25066</v>
      </c>
      <c r="J382" s="14">
        <v>24856</v>
      </c>
      <c r="K382" s="14">
        <v>18854</v>
      </c>
      <c r="L382" s="14">
        <v>28734</v>
      </c>
      <c r="M382" s="14">
        <v>26138</v>
      </c>
      <c r="N382" s="14">
        <v>24781</v>
      </c>
      <c r="O382" s="14">
        <v>26240</v>
      </c>
      <c r="P382" s="14">
        <v>23359</v>
      </c>
      <c r="Q382" s="30">
        <f t="shared" si="36"/>
        <v>300446</v>
      </c>
      <c r="R382" s="12">
        <f t="shared" si="35"/>
        <v>-1.8951836734693916E-2</v>
      </c>
    </row>
    <row r="383" spans="1:18" x14ac:dyDescent="0.2">
      <c r="A383" s="5" t="s">
        <v>653</v>
      </c>
      <c r="B383" s="6" t="s">
        <v>689</v>
      </c>
      <c r="C383" s="34" t="s">
        <v>748</v>
      </c>
      <c r="D383" s="10">
        <v>1694173</v>
      </c>
      <c r="E383" s="14">
        <v>88205</v>
      </c>
      <c r="F383" s="14">
        <v>100707</v>
      </c>
      <c r="G383" s="14">
        <v>124515</v>
      </c>
      <c r="H383" s="14">
        <v>136765</v>
      </c>
      <c r="I383" s="14">
        <v>157695</v>
      </c>
      <c r="J383" s="14">
        <v>169324</v>
      </c>
      <c r="K383" s="14">
        <v>188797</v>
      </c>
      <c r="L383" s="14">
        <v>195229</v>
      </c>
      <c r="M383" s="14">
        <v>174177</v>
      </c>
      <c r="N383" s="14">
        <v>145815</v>
      </c>
      <c r="O383" s="14">
        <v>125950</v>
      </c>
      <c r="P383" s="14">
        <v>115813</v>
      </c>
      <c r="Q383" s="30">
        <f t="shared" si="36"/>
        <v>1722992</v>
      </c>
      <c r="R383" s="12">
        <f t="shared" si="35"/>
        <v>1.7010659478105206E-2</v>
      </c>
    </row>
    <row r="384" spans="1:18" x14ac:dyDescent="0.2">
      <c r="A384" s="5" t="s">
        <v>653</v>
      </c>
      <c r="B384" s="6" t="s">
        <v>690</v>
      </c>
      <c r="C384" s="34" t="s">
        <v>749</v>
      </c>
      <c r="D384" s="10">
        <v>119495</v>
      </c>
      <c r="E384" s="14">
        <v>8323</v>
      </c>
      <c r="F384" s="14">
        <v>8296</v>
      </c>
      <c r="G384" s="14">
        <v>10103</v>
      </c>
      <c r="H384" s="14">
        <v>9618</v>
      </c>
      <c r="I384" s="14">
        <v>10573</v>
      </c>
      <c r="J384" s="14">
        <v>10412</v>
      </c>
      <c r="K384" s="14">
        <v>11211</v>
      </c>
      <c r="L384" s="14">
        <v>10759</v>
      </c>
      <c r="M384" s="14">
        <v>10287</v>
      </c>
      <c r="N384" s="14">
        <v>11104</v>
      </c>
      <c r="O384" s="14">
        <v>9803</v>
      </c>
      <c r="P384" s="14">
        <v>9427</v>
      </c>
      <c r="Q384" s="30">
        <f t="shared" si="36"/>
        <v>119916</v>
      </c>
      <c r="R384" s="12">
        <f t="shared" si="35"/>
        <v>3.5231599648521961E-3</v>
      </c>
    </row>
    <row r="385" spans="1:18" x14ac:dyDescent="0.2">
      <c r="A385" s="5" t="s">
        <v>653</v>
      </c>
      <c r="B385" s="6" t="s">
        <v>691</v>
      </c>
      <c r="C385" s="34" t="s">
        <v>750</v>
      </c>
      <c r="D385" s="10">
        <v>152119</v>
      </c>
      <c r="E385" s="14">
        <v>11898</v>
      </c>
      <c r="F385" s="14">
        <v>12590</v>
      </c>
      <c r="G385" s="14">
        <v>15359</v>
      </c>
      <c r="H385" s="14">
        <v>16882</v>
      </c>
      <c r="I385" s="14">
        <v>17272</v>
      </c>
      <c r="J385" s="14">
        <v>19615</v>
      </c>
      <c r="K385" s="14">
        <v>20347</v>
      </c>
      <c r="L385" s="14">
        <v>19311</v>
      </c>
      <c r="M385" s="14">
        <v>20557</v>
      </c>
      <c r="N385" s="14">
        <v>23057</v>
      </c>
      <c r="O385" s="14">
        <v>17939</v>
      </c>
      <c r="P385" s="14">
        <v>15120</v>
      </c>
      <c r="Q385" s="30">
        <f t="shared" si="36"/>
        <v>209947</v>
      </c>
      <c r="R385" s="12">
        <f t="shared" si="35"/>
        <v>0.38014975118164074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39" fitToHeight="0" orientation="portrait" r:id="rId1"/>
  <headerFooter alignWithMargins="0"/>
  <ignoredErrors>
    <ignoredError sqref="E4:F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362"/>
  <sheetViews>
    <sheetView zoomScaleNormal="100" workbookViewId="0">
      <pane xSplit="4" ySplit="1" topLeftCell="E331" activePane="bottomRight" state="frozen"/>
      <selection pane="topRight" activeCell="E1" sqref="E1"/>
      <selection pane="bottomLeft" activeCell="A5" sqref="A5"/>
      <selection pane="bottomRight" activeCell="L24" sqref="L24"/>
    </sheetView>
  </sheetViews>
  <sheetFormatPr defaultRowHeight="12.75" x14ac:dyDescent="0.2"/>
  <cols>
    <col min="1" max="1" width="24.5703125" style="38" bestFit="1" customWidth="1"/>
    <col min="2" max="2" width="30.7109375" style="38" bestFit="1" customWidth="1"/>
    <col min="3" max="3" width="6.5703125" style="34" customWidth="1"/>
    <col min="4" max="4" width="12.7109375" style="38" bestFit="1" customWidth="1"/>
    <col min="5" max="16" width="11" style="38" customWidth="1"/>
    <col min="17" max="17" width="14.140625" style="38" customWidth="1"/>
    <col min="18" max="18" width="9.28515625" style="38" bestFit="1" customWidth="1"/>
    <col min="19" max="19" width="10" style="38" bestFit="1" customWidth="1"/>
    <col min="20" max="16384" width="9.140625" style="38"/>
  </cols>
  <sheetData>
    <row r="1" spans="1:18" x14ac:dyDescent="0.2">
      <c r="A1" s="1" t="s">
        <v>0</v>
      </c>
      <c r="B1" s="1" t="s">
        <v>1</v>
      </c>
      <c r="C1" s="33" t="s">
        <v>17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4" t="s">
        <v>16</v>
      </c>
    </row>
    <row r="2" spans="1:18" x14ac:dyDescent="0.2">
      <c r="A2" s="5" t="s">
        <v>18</v>
      </c>
      <c r="B2" s="6" t="s">
        <v>19</v>
      </c>
      <c r="C2" s="34" t="s">
        <v>20</v>
      </c>
      <c r="D2" s="10">
        <v>1817073</v>
      </c>
      <c r="E2" s="13">
        <v>144599</v>
      </c>
      <c r="F2" s="13">
        <v>97871</v>
      </c>
      <c r="G2" s="13">
        <v>118722</v>
      </c>
      <c r="H2" s="13">
        <v>127083</v>
      </c>
      <c r="I2" s="13">
        <v>122242</v>
      </c>
      <c r="J2" s="13">
        <v>137492</v>
      </c>
      <c r="K2" s="13">
        <v>174767</v>
      </c>
      <c r="L2" s="13">
        <v>200973</v>
      </c>
      <c r="M2" s="13">
        <v>153348</v>
      </c>
      <c r="N2" s="14">
        <v>130603</v>
      </c>
      <c r="O2" s="14">
        <v>121274</v>
      </c>
      <c r="P2" s="14">
        <v>136357</v>
      </c>
      <c r="Q2" s="10">
        <v>1665331</v>
      </c>
      <c r="R2" s="11">
        <v>-8.3509027980714023E-2</v>
      </c>
    </row>
    <row r="3" spans="1:18" x14ac:dyDescent="0.2">
      <c r="A3" s="5" t="s">
        <v>21</v>
      </c>
      <c r="B3" s="6" t="s">
        <v>22</v>
      </c>
      <c r="C3" s="34" t="s">
        <v>23</v>
      </c>
      <c r="D3" s="10">
        <v>1595471</v>
      </c>
      <c r="E3" s="13">
        <v>109867</v>
      </c>
      <c r="F3" s="13">
        <v>91013</v>
      </c>
      <c r="G3" s="13">
        <v>102010</v>
      </c>
      <c r="H3" s="13">
        <v>126595</v>
      </c>
      <c r="I3" s="13">
        <v>133009</v>
      </c>
      <c r="J3" s="13">
        <v>153839</v>
      </c>
      <c r="K3" s="13">
        <v>186649</v>
      </c>
      <c r="L3" s="13">
        <v>205444</v>
      </c>
      <c r="M3" s="13">
        <v>162852</v>
      </c>
      <c r="N3" s="14">
        <v>150588</v>
      </c>
      <c r="O3" s="14">
        <v>129786</v>
      </c>
      <c r="P3" s="14">
        <v>136383</v>
      </c>
      <c r="Q3" s="10">
        <v>1688035</v>
      </c>
      <c r="R3" s="11">
        <v>5.8016723588206975E-2</v>
      </c>
    </row>
    <row r="4" spans="1:18" x14ac:dyDescent="0.2">
      <c r="A4" s="5" t="s">
        <v>24</v>
      </c>
      <c r="B4" s="6" t="s">
        <v>25</v>
      </c>
      <c r="C4" s="34" t="s">
        <v>31</v>
      </c>
      <c r="D4" s="10">
        <v>976543</v>
      </c>
      <c r="E4" s="13">
        <v>54006</v>
      </c>
      <c r="F4" s="13">
        <v>62313</v>
      </c>
      <c r="G4" s="13">
        <v>72656</v>
      </c>
      <c r="H4" s="13">
        <v>74852</v>
      </c>
      <c r="I4" s="13">
        <v>85226</v>
      </c>
      <c r="J4" s="13">
        <v>98725</v>
      </c>
      <c r="K4" s="13">
        <v>104953</v>
      </c>
      <c r="L4" s="13">
        <v>96385</v>
      </c>
      <c r="M4" s="13">
        <v>99095</v>
      </c>
      <c r="N4" s="14">
        <v>77049</v>
      </c>
      <c r="O4" s="14">
        <v>59676</v>
      </c>
      <c r="P4" s="14">
        <v>45681</v>
      </c>
      <c r="Q4" s="10">
        <v>930617</v>
      </c>
      <c r="R4" s="11">
        <v>-4.7029163078328384E-2</v>
      </c>
    </row>
    <row r="5" spans="1:18" x14ac:dyDescent="0.2">
      <c r="A5" s="5" t="s">
        <v>24</v>
      </c>
      <c r="B5" s="6" t="s">
        <v>26</v>
      </c>
      <c r="C5" s="34" t="s">
        <v>32</v>
      </c>
      <c r="D5" s="10">
        <v>997067</v>
      </c>
      <c r="E5" s="13">
        <v>131461</v>
      </c>
      <c r="F5" s="13">
        <v>147856</v>
      </c>
      <c r="G5" s="13">
        <v>156864</v>
      </c>
      <c r="H5" s="13">
        <v>58943</v>
      </c>
      <c r="I5" s="13">
        <v>47438</v>
      </c>
      <c r="J5" s="13">
        <v>60293</v>
      </c>
      <c r="K5" s="15">
        <v>60655</v>
      </c>
      <c r="L5" s="15">
        <v>58412</v>
      </c>
      <c r="M5" s="15">
        <v>58839</v>
      </c>
      <c r="N5" s="14">
        <v>36998</v>
      </c>
      <c r="O5" s="14">
        <v>31528</v>
      </c>
      <c r="P5" s="14">
        <v>81567</v>
      </c>
      <c r="Q5" s="10">
        <v>930850</v>
      </c>
      <c r="R5" s="11">
        <v>-6.6411785767656495E-2</v>
      </c>
    </row>
    <row r="6" spans="1:18" x14ac:dyDescent="0.2">
      <c r="A6" s="5" t="s">
        <v>24</v>
      </c>
      <c r="B6" s="6" t="s">
        <v>27</v>
      </c>
      <c r="C6" s="34" t="s">
        <v>33</v>
      </c>
      <c r="D6" s="10">
        <v>375307</v>
      </c>
      <c r="E6" s="13">
        <v>25537</v>
      </c>
      <c r="F6" s="13">
        <v>24089</v>
      </c>
      <c r="G6" s="13">
        <v>26489</v>
      </c>
      <c r="H6" s="13">
        <v>20571</v>
      </c>
      <c r="I6" s="13">
        <v>24822</v>
      </c>
      <c r="J6" s="13">
        <v>24364</v>
      </c>
      <c r="K6" s="13">
        <v>26096</v>
      </c>
      <c r="L6" s="13">
        <v>24768</v>
      </c>
      <c r="M6" s="13">
        <v>24671</v>
      </c>
      <c r="N6" s="14">
        <v>21919</v>
      </c>
      <c r="O6" s="14">
        <v>16763</v>
      </c>
      <c r="P6" s="14">
        <v>18961</v>
      </c>
      <c r="Q6" s="10">
        <v>279050</v>
      </c>
      <c r="R6" s="11">
        <v>-0.25647536550077665</v>
      </c>
    </row>
    <row r="7" spans="1:18" x14ac:dyDescent="0.2">
      <c r="A7" s="5" t="s">
        <v>24</v>
      </c>
      <c r="B7" s="6" t="s">
        <v>28</v>
      </c>
      <c r="C7" s="34" t="s">
        <v>34</v>
      </c>
      <c r="D7" s="10">
        <v>679372</v>
      </c>
      <c r="E7" s="13">
        <v>33196</v>
      </c>
      <c r="F7" s="13">
        <v>35255</v>
      </c>
      <c r="G7" s="13">
        <v>40276</v>
      </c>
      <c r="H7" s="13">
        <v>48112</v>
      </c>
      <c r="I7" s="13">
        <v>59028</v>
      </c>
      <c r="J7" s="13">
        <v>78458</v>
      </c>
      <c r="K7" s="13">
        <v>79821</v>
      </c>
      <c r="L7" s="13">
        <v>77902</v>
      </c>
      <c r="M7" s="13">
        <v>72012</v>
      </c>
      <c r="N7" s="14">
        <v>45590</v>
      </c>
      <c r="O7" s="14">
        <v>31827</v>
      </c>
      <c r="P7" s="14">
        <v>21829</v>
      </c>
      <c r="Q7" s="10">
        <v>623306</v>
      </c>
      <c r="R7" s="11">
        <v>-8.2526215387151658E-2</v>
      </c>
    </row>
    <row r="8" spans="1:18" x14ac:dyDescent="0.2">
      <c r="A8" s="5" t="s">
        <v>24</v>
      </c>
      <c r="B8" s="6" t="s">
        <v>29</v>
      </c>
      <c r="C8" s="34" t="s">
        <v>35</v>
      </c>
      <c r="D8" s="10">
        <v>1700983</v>
      </c>
      <c r="E8" s="13">
        <v>208640</v>
      </c>
      <c r="F8" s="13">
        <v>208022</v>
      </c>
      <c r="G8" s="13">
        <v>198189</v>
      </c>
      <c r="H8" s="13">
        <v>100895</v>
      </c>
      <c r="I8" s="13">
        <v>108083</v>
      </c>
      <c r="J8" s="13">
        <v>130182</v>
      </c>
      <c r="K8" s="13">
        <v>134128</v>
      </c>
      <c r="L8" s="13">
        <v>142465</v>
      </c>
      <c r="M8" s="13">
        <v>133227</v>
      </c>
      <c r="N8" s="14">
        <v>98037</v>
      </c>
      <c r="O8" s="14">
        <v>78126</v>
      </c>
      <c r="P8" s="14">
        <v>126493</v>
      </c>
      <c r="Q8" s="10">
        <v>1666487</v>
      </c>
      <c r="R8" s="11">
        <v>-2.028003807210299E-2</v>
      </c>
    </row>
    <row r="9" spans="1:18" x14ac:dyDescent="0.2">
      <c r="A9" s="5" t="s">
        <v>24</v>
      </c>
      <c r="B9" s="6" t="s">
        <v>30</v>
      </c>
      <c r="C9" s="34" t="s">
        <v>36</v>
      </c>
      <c r="D9" s="10">
        <v>21106292</v>
      </c>
      <c r="E9" s="13">
        <v>1397711</v>
      </c>
      <c r="F9" s="13">
        <v>1387505</v>
      </c>
      <c r="G9" s="13">
        <v>1700590</v>
      </c>
      <c r="H9" s="13">
        <v>1889786</v>
      </c>
      <c r="I9" s="13">
        <v>1985053</v>
      </c>
      <c r="J9" s="13">
        <v>2062155</v>
      </c>
      <c r="K9" s="13">
        <v>2192715</v>
      </c>
      <c r="L9" s="13">
        <v>2138588</v>
      </c>
      <c r="M9" s="13">
        <v>2173656</v>
      </c>
      <c r="N9" s="14">
        <v>1990243</v>
      </c>
      <c r="O9" s="14">
        <v>1658971</v>
      </c>
      <c r="P9" s="14">
        <v>1588821</v>
      </c>
      <c r="Q9" s="10">
        <v>22165794</v>
      </c>
      <c r="R9" s="11">
        <v>5.0198395814859298E-2</v>
      </c>
    </row>
    <row r="10" spans="1:18" x14ac:dyDescent="0.2">
      <c r="A10" s="5" t="s">
        <v>37</v>
      </c>
      <c r="B10" s="6" t="s">
        <v>38</v>
      </c>
      <c r="C10" s="34" t="s">
        <v>56</v>
      </c>
      <c r="D10" s="10"/>
      <c r="N10" s="14"/>
      <c r="O10" s="14"/>
      <c r="P10" s="14"/>
      <c r="Q10" s="10">
        <v>0</v>
      </c>
      <c r="R10" s="11"/>
    </row>
    <row r="11" spans="1:18" x14ac:dyDescent="0.2">
      <c r="A11" s="5" t="s">
        <v>39</v>
      </c>
      <c r="B11" s="6" t="s">
        <v>40</v>
      </c>
      <c r="C11" s="34" t="s">
        <v>57</v>
      </c>
      <c r="D11" s="10">
        <v>105466</v>
      </c>
      <c r="E11" s="13">
        <v>7420</v>
      </c>
      <c r="F11" s="13">
        <v>8583</v>
      </c>
      <c r="G11" s="13">
        <v>8824</v>
      </c>
      <c r="H11" s="13">
        <v>6870</v>
      </c>
      <c r="I11" s="13">
        <v>6914</v>
      </c>
      <c r="J11" s="13">
        <v>6395</v>
      </c>
      <c r="K11" s="13">
        <v>5978</v>
      </c>
      <c r="L11" s="13">
        <v>6076</v>
      </c>
      <c r="M11" s="13">
        <v>6472</v>
      </c>
      <c r="N11" s="14">
        <v>6962</v>
      </c>
      <c r="O11" s="14">
        <v>8187</v>
      </c>
      <c r="P11" s="14">
        <v>6127</v>
      </c>
      <c r="Q11" s="10">
        <v>84808</v>
      </c>
      <c r="R11" s="11">
        <f>Q11/D11-1</f>
        <v>-0.19587355166593978</v>
      </c>
    </row>
    <row r="12" spans="1:18" x14ac:dyDescent="0.2">
      <c r="A12" s="5" t="s">
        <v>39</v>
      </c>
      <c r="B12" s="6" t="s">
        <v>41</v>
      </c>
      <c r="C12" s="34" t="s">
        <v>58</v>
      </c>
      <c r="D12" s="10">
        <v>5901007</v>
      </c>
      <c r="E12" s="13">
        <v>371536</v>
      </c>
      <c r="F12" s="13">
        <v>394276</v>
      </c>
      <c r="G12" s="13">
        <v>460711</v>
      </c>
      <c r="H12" s="13">
        <v>592704</v>
      </c>
      <c r="I12" s="13">
        <v>606272</v>
      </c>
      <c r="J12" s="13">
        <v>573901</v>
      </c>
      <c r="K12" s="13">
        <v>699037</v>
      </c>
      <c r="L12" s="13">
        <v>701236</v>
      </c>
      <c r="M12" s="13">
        <v>611117</v>
      </c>
      <c r="N12" s="14">
        <v>601247</v>
      </c>
      <c r="O12" s="14">
        <v>455660</v>
      </c>
      <c r="P12" s="14">
        <v>446686</v>
      </c>
      <c r="Q12" s="10">
        <v>6514383</v>
      </c>
      <c r="R12" s="11">
        <v>0.10394429289780538</v>
      </c>
    </row>
    <row r="13" spans="1:18" x14ac:dyDescent="0.2">
      <c r="A13" s="5" t="s">
        <v>39</v>
      </c>
      <c r="B13" s="6" t="s">
        <v>42</v>
      </c>
      <c r="C13" s="34" t="s">
        <v>59</v>
      </c>
      <c r="D13" s="10">
        <v>18786034</v>
      </c>
      <c r="E13" s="13">
        <v>1154894</v>
      </c>
      <c r="F13" s="13">
        <v>1177420</v>
      </c>
      <c r="G13" s="13">
        <v>1425683</v>
      </c>
      <c r="H13" s="13">
        <v>1613667</v>
      </c>
      <c r="I13" s="13">
        <v>1707452</v>
      </c>
      <c r="J13" s="13">
        <v>1784488</v>
      </c>
      <c r="K13" s="13">
        <v>2054609</v>
      </c>
      <c r="L13" s="13">
        <v>1930954</v>
      </c>
      <c r="M13" s="13">
        <v>1888193</v>
      </c>
      <c r="N13" s="14">
        <v>1647453</v>
      </c>
      <c r="O13" s="14">
        <v>1351111</v>
      </c>
      <c r="P13" s="14">
        <v>1235408</v>
      </c>
      <c r="Q13" s="10">
        <v>18971332</v>
      </c>
      <c r="R13" s="11">
        <v>9.8636039943289511E-3</v>
      </c>
    </row>
    <row r="14" spans="1:18" x14ac:dyDescent="0.2">
      <c r="A14" s="5" t="s">
        <v>39</v>
      </c>
      <c r="B14" s="6" t="s">
        <v>43</v>
      </c>
      <c r="C14" s="34" t="s">
        <v>60</v>
      </c>
      <c r="D14" s="10">
        <v>305281</v>
      </c>
      <c r="E14" s="13">
        <v>9140</v>
      </c>
      <c r="F14" s="13">
        <v>10903</v>
      </c>
      <c r="G14" s="13">
        <v>16689</v>
      </c>
      <c r="H14" s="13">
        <v>17010</v>
      </c>
      <c r="I14" s="13">
        <v>24450</v>
      </c>
      <c r="J14" s="13"/>
      <c r="K14" s="13">
        <v>52598</v>
      </c>
      <c r="L14" s="13"/>
      <c r="M14" s="13"/>
      <c r="N14" s="14">
        <v>18294</v>
      </c>
      <c r="O14" s="14">
        <v>12811</v>
      </c>
      <c r="P14" s="14">
        <v>10041</v>
      </c>
      <c r="Q14" s="10">
        <v>300813</v>
      </c>
      <c r="R14" s="11">
        <v>-1.4635696292923606E-2</v>
      </c>
    </row>
    <row r="15" spans="1:18" x14ac:dyDescent="0.2">
      <c r="A15" s="5" t="s">
        <v>44</v>
      </c>
      <c r="B15" s="6" t="s">
        <v>45</v>
      </c>
      <c r="C15" s="34" t="s">
        <v>61</v>
      </c>
      <c r="D15" s="10">
        <v>599978</v>
      </c>
      <c r="E15" s="13">
        <v>33247</v>
      </c>
      <c r="F15" s="13">
        <v>26278</v>
      </c>
      <c r="G15" s="13">
        <v>36765</v>
      </c>
      <c r="H15" s="13">
        <v>49709</v>
      </c>
      <c r="I15" s="13">
        <v>55107</v>
      </c>
      <c r="J15" s="13">
        <v>62491</v>
      </c>
      <c r="K15" s="13">
        <v>69346</v>
      </c>
      <c r="L15" s="13">
        <v>60787</v>
      </c>
      <c r="M15" s="13">
        <v>60323</v>
      </c>
      <c r="N15" s="14">
        <v>52115</v>
      </c>
      <c r="O15" s="14">
        <v>38612</v>
      </c>
      <c r="P15" s="14">
        <v>35278</v>
      </c>
      <c r="Q15" s="10">
        <v>580058</v>
      </c>
      <c r="R15" s="11">
        <v>-3.3201217377970549E-2</v>
      </c>
    </row>
    <row r="16" spans="1:18" x14ac:dyDescent="0.2">
      <c r="A16" s="5" t="s">
        <v>46</v>
      </c>
      <c r="B16" s="6" t="s">
        <v>47</v>
      </c>
      <c r="C16" s="34" t="s">
        <v>62</v>
      </c>
      <c r="D16" s="10">
        <v>2253320</v>
      </c>
      <c r="E16" s="13">
        <v>21043</v>
      </c>
      <c r="F16" s="13">
        <v>18698</v>
      </c>
      <c r="G16" s="13">
        <v>17990</v>
      </c>
      <c r="H16" s="13">
        <v>19856</v>
      </c>
      <c r="I16" s="13">
        <v>87163</v>
      </c>
      <c r="J16" s="13">
        <v>433875</v>
      </c>
      <c r="K16" s="13">
        <v>708887</v>
      </c>
      <c r="L16" s="13">
        <v>687926</v>
      </c>
      <c r="M16" s="13">
        <v>329284</v>
      </c>
      <c r="N16" s="14">
        <v>30710</v>
      </c>
      <c r="O16" s="14">
        <v>12046</v>
      </c>
      <c r="P16" s="14">
        <v>13068</v>
      </c>
      <c r="Q16" s="10">
        <v>2380546</v>
      </c>
      <c r="R16" s="11">
        <v>5.6461576695720161E-2</v>
      </c>
    </row>
    <row r="17" spans="1:18" x14ac:dyDescent="0.2">
      <c r="A17" s="5" t="s">
        <v>46</v>
      </c>
      <c r="B17" s="6" t="s">
        <v>48</v>
      </c>
      <c r="C17" s="34" t="s">
        <v>63</v>
      </c>
      <c r="D17" s="10">
        <v>3474993</v>
      </c>
      <c r="E17" s="16">
        <v>264225</v>
      </c>
      <c r="F17" s="16">
        <v>237600</v>
      </c>
      <c r="G17" s="16">
        <v>273463</v>
      </c>
      <c r="H17" s="16">
        <v>291272</v>
      </c>
      <c r="I17" s="16">
        <v>311394</v>
      </c>
      <c r="J17" s="17">
        <v>316774</v>
      </c>
      <c r="K17" s="16">
        <v>335292</v>
      </c>
      <c r="L17" s="16">
        <v>336422</v>
      </c>
      <c r="M17" s="16">
        <v>322690</v>
      </c>
      <c r="N17" s="17">
        <v>285216</v>
      </c>
      <c r="O17" s="17">
        <v>234168</v>
      </c>
      <c r="P17" s="17">
        <v>258939</v>
      </c>
      <c r="Q17" s="10">
        <v>3467455</v>
      </c>
      <c r="R17" s="11">
        <f>Q17/D17-1</f>
        <v>-2.1692130027312073E-3</v>
      </c>
    </row>
    <row r="18" spans="1:18" x14ac:dyDescent="0.2">
      <c r="A18" s="5" t="s">
        <v>46</v>
      </c>
      <c r="B18" s="6" t="s">
        <v>49</v>
      </c>
      <c r="C18" s="34" t="s">
        <v>64</v>
      </c>
      <c r="D18" s="10">
        <v>1181832</v>
      </c>
      <c r="E18" s="13">
        <v>0</v>
      </c>
      <c r="F18" s="13">
        <v>67</v>
      </c>
      <c r="G18" s="13">
        <v>14862</v>
      </c>
      <c r="H18" s="13">
        <v>26182</v>
      </c>
      <c r="I18" s="13">
        <v>63002</v>
      </c>
      <c r="J18" s="13">
        <v>227553</v>
      </c>
      <c r="K18" s="13">
        <v>329398</v>
      </c>
      <c r="L18" s="13">
        <v>315417</v>
      </c>
      <c r="M18" s="13">
        <v>168605</v>
      </c>
      <c r="N18" s="14">
        <v>36147</v>
      </c>
      <c r="O18" s="14">
        <v>21657</v>
      </c>
      <c r="P18" s="14">
        <v>18578</v>
      </c>
      <c r="Q18" s="10">
        <v>1221468</v>
      </c>
      <c r="R18" s="11">
        <v>3.3537761712324698E-2</v>
      </c>
    </row>
    <row r="19" spans="1:18" x14ac:dyDescent="0.2">
      <c r="A19" s="5" t="s">
        <v>50</v>
      </c>
      <c r="B19" s="6" t="s">
        <v>51</v>
      </c>
      <c r="C19" s="34" t="s">
        <v>65</v>
      </c>
      <c r="D19" s="10">
        <v>1349501</v>
      </c>
      <c r="E19" s="13">
        <v>17843</v>
      </c>
      <c r="F19" s="13">
        <v>15721</v>
      </c>
      <c r="G19" s="13">
        <v>26864</v>
      </c>
      <c r="H19" s="13">
        <v>84775</v>
      </c>
      <c r="I19" s="13">
        <v>154387</v>
      </c>
      <c r="J19" s="13">
        <v>206576</v>
      </c>
      <c r="K19" s="13">
        <v>279368</v>
      </c>
      <c r="L19" s="13">
        <v>279793</v>
      </c>
      <c r="M19" s="13">
        <v>231418</v>
      </c>
      <c r="N19" s="14">
        <v>134462</v>
      </c>
      <c r="O19" s="14">
        <v>29342</v>
      </c>
      <c r="P19" s="14">
        <v>19921</v>
      </c>
      <c r="Q19" s="10">
        <v>1480470</v>
      </c>
      <c r="R19" s="11">
        <v>9.7049946609895077E-2</v>
      </c>
    </row>
    <row r="20" spans="1:18" x14ac:dyDescent="0.2">
      <c r="A20" s="5" t="s">
        <v>50</v>
      </c>
      <c r="B20" s="6" t="s">
        <v>52</v>
      </c>
      <c r="C20" s="34" t="s">
        <v>66</v>
      </c>
      <c r="D20" s="10">
        <v>352829</v>
      </c>
      <c r="E20" s="15">
        <v>1030</v>
      </c>
      <c r="F20" s="15">
        <v>774</v>
      </c>
      <c r="G20" s="15">
        <v>2796</v>
      </c>
      <c r="H20" s="15">
        <v>12058</v>
      </c>
      <c r="I20" s="15">
        <v>27141</v>
      </c>
      <c r="J20" s="15">
        <v>66997</v>
      </c>
      <c r="K20" s="15">
        <v>87056</v>
      </c>
      <c r="L20" s="15">
        <v>88009</v>
      </c>
      <c r="M20" s="15">
        <v>63179</v>
      </c>
      <c r="N20" s="44">
        <v>15866</v>
      </c>
      <c r="O20" s="44">
        <v>1512</v>
      </c>
      <c r="P20" s="44">
        <v>1027</v>
      </c>
      <c r="Q20" s="10">
        <v>367445</v>
      </c>
      <c r="R20" s="11">
        <v>4.1425166298688643E-2</v>
      </c>
    </row>
    <row r="21" spans="1:18" x14ac:dyDescent="0.2">
      <c r="A21" s="5" t="s">
        <v>50</v>
      </c>
      <c r="B21" s="6" t="s">
        <v>53</v>
      </c>
      <c r="C21" s="34" t="s">
        <v>67</v>
      </c>
      <c r="D21" s="10">
        <v>1300381</v>
      </c>
      <c r="E21" s="13">
        <v>25182</v>
      </c>
      <c r="F21" s="13">
        <v>20956</v>
      </c>
      <c r="G21" s="13">
        <v>28782</v>
      </c>
      <c r="H21" s="13">
        <v>63887</v>
      </c>
      <c r="I21" s="13">
        <v>125853</v>
      </c>
      <c r="J21" s="13">
        <v>206988</v>
      </c>
      <c r="K21" s="13">
        <v>293026</v>
      </c>
      <c r="L21" s="13">
        <v>290069</v>
      </c>
      <c r="M21" s="13">
        <v>224335</v>
      </c>
      <c r="N21" s="14">
        <v>87638</v>
      </c>
      <c r="O21" s="14">
        <v>28348</v>
      </c>
      <c r="P21" s="14">
        <v>30160</v>
      </c>
      <c r="Q21" s="10">
        <v>1425224</v>
      </c>
      <c r="R21" s="11">
        <v>9.6004940090634872E-2</v>
      </c>
    </row>
    <row r="22" spans="1:18" x14ac:dyDescent="0.2">
      <c r="A22" s="5" t="s">
        <v>50</v>
      </c>
      <c r="B22" s="6" t="s">
        <v>54</v>
      </c>
      <c r="C22" s="34" t="s">
        <v>68</v>
      </c>
      <c r="D22" s="10">
        <v>284980</v>
      </c>
      <c r="E22" s="13">
        <v>2275</v>
      </c>
      <c r="F22" s="13">
        <v>1352</v>
      </c>
      <c r="G22" s="13">
        <v>6107</v>
      </c>
      <c r="H22" s="13">
        <v>27459</v>
      </c>
      <c r="I22" s="13">
        <v>38430</v>
      </c>
      <c r="J22" s="13">
        <v>50637</v>
      </c>
      <c r="K22" s="13">
        <v>75821</v>
      </c>
      <c r="L22" s="13">
        <v>72771</v>
      </c>
      <c r="M22" s="13">
        <v>57907</v>
      </c>
      <c r="N22" s="14">
        <v>32307</v>
      </c>
      <c r="O22" s="14">
        <v>3672</v>
      </c>
      <c r="P22" s="14">
        <v>2518</v>
      </c>
      <c r="Q22" s="10">
        <v>371256</v>
      </c>
      <c r="R22" s="11">
        <v>0.30274405221419043</v>
      </c>
    </row>
    <row r="23" spans="1:18" x14ac:dyDescent="0.2">
      <c r="A23" s="5" t="s">
        <v>50</v>
      </c>
      <c r="B23" s="6" t="s">
        <v>55</v>
      </c>
      <c r="C23" s="34" t="s">
        <v>69</v>
      </c>
      <c r="D23" s="10">
        <v>2320098</v>
      </c>
      <c r="E23" s="13">
        <v>132155</v>
      </c>
      <c r="F23" s="13">
        <v>118113</v>
      </c>
      <c r="G23" s="13">
        <v>155672</v>
      </c>
      <c r="H23" s="13">
        <v>189877</v>
      </c>
      <c r="I23" s="13">
        <v>215546</v>
      </c>
      <c r="J23" s="13">
        <v>237629</v>
      </c>
      <c r="K23" s="13">
        <v>260420</v>
      </c>
      <c r="L23" s="13">
        <v>260809</v>
      </c>
      <c r="M23" s="13">
        <v>244506</v>
      </c>
      <c r="N23" s="14">
        <v>216544</v>
      </c>
      <c r="O23" s="14">
        <v>165277</v>
      </c>
      <c r="P23" s="14">
        <v>145761</v>
      </c>
      <c r="Q23" s="10">
        <v>2342309</v>
      </c>
      <c r="R23" s="11">
        <v>9.5733025070492417E-3</v>
      </c>
    </row>
    <row r="24" spans="1:18" x14ac:dyDescent="0.2">
      <c r="A24" s="5" t="s">
        <v>70</v>
      </c>
      <c r="B24" s="6" t="s">
        <v>71</v>
      </c>
      <c r="C24" s="34" t="s">
        <v>83</v>
      </c>
      <c r="D24" s="10">
        <v>5507762</v>
      </c>
      <c r="E24" s="18">
        <v>218752</v>
      </c>
      <c r="F24" s="18">
        <v>199949</v>
      </c>
      <c r="G24" s="18">
        <v>251323</v>
      </c>
      <c r="H24" s="18">
        <v>393149</v>
      </c>
      <c r="I24" s="18">
        <v>451369</v>
      </c>
      <c r="J24" s="18">
        <v>595553</v>
      </c>
      <c r="K24" s="18">
        <v>702226</v>
      </c>
      <c r="L24" s="18">
        <v>735743</v>
      </c>
      <c r="M24" s="18">
        <v>616387</v>
      </c>
      <c r="N24" s="14">
        <v>534380</v>
      </c>
      <c r="O24" s="14">
        <v>254448</v>
      </c>
      <c r="P24" s="14">
        <v>212945</v>
      </c>
      <c r="Q24" s="10">
        <v>5166224</v>
      </c>
      <c r="R24" s="11">
        <v>-6.2010304729942956E-2</v>
      </c>
    </row>
    <row r="25" spans="1:18" x14ac:dyDescent="0.2">
      <c r="A25" s="5" t="s">
        <v>70</v>
      </c>
      <c r="B25" s="6" t="s">
        <v>72</v>
      </c>
      <c r="C25" s="34" t="s">
        <v>84</v>
      </c>
      <c r="D25" s="10">
        <v>1778898</v>
      </c>
      <c r="E25" s="18">
        <v>49688</v>
      </c>
      <c r="F25" s="18">
        <v>59138</v>
      </c>
      <c r="G25" s="18">
        <v>81485</v>
      </c>
      <c r="H25" s="18">
        <v>175727</v>
      </c>
      <c r="I25" s="18">
        <v>253871</v>
      </c>
      <c r="J25" s="18">
        <v>267321</v>
      </c>
      <c r="K25" s="18">
        <v>296228</v>
      </c>
      <c r="L25" s="18">
        <v>310173</v>
      </c>
      <c r="M25" s="18">
        <v>301715</v>
      </c>
      <c r="N25" s="14">
        <v>279238</v>
      </c>
      <c r="O25" s="14">
        <v>104382</v>
      </c>
      <c r="P25" s="14">
        <v>63831</v>
      </c>
      <c r="Q25" s="10">
        <v>2242797</v>
      </c>
      <c r="R25" s="11">
        <v>0.26077886421818453</v>
      </c>
    </row>
    <row r="26" spans="1:18" x14ac:dyDescent="0.2">
      <c r="A26" s="5" t="s">
        <v>73</v>
      </c>
      <c r="B26" s="6" t="s">
        <v>74</v>
      </c>
      <c r="C26" s="34" t="s">
        <v>85</v>
      </c>
      <c r="D26" s="10">
        <v>557952</v>
      </c>
      <c r="E26" s="18">
        <v>34297</v>
      </c>
      <c r="F26" s="18">
        <v>53818</v>
      </c>
      <c r="G26" s="18">
        <v>23043</v>
      </c>
      <c r="H26" s="18">
        <v>27353</v>
      </c>
      <c r="I26" s="18">
        <v>29653</v>
      </c>
      <c r="J26" s="18">
        <v>69871</v>
      </c>
      <c r="K26" s="18">
        <v>93288</v>
      </c>
      <c r="L26" s="18">
        <v>94214</v>
      </c>
      <c r="M26" s="18">
        <v>76012</v>
      </c>
      <c r="N26" s="14">
        <v>30887</v>
      </c>
      <c r="O26" s="14">
        <v>19151</v>
      </c>
      <c r="P26" s="14">
        <v>17678</v>
      </c>
      <c r="Q26" s="10">
        <v>569265</v>
      </c>
      <c r="R26" s="11">
        <v>2.0275937715072301E-2</v>
      </c>
    </row>
    <row r="27" spans="1:18" x14ac:dyDescent="0.2">
      <c r="A27" s="5" t="s">
        <v>73</v>
      </c>
      <c r="B27" s="6" t="s">
        <v>75</v>
      </c>
      <c r="C27" s="34" t="s">
        <v>86</v>
      </c>
      <c r="D27" s="10">
        <v>11788629</v>
      </c>
      <c r="E27" s="13">
        <v>641073</v>
      </c>
      <c r="F27" s="13">
        <v>607265</v>
      </c>
      <c r="G27" s="13">
        <v>787358</v>
      </c>
      <c r="H27" s="13">
        <v>884887</v>
      </c>
      <c r="I27" s="13">
        <v>931666</v>
      </c>
      <c r="J27" s="13">
        <v>1073443</v>
      </c>
      <c r="K27" s="13">
        <v>1184447</v>
      </c>
      <c r="L27" s="13">
        <v>1201725</v>
      </c>
      <c r="M27" s="14">
        <v>1140651</v>
      </c>
      <c r="N27" s="14">
        <v>932870</v>
      </c>
      <c r="O27" s="14">
        <v>720762</v>
      </c>
      <c r="P27" s="14">
        <v>701743</v>
      </c>
      <c r="Q27" s="10">
        <v>10807890</v>
      </c>
      <c r="R27" s="11">
        <v>-8.3193643637440751E-2</v>
      </c>
    </row>
    <row r="28" spans="1:18" x14ac:dyDescent="0.2">
      <c r="A28" s="5" t="s">
        <v>76</v>
      </c>
      <c r="B28" s="6" t="s">
        <v>77</v>
      </c>
      <c r="C28" s="34" t="s">
        <v>87</v>
      </c>
      <c r="D28" s="10">
        <v>1391860</v>
      </c>
      <c r="E28" s="13">
        <v>100232</v>
      </c>
      <c r="F28" s="13">
        <v>100771</v>
      </c>
      <c r="G28" s="13">
        <v>115351</v>
      </c>
      <c r="H28" s="13">
        <v>97095</v>
      </c>
      <c r="I28" s="13">
        <v>113258</v>
      </c>
      <c r="J28" s="13">
        <v>123670</v>
      </c>
      <c r="K28" s="13">
        <v>112714</v>
      </c>
      <c r="L28" s="13">
        <v>113456</v>
      </c>
      <c r="M28" s="13">
        <v>130043</v>
      </c>
      <c r="N28" s="14">
        <v>122006</v>
      </c>
      <c r="O28" s="14">
        <v>110468</v>
      </c>
      <c r="P28" s="14">
        <v>89280</v>
      </c>
      <c r="Q28" s="10">
        <v>1328344</v>
      </c>
      <c r="R28" s="11">
        <v>-4.5633899961203039E-2</v>
      </c>
    </row>
    <row r="29" spans="1:18" x14ac:dyDescent="0.2">
      <c r="A29" s="5" t="s">
        <v>76</v>
      </c>
      <c r="B29" s="6" t="s">
        <v>78</v>
      </c>
      <c r="C29" s="34" t="s">
        <v>88</v>
      </c>
      <c r="D29" s="10">
        <v>588225</v>
      </c>
      <c r="E29" s="13">
        <v>34264</v>
      </c>
      <c r="F29" s="13">
        <v>34227</v>
      </c>
      <c r="G29" s="13">
        <v>42771</v>
      </c>
      <c r="H29" s="13">
        <v>46774</v>
      </c>
      <c r="I29" s="13">
        <v>44198</v>
      </c>
      <c r="J29" s="13">
        <v>43631</v>
      </c>
      <c r="K29" s="13">
        <v>41856</v>
      </c>
      <c r="L29" s="13">
        <v>39855</v>
      </c>
      <c r="M29" s="13">
        <v>46737</v>
      </c>
      <c r="N29" s="14">
        <v>49792</v>
      </c>
      <c r="O29" s="14">
        <v>49792</v>
      </c>
      <c r="P29" s="14">
        <v>26287</v>
      </c>
      <c r="Q29" s="10">
        <v>500184</v>
      </c>
      <c r="R29" s="11">
        <v>-0.14967231926558711</v>
      </c>
    </row>
    <row r="30" spans="1:18" x14ac:dyDescent="0.2">
      <c r="A30" s="5" t="s">
        <v>76</v>
      </c>
      <c r="B30" s="6" t="s">
        <v>79</v>
      </c>
      <c r="C30" s="34" t="s">
        <v>89</v>
      </c>
      <c r="D30" s="10">
        <v>2710516</v>
      </c>
      <c r="E30" s="13">
        <v>164413</v>
      </c>
      <c r="F30" s="13">
        <v>169499</v>
      </c>
      <c r="G30" s="13">
        <v>201699</v>
      </c>
      <c r="H30" s="13">
        <v>209355</v>
      </c>
      <c r="I30" s="13">
        <v>223796</v>
      </c>
      <c r="J30" s="13">
        <v>266663</v>
      </c>
      <c r="K30" s="13">
        <v>357948</v>
      </c>
      <c r="L30" s="13">
        <v>290115</v>
      </c>
      <c r="M30" s="13">
        <v>273626</v>
      </c>
      <c r="N30" s="14">
        <v>258000</v>
      </c>
      <c r="O30" s="14">
        <v>168404</v>
      </c>
      <c r="P30" s="14">
        <v>151289</v>
      </c>
      <c r="Q30" s="10">
        <v>2734807</v>
      </c>
      <c r="R30" s="11">
        <v>8.9617622622408799E-3</v>
      </c>
    </row>
    <row r="31" spans="1:18" x14ac:dyDescent="0.2">
      <c r="A31" s="5" t="s">
        <v>76</v>
      </c>
      <c r="B31" s="6" t="s">
        <v>80</v>
      </c>
      <c r="C31" s="34" t="s">
        <v>90</v>
      </c>
      <c r="D31" s="10">
        <v>22725517</v>
      </c>
      <c r="E31" s="13">
        <v>1582496</v>
      </c>
      <c r="F31" s="13">
        <v>1621373</v>
      </c>
      <c r="G31" s="13">
        <v>1904759</v>
      </c>
      <c r="H31" s="13">
        <v>1919884</v>
      </c>
      <c r="I31" s="13">
        <v>2017128</v>
      </c>
      <c r="J31" s="13">
        <v>2223862</v>
      </c>
      <c r="K31" s="13">
        <v>2313542</v>
      </c>
      <c r="L31" s="13">
        <v>2143341</v>
      </c>
      <c r="M31" s="13">
        <v>2122883</v>
      </c>
      <c r="N31" s="14">
        <v>2101931</v>
      </c>
      <c r="O31" s="14">
        <v>1799408</v>
      </c>
      <c r="P31" s="14">
        <v>1585580</v>
      </c>
      <c r="Q31" s="10">
        <v>23336187</v>
      </c>
      <c r="R31" s="11">
        <v>2.6871555881434972E-2</v>
      </c>
    </row>
    <row r="32" spans="1:18" x14ac:dyDescent="0.2">
      <c r="A32" s="5" t="s">
        <v>81</v>
      </c>
      <c r="B32" s="6" t="s">
        <v>82</v>
      </c>
      <c r="C32" s="34" t="s">
        <v>91</v>
      </c>
      <c r="D32" s="10">
        <v>1913172</v>
      </c>
      <c r="E32" s="13">
        <v>133493</v>
      </c>
      <c r="F32" s="13">
        <v>126054</v>
      </c>
      <c r="G32" s="13">
        <v>163783</v>
      </c>
      <c r="H32" s="13">
        <v>192027</v>
      </c>
      <c r="I32" s="13">
        <v>215679</v>
      </c>
      <c r="J32" s="13">
        <v>225565</v>
      </c>
      <c r="K32" s="13">
        <v>228287</v>
      </c>
      <c r="L32" s="13">
        <v>223815</v>
      </c>
      <c r="M32" s="13">
        <v>208506</v>
      </c>
      <c r="N32" s="14">
        <v>202930</v>
      </c>
      <c r="O32" s="14">
        <v>150973</v>
      </c>
      <c r="P32" s="14">
        <v>135178</v>
      </c>
      <c r="Q32" s="10">
        <v>2206290</v>
      </c>
      <c r="R32" s="11">
        <v>0.1532104797686773</v>
      </c>
    </row>
    <row r="33" spans="1:18" x14ac:dyDescent="0.2">
      <c r="A33" s="5" t="s">
        <v>92</v>
      </c>
      <c r="B33" s="6" t="s">
        <v>93</v>
      </c>
      <c r="C33" s="35"/>
      <c r="D33" s="10">
        <v>19088239</v>
      </c>
      <c r="E33" s="13">
        <v>1500863</v>
      </c>
      <c r="F33" s="13">
        <v>1523598</v>
      </c>
      <c r="G33" s="13">
        <v>1763261</v>
      </c>
      <c r="H33" s="13">
        <v>1639892</v>
      </c>
      <c r="I33" s="13">
        <v>1639276</v>
      </c>
      <c r="J33" s="13">
        <v>1723220</v>
      </c>
      <c r="K33" s="13">
        <v>1601549</v>
      </c>
      <c r="L33" s="13">
        <v>1600792</v>
      </c>
      <c r="M33" s="13">
        <v>1635167</v>
      </c>
      <c r="N33" s="14">
        <v>1642840</v>
      </c>
      <c r="O33" s="14">
        <v>1418338</v>
      </c>
      <c r="P33" s="14">
        <v>1485620</v>
      </c>
      <c r="Q33" s="10">
        <v>19174416</v>
      </c>
      <c r="R33" s="11">
        <v>4.5146647629463743E-3</v>
      </c>
    </row>
    <row r="34" spans="1:18" x14ac:dyDescent="0.2">
      <c r="A34" s="5" t="s">
        <v>92</v>
      </c>
      <c r="B34" s="6" t="s">
        <v>94</v>
      </c>
      <c r="C34" s="34" t="s">
        <v>105</v>
      </c>
      <c r="D34" s="10">
        <v>14865871</v>
      </c>
      <c r="E34" s="13">
        <v>1132964</v>
      </c>
      <c r="F34" s="13">
        <v>1147037</v>
      </c>
      <c r="G34" s="13">
        <v>1323392</v>
      </c>
      <c r="H34" s="13">
        <v>1243130</v>
      </c>
      <c r="I34" s="13">
        <v>1266534</v>
      </c>
      <c r="J34" s="13">
        <v>1366103</v>
      </c>
      <c r="K34" s="13">
        <v>1327771</v>
      </c>
      <c r="L34" s="13">
        <v>1287526</v>
      </c>
      <c r="M34" s="13">
        <v>1275503</v>
      </c>
      <c r="N34" s="14">
        <v>1276420</v>
      </c>
      <c r="O34" s="14">
        <v>1111501</v>
      </c>
      <c r="P34" s="14">
        <v>1097721</v>
      </c>
      <c r="Q34" s="10">
        <v>14855602</v>
      </c>
      <c r="R34" s="11">
        <v>-6.9077688081642385E-4</v>
      </c>
    </row>
    <row r="35" spans="1:18" x14ac:dyDescent="0.2">
      <c r="A35" s="5" t="s">
        <v>92</v>
      </c>
      <c r="B35" s="6" t="s">
        <v>95</v>
      </c>
      <c r="C35" s="34" t="s">
        <v>106</v>
      </c>
      <c r="D35" s="10">
        <v>125535</v>
      </c>
      <c r="E35" s="13">
        <v>15549</v>
      </c>
      <c r="F35" s="13">
        <v>18342</v>
      </c>
      <c r="G35" s="13">
        <v>24511</v>
      </c>
      <c r="H35" s="13">
        <v>12222</v>
      </c>
      <c r="I35" s="13">
        <v>3080</v>
      </c>
      <c r="J35" s="13">
        <v>6235</v>
      </c>
      <c r="K35" s="13">
        <v>8099</v>
      </c>
      <c r="L35" s="13">
        <v>6142</v>
      </c>
      <c r="M35" s="13">
        <v>8590</v>
      </c>
      <c r="N35" s="14">
        <v>3392</v>
      </c>
      <c r="O35" s="14">
        <v>7902</v>
      </c>
      <c r="P35" s="14">
        <v>31391</v>
      </c>
      <c r="Q35" s="10">
        <v>145455</v>
      </c>
      <c r="R35" s="11">
        <v>0.15868084597920906</v>
      </c>
    </row>
    <row r="36" spans="1:18" x14ac:dyDescent="0.2">
      <c r="A36" s="5" t="s">
        <v>92</v>
      </c>
      <c r="B36" s="6" t="s">
        <v>96</v>
      </c>
      <c r="C36" s="34" t="s">
        <v>107</v>
      </c>
      <c r="D36" s="10">
        <v>117114</v>
      </c>
      <c r="E36" s="13">
        <v>11549</v>
      </c>
      <c r="F36" s="13">
        <v>13894</v>
      </c>
      <c r="G36" s="13">
        <v>13990</v>
      </c>
      <c r="H36" s="13">
        <v>13620</v>
      </c>
      <c r="I36" s="13">
        <v>14365</v>
      </c>
      <c r="J36" s="13">
        <v>10700</v>
      </c>
      <c r="K36" s="13">
        <v>7003</v>
      </c>
      <c r="L36" s="13">
        <v>9394</v>
      </c>
      <c r="M36" s="13">
        <v>13931</v>
      </c>
      <c r="N36" s="14">
        <v>15600</v>
      </c>
      <c r="O36" s="14">
        <v>13307</v>
      </c>
      <c r="P36" s="14">
        <v>8817</v>
      </c>
      <c r="Q36" s="10">
        <v>146170</v>
      </c>
      <c r="R36" s="11">
        <v>0.24810014174223416</v>
      </c>
    </row>
    <row r="37" spans="1:18" x14ac:dyDescent="0.2">
      <c r="A37" s="5" t="s">
        <v>92</v>
      </c>
      <c r="B37" s="6" t="s">
        <v>97</v>
      </c>
      <c r="C37" s="34" t="s">
        <v>108</v>
      </c>
      <c r="D37" s="10">
        <v>238538</v>
      </c>
      <c r="E37" s="13">
        <v>41884</v>
      </c>
      <c r="F37" s="13">
        <v>41872</v>
      </c>
      <c r="G37" s="13">
        <v>54024</v>
      </c>
      <c r="H37" s="13">
        <v>31340</v>
      </c>
      <c r="I37" s="13">
        <v>1913</v>
      </c>
      <c r="J37" s="13">
        <v>1778</v>
      </c>
      <c r="K37" s="13">
        <v>1365</v>
      </c>
      <c r="L37" s="13">
        <v>2389</v>
      </c>
      <c r="M37" s="13">
        <v>8386</v>
      </c>
      <c r="N37" s="14">
        <v>2278</v>
      </c>
      <c r="O37" s="14">
        <v>12291</v>
      </c>
      <c r="P37" s="14">
        <v>63822</v>
      </c>
      <c r="Q37" s="10">
        <v>263342</v>
      </c>
      <c r="R37" s="11">
        <v>0.10398343240909202</v>
      </c>
    </row>
    <row r="38" spans="1:18" x14ac:dyDescent="0.2">
      <c r="A38" s="5" t="s">
        <v>92</v>
      </c>
      <c r="B38" s="6" t="s">
        <v>98</v>
      </c>
      <c r="C38" s="34" t="s">
        <v>109</v>
      </c>
      <c r="D38" s="10">
        <v>284405</v>
      </c>
      <c r="E38" s="13">
        <v>23727</v>
      </c>
      <c r="F38" s="13">
        <v>25858</v>
      </c>
      <c r="G38" s="13">
        <v>28649</v>
      </c>
      <c r="H38" s="13">
        <v>25587</v>
      </c>
      <c r="I38" s="13">
        <v>26306</v>
      </c>
      <c r="J38" s="13">
        <v>22048</v>
      </c>
      <c r="K38" s="13">
        <v>9971</v>
      </c>
      <c r="L38" s="13">
        <v>18884</v>
      </c>
      <c r="M38" s="13">
        <v>25649</v>
      </c>
      <c r="N38" s="14">
        <v>30135</v>
      </c>
      <c r="O38" s="14">
        <v>27196</v>
      </c>
      <c r="P38" s="14">
        <v>18890</v>
      </c>
      <c r="Q38" s="10">
        <v>282900</v>
      </c>
      <c r="R38" s="11">
        <v>-5.2917494418170952E-3</v>
      </c>
    </row>
    <row r="39" spans="1:18" x14ac:dyDescent="0.2">
      <c r="A39" s="5" t="s">
        <v>92</v>
      </c>
      <c r="B39" s="6" t="s">
        <v>99</v>
      </c>
      <c r="C39" s="34" t="s">
        <v>110</v>
      </c>
      <c r="D39" s="10">
        <v>116267</v>
      </c>
      <c r="E39" s="13">
        <v>8785</v>
      </c>
      <c r="F39" s="13">
        <v>7498</v>
      </c>
      <c r="G39" s="13">
        <v>9650</v>
      </c>
      <c r="H39" s="13">
        <v>9272</v>
      </c>
      <c r="I39" s="13">
        <v>7829</v>
      </c>
      <c r="J39" s="13">
        <v>8593</v>
      </c>
      <c r="K39" s="13">
        <v>9356</v>
      </c>
      <c r="L39" s="13">
        <v>8568</v>
      </c>
      <c r="M39" s="13">
        <v>8124</v>
      </c>
      <c r="N39" s="14">
        <v>8847</v>
      </c>
      <c r="O39" s="14">
        <v>3483</v>
      </c>
      <c r="P39" s="14">
        <v>3757</v>
      </c>
      <c r="Q39" s="10">
        <v>93762</v>
      </c>
      <c r="R39" s="11">
        <v>-0.19356309184893394</v>
      </c>
    </row>
    <row r="40" spans="1:18" x14ac:dyDescent="0.2">
      <c r="A40" s="5" t="s">
        <v>92</v>
      </c>
      <c r="B40" s="6" t="s">
        <v>100</v>
      </c>
      <c r="C40" s="34" t="s">
        <v>111</v>
      </c>
      <c r="D40" s="10">
        <v>973912</v>
      </c>
      <c r="E40" s="13">
        <v>90664</v>
      </c>
      <c r="F40" s="13">
        <v>91543</v>
      </c>
      <c r="G40" s="13">
        <v>101045</v>
      </c>
      <c r="H40" s="13">
        <v>91514</v>
      </c>
      <c r="I40" s="13">
        <v>106071</v>
      </c>
      <c r="J40" s="13">
        <v>100056</v>
      </c>
      <c r="K40" s="13">
        <v>74228</v>
      </c>
      <c r="L40" s="13">
        <v>85007</v>
      </c>
      <c r="M40" s="13">
        <v>95898</v>
      </c>
      <c r="N40" s="14">
        <v>93852</v>
      </c>
      <c r="O40" s="14">
        <v>80954</v>
      </c>
      <c r="P40" s="14">
        <v>62590</v>
      </c>
      <c r="Q40" s="10">
        <v>1073422</v>
      </c>
      <c r="R40" s="11">
        <v>0.10217555590238137</v>
      </c>
    </row>
    <row r="41" spans="1:18" x14ac:dyDescent="0.2">
      <c r="A41" s="5" t="s">
        <v>92</v>
      </c>
      <c r="B41" s="6" t="s">
        <v>101</v>
      </c>
      <c r="C41" s="34" t="s">
        <v>112</v>
      </c>
      <c r="D41" s="10">
        <v>396825</v>
      </c>
      <c r="E41" s="13">
        <v>40127</v>
      </c>
      <c r="F41" s="13">
        <v>37258</v>
      </c>
      <c r="G41" s="13">
        <v>38343</v>
      </c>
      <c r="H41" s="13">
        <v>24830</v>
      </c>
      <c r="I41" s="13">
        <v>25147</v>
      </c>
      <c r="J41" s="13">
        <v>30906</v>
      </c>
      <c r="K41" s="13">
        <v>27528</v>
      </c>
      <c r="L41" s="13">
        <v>27219</v>
      </c>
      <c r="M41" s="13">
        <v>26842</v>
      </c>
      <c r="N41" s="14">
        <v>26920</v>
      </c>
      <c r="O41" s="14">
        <v>27773</v>
      </c>
      <c r="P41" s="14">
        <v>70647</v>
      </c>
      <c r="Q41" s="10">
        <v>403540</v>
      </c>
      <c r="R41" s="11">
        <v>1.6921816921816824E-2</v>
      </c>
    </row>
    <row r="42" spans="1:18" x14ac:dyDescent="0.2">
      <c r="A42" s="5" t="s">
        <v>92</v>
      </c>
      <c r="B42" s="6" t="s">
        <v>102</v>
      </c>
      <c r="C42" s="34" t="s">
        <v>113</v>
      </c>
      <c r="D42" s="10">
        <v>657630</v>
      </c>
      <c r="E42" s="13">
        <v>33098</v>
      </c>
      <c r="F42" s="13">
        <v>33023</v>
      </c>
      <c r="G42" s="13">
        <v>42840</v>
      </c>
      <c r="H42" s="13">
        <v>57851</v>
      </c>
      <c r="I42" s="13">
        <v>57312</v>
      </c>
      <c r="J42" s="13">
        <v>58877</v>
      </c>
      <c r="K42" s="13">
        <v>57610</v>
      </c>
      <c r="L42" s="13">
        <v>55829</v>
      </c>
      <c r="M42" s="13">
        <v>54696</v>
      </c>
      <c r="N42" s="14">
        <v>57088</v>
      </c>
      <c r="O42" s="14">
        <v>33633</v>
      </c>
      <c r="P42" s="14">
        <v>28882</v>
      </c>
      <c r="Q42" s="10">
        <v>570739</v>
      </c>
      <c r="R42" s="11">
        <v>-0.13212748810121189</v>
      </c>
    </row>
    <row r="43" spans="1:18" x14ac:dyDescent="0.2">
      <c r="A43" s="5" t="s">
        <v>92</v>
      </c>
      <c r="B43" s="6" t="s">
        <v>103</v>
      </c>
      <c r="C43" s="34" t="s">
        <v>114</v>
      </c>
      <c r="D43" s="10">
        <v>377533</v>
      </c>
      <c r="E43" s="13">
        <v>27561</v>
      </c>
      <c r="F43" s="13">
        <v>28962</v>
      </c>
      <c r="G43" s="13">
        <v>35259</v>
      </c>
      <c r="H43" s="13">
        <v>45798</v>
      </c>
      <c r="I43" s="13">
        <v>46613</v>
      </c>
      <c r="J43" s="13">
        <v>49245</v>
      </c>
      <c r="K43" s="13">
        <v>40806</v>
      </c>
      <c r="L43" s="13">
        <v>41805</v>
      </c>
      <c r="M43" s="13">
        <v>42234</v>
      </c>
      <c r="N43" s="14">
        <v>43865</v>
      </c>
      <c r="O43" s="14">
        <v>28694</v>
      </c>
      <c r="P43" s="14">
        <v>23086</v>
      </c>
      <c r="Q43" s="10">
        <v>453928</v>
      </c>
      <c r="R43" s="11">
        <v>0.20235317177571233</v>
      </c>
    </row>
    <row r="44" spans="1:18" x14ac:dyDescent="0.2">
      <c r="A44" s="5" t="s">
        <v>92</v>
      </c>
      <c r="B44" s="6" t="s">
        <v>104</v>
      </c>
      <c r="C44" s="34" t="s">
        <v>115</v>
      </c>
      <c r="D44" s="10">
        <v>338499</v>
      </c>
      <c r="E44" s="13">
        <v>28092</v>
      </c>
      <c r="F44" s="13">
        <v>29759</v>
      </c>
      <c r="G44" s="13">
        <v>34269</v>
      </c>
      <c r="H44" s="13">
        <v>34113</v>
      </c>
      <c r="I44" s="13">
        <v>38374</v>
      </c>
      <c r="J44" s="13">
        <v>33555</v>
      </c>
      <c r="K44" s="13">
        <v>20155</v>
      </c>
      <c r="L44" s="13">
        <v>27461</v>
      </c>
      <c r="M44" s="13">
        <v>35161</v>
      </c>
      <c r="N44" s="14">
        <v>38638</v>
      </c>
      <c r="O44" s="14">
        <v>30552</v>
      </c>
      <c r="P44" s="14">
        <v>23428</v>
      </c>
      <c r="Q44" s="10">
        <v>373557</v>
      </c>
      <c r="R44" s="11">
        <v>0.10356899134118569</v>
      </c>
    </row>
    <row r="45" spans="1:18" x14ac:dyDescent="0.2">
      <c r="A45" s="5" t="s">
        <v>116</v>
      </c>
      <c r="B45" s="6" t="s">
        <v>117</v>
      </c>
      <c r="C45" s="34" t="s">
        <v>140</v>
      </c>
      <c r="D45" s="10">
        <v>1175706</v>
      </c>
      <c r="E45" s="13">
        <v>50176</v>
      </c>
      <c r="F45" s="13">
        <v>49453</v>
      </c>
      <c r="G45" s="13">
        <v>55561</v>
      </c>
      <c r="H45" s="13">
        <v>94238</v>
      </c>
      <c r="I45" s="13">
        <v>115201</v>
      </c>
      <c r="J45" s="13">
        <v>136825</v>
      </c>
      <c r="K45" s="13">
        <v>172643</v>
      </c>
      <c r="L45" s="13">
        <v>193400</v>
      </c>
      <c r="M45" s="13">
        <v>148294</v>
      </c>
      <c r="N45" s="13">
        <v>81665</v>
      </c>
      <c r="O45" s="13">
        <v>60060</v>
      </c>
      <c r="P45" s="13">
        <v>61189</v>
      </c>
      <c r="Q45" s="10">
        <v>1218705</v>
      </c>
      <c r="R45" s="11">
        <v>3.5999999999999997E-2</v>
      </c>
    </row>
    <row r="46" spans="1:18" x14ac:dyDescent="0.2">
      <c r="A46" s="5" t="s">
        <v>116</v>
      </c>
      <c r="B46" s="6" t="s">
        <v>118</v>
      </c>
      <c r="C46" s="34" t="s">
        <v>755</v>
      </c>
      <c r="D46" s="10">
        <v>1025346</v>
      </c>
      <c r="E46" s="13">
        <v>49607</v>
      </c>
      <c r="F46" s="13">
        <v>44036</v>
      </c>
      <c r="G46" s="13">
        <v>52798</v>
      </c>
      <c r="H46" s="13">
        <v>74659</v>
      </c>
      <c r="I46" s="13">
        <v>89371</v>
      </c>
      <c r="J46" s="13">
        <v>102898</v>
      </c>
      <c r="K46" s="13">
        <v>136149</v>
      </c>
      <c r="L46" s="13">
        <v>148836</v>
      </c>
      <c r="M46" s="13">
        <v>112658</v>
      </c>
      <c r="N46" s="14">
        <v>75378</v>
      </c>
      <c r="O46" s="14">
        <v>57681</v>
      </c>
      <c r="P46" s="14">
        <v>59555</v>
      </c>
      <c r="Q46" s="10">
        <v>1003626</v>
      </c>
      <c r="R46" s="11">
        <v>-2.1183093316792578E-2</v>
      </c>
    </row>
    <row r="47" spans="1:18" x14ac:dyDescent="0.2">
      <c r="A47" s="5" t="s">
        <v>116</v>
      </c>
      <c r="B47" s="6" t="s">
        <v>885</v>
      </c>
      <c r="C47" s="34" t="s">
        <v>886</v>
      </c>
      <c r="D47" s="10">
        <v>288999</v>
      </c>
      <c r="E47" s="54">
        <v>1340</v>
      </c>
      <c r="F47" s="65"/>
      <c r="G47" s="54">
        <v>4003</v>
      </c>
      <c r="H47" s="54">
        <v>23503</v>
      </c>
      <c r="I47" s="54">
        <v>25669</v>
      </c>
      <c r="J47" s="54">
        <v>32883</v>
      </c>
      <c r="K47" s="54">
        <v>41519</v>
      </c>
      <c r="L47" s="54">
        <v>46478</v>
      </c>
      <c r="M47" s="54">
        <v>31575</v>
      </c>
      <c r="N47" s="64">
        <v>25855</v>
      </c>
      <c r="O47" s="64">
        <v>9222</v>
      </c>
      <c r="P47" s="64">
        <v>6346</v>
      </c>
      <c r="Q47" s="10">
        <v>248393</v>
      </c>
      <c r="R47" s="11">
        <v>-0.14099999999999999</v>
      </c>
    </row>
    <row r="48" spans="1:18" x14ac:dyDescent="0.2">
      <c r="A48" s="5" t="s">
        <v>116</v>
      </c>
      <c r="B48" s="6" t="s">
        <v>119</v>
      </c>
      <c r="C48" s="34" t="s">
        <v>141</v>
      </c>
      <c r="D48" s="10">
        <v>1032937</v>
      </c>
      <c r="E48" s="13">
        <v>58442</v>
      </c>
      <c r="F48" s="13">
        <v>58246</v>
      </c>
      <c r="G48" s="13">
        <v>71350</v>
      </c>
      <c r="H48" s="13">
        <v>93874</v>
      </c>
      <c r="I48" s="13">
        <v>97295</v>
      </c>
      <c r="J48" s="13">
        <v>109274</v>
      </c>
      <c r="K48" s="13">
        <v>131865</v>
      </c>
      <c r="L48" s="13">
        <v>124943</v>
      </c>
      <c r="M48" s="14">
        <v>107453</v>
      </c>
      <c r="N48" s="14">
        <v>95792</v>
      </c>
      <c r="O48" s="14">
        <v>68618</v>
      </c>
      <c r="P48" s="14">
        <v>67187</v>
      </c>
      <c r="Q48" s="10">
        <v>1084339</v>
      </c>
      <c r="R48" s="11">
        <v>4.9762957469816627E-2</v>
      </c>
    </row>
    <row r="49" spans="1:18" x14ac:dyDescent="0.2">
      <c r="A49" s="5" t="s">
        <v>116</v>
      </c>
      <c r="B49" s="5" t="s">
        <v>120</v>
      </c>
      <c r="C49" s="34" t="s">
        <v>142</v>
      </c>
      <c r="D49" s="10">
        <v>4117303</v>
      </c>
      <c r="E49" s="13">
        <v>293029</v>
      </c>
      <c r="F49" s="13">
        <v>275790</v>
      </c>
      <c r="G49" s="13">
        <v>336178</v>
      </c>
      <c r="H49" s="13">
        <v>372650</v>
      </c>
      <c r="I49" s="13">
        <v>388173</v>
      </c>
      <c r="J49" s="13">
        <v>420892</v>
      </c>
      <c r="K49" s="13">
        <v>446109</v>
      </c>
      <c r="L49" s="13">
        <v>422096</v>
      </c>
      <c r="M49" s="13">
        <v>411000</v>
      </c>
      <c r="N49" s="14">
        <v>380340</v>
      </c>
      <c r="O49" s="14">
        <v>321246</v>
      </c>
      <c r="P49" s="14">
        <v>325690</v>
      </c>
      <c r="Q49" s="10">
        <v>4433347</v>
      </c>
      <c r="R49" s="11">
        <v>7.6759956699810505E-2</v>
      </c>
    </row>
    <row r="50" spans="1:18" x14ac:dyDescent="0.2">
      <c r="A50" s="5" t="s">
        <v>116</v>
      </c>
      <c r="B50" s="6" t="s">
        <v>121</v>
      </c>
      <c r="C50" s="34" t="s">
        <v>143</v>
      </c>
      <c r="D50" s="10">
        <v>990927</v>
      </c>
      <c r="E50" s="19">
        <v>72053</v>
      </c>
      <c r="F50" s="19">
        <v>75271</v>
      </c>
      <c r="G50" s="19">
        <v>84223</v>
      </c>
      <c r="H50" s="19">
        <v>100043</v>
      </c>
      <c r="I50" s="19">
        <v>102205</v>
      </c>
      <c r="J50" s="19">
        <v>103142</v>
      </c>
      <c r="K50" s="19">
        <v>109928</v>
      </c>
      <c r="L50" s="19">
        <v>101918</v>
      </c>
      <c r="M50" s="19">
        <v>98805</v>
      </c>
      <c r="N50" s="20">
        <v>83647</v>
      </c>
      <c r="O50" s="14">
        <v>69140</v>
      </c>
      <c r="P50" s="14">
        <v>70341</v>
      </c>
      <c r="Q50" s="10">
        <v>1070461</v>
      </c>
      <c r="R50" s="11">
        <v>8.0262219114021427E-2</v>
      </c>
    </row>
    <row r="51" spans="1:18" x14ac:dyDescent="0.2">
      <c r="A51" s="5" t="s">
        <v>116</v>
      </c>
      <c r="B51" s="6" t="s">
        <v>122</v>
      </c>
      <c r="C51" s="34" t="s">
        <v>144</v>
      </c>
      <c r="D51" s="10">
        <v>398930</v>
      </c>
      <c r="E51" s="19">
        <v>27836</v>
      </c>
      <c r="F51" s="19">
        <v>28997</v>
      </c>
      <c r="G51" s="19">
        <v>33823</v>
      </c>
      <c r="H51" s="19">
        <v>32584</v>
      </c>
      <c r="I51" s="19">
        <v>33009</v>
      </c>
      <c r="J51" s="19">
        <v>42446</v>
      </c>
      <c r="K51" s="19">
        <v>33963</v>
      </c>
      <c r="L51" s="19">
        <v>24956</v>
      </c>
      <c r="M51" s="19">
        <v>35614</v>
      </c>
      <c r="N51" s="20">
        <v>35083</v>
      </c>
      <c r="O51" s="14">
        <v>29790</v>
      </c>
      <c r="P51" s="14">
        <v>27312</v>
      </c>
      <c r="Q51" s="10">
        <v>385413</v>
      </c>
      <c r="R51" s="11">
        <v>-3.388313739252502E-2</v>
      </c>
    </row>
    <row r="52" spans="1:18" x14ac:dyDescent="0.2">
      <c r="A52" s="5" t="s">
        <v>116</v>
      </c>
      <c r="B52" s="6" t="s">
        <v>123</v>
      </c>
      <c r="C52" s="34" t="s">
        <v>145</v>
      </c>
      <c r="D52" s="10">
        <v>134197</v>
      </c>
      <c r="E52" s="19">
        <v>6574</v>
      </c>
      <c r="F52" s="19">
        <v>7684</v>
      </c>
      <c r="G52" s="19">
        <v>9092</v>
      </c>
      <c r="H52" s="19">
        <v>13303</v>
      </c>
      <c r="I52" s="19">
        <v>12990</v>
      </c>
      <c r="J52" s="19">
        <v>14084</v>
      </c>
      <c r="K52" s="19">
        <v>15686</v>
      </c>
      <c r="L52" s="19">
        <v>17840</v>
      </c>
      <c r="M52" s="19">
        <v>12336</v>
      </c>
      <c r="N52" s="20">
        <v>13068</v>
      </c>
      <c r="O52" s="14">
        <v>9050</v>
      </c>
      <c r="P52" s="14">
        <v>6461</v>
      </c>
      <c r="Q52" s="10">
        <v>138168</v>
      </c>
      <c r="R52" s="11">
        <v>2.959082542828817E-2</v>
      </c>
    </row>
    <row r="53" spans="1:18" x14ac:dyDescent="0.2">
      <c r="A53" s="5" t="s">
        <v>116</v>
      </c>
      <c r="B53" s="6" t="s">
        <v>124</v>
      </c>
      <c r="C53" s="34" t="s">
        <v>146</v>
      </c>
      <c r="D53" s="10">
        <v>444021</v>
      </c>
      <c r="E53" s="19">
        <v>12373</v>
      </c>
      <c r="F53" s="19">
        <v>11082</v>
      </c>
      <c r="G53" s="19">
        <v>16015</v>
      </c>
      <c r="H53" s="19">
        <v>28273</v>
      </c>
      <c r="I53" s="19">
        <v>40500</v>
      </c>
      <c r="J53" s="19">
        <v>55192</v>
      </c>
      <c r="K53" s="19">
        <v>85384</v>
      </c>
      <c r="L53" s="19">
        <v>96718</v>
      </c>
      <c r="M53" s="19">
        <v>57938</v>
      </c>
      <c r="N53" s="20">
        <v>26082</v>
      </c>
      <c r="O53" s="14">
        <v>15238</v>
      </c>
      <c r="P53" s="14">
        <v>14260</v>
      </c>
      <c r="Q53" s="10">
        <v>459055</v>
      </c>
      <c r="R53" s="11">
        <v>3.3858758932572952E-2</v>
      </c>
    </row>
    <row r="54" spans="1:18" x14ac:dyDescent="0.2">
      <c r="A54" s="5" t="s">
        <v>116</v>
      </c>
      <c r="B54" s="6" t="s">
        <v>125</v>
      </c>
      <c r="C54" s="34" t="s">
        <v>147</v>
      </c>
      <c r="D54" s="10">
        <v>1164631</v>
      </c>
      <c r="E54" s="19">
        <v>60065</v>
      </c>
      <c r="F54" s="19">
        <v>62440</v>
      </c>
      <c r="G54" s="19">
        <v>81690</v>
      </c>
      <c r="H54" s="19">
        <v>114605</v>
      </c>
      <c r="I54" s="19">
        <v>146759</v>
      </c>
      <c r="J54" s="19">
        <v>150758</v>
      </c>
      <c r="K54" s="19">
        <v>163431</v>
      </c>
      <c r="L54" s="19">
        <v>155509</v>
      </c>
      <c r="M54" s="19">
        <v>154018</v>
      </c>
      <c r="N54" s="20">
        <v>126532</v>
      </c>
      <c r="O54" s="14">
        <v>89740</v>
      </c>
      <c r="P54" s="14">
        <v>92055</v>
      </c>
      <c r="Q54" s="10">
        <v>1397602</v>
      </c>
      <c r="R54" s="11">
        <v>0.20003846711962847</v>
      </c>
    </row>
    <row r="55" spans="1:18" x14ac:dyDescent="0.2">
      <c r="A55" s="5" t="s">
        <v>116</v>
      </c>
      <c r="B55" s="5" t="s">
        <v>126</v>
      </c>
      <c r="C55" s="34" t="s">
        <v>148</v>
      </c>
      <c r="D55" s="10">
        <v>8437141</v>
      </c>
      <c r="E55" s="13">
        <v>566418</v>
      </c>
      <c r="F55" s="13">
        <v>597622</v>
      </c>
      <c r="G55" s="13">
        <v>670627</v>
      </c>
      <c r="H55" s="13">
        <v>740915</v>
      </c>
      <c r="I55" s="13">
        <v>733566</v>
      </c>
      <c r="J55" s="13">
        <v>761832</v>
      </c>
      <c r="K55" s="19">
        <v>844626</v>
      </c>
      <c r="L55" s="19">
        <v>792624</v>
      </c>
      <c r="M55" s="13">
        <v>765376</v>
      </c>
      <c r="N55" s="14">
        <v>719770</v>
      </c>
      <c r="O55" s="14">
        <v>640777</v>
      </c>
      <c r="P55" s="14">
        <v>616886</v>
      </c>
      <c r="Q55" s="10">
        <v>8451039</v>
      </c>
      <c r="R55" s="11">
        <v>1.6472404574012778E-3</v>
      </c>
    </row>
    <row r="56" spans="1:18" x14ac:dyDescent="0.2">
      <c r="A56" s="5" t="s">
        <v>116</v>
      </c>
      <c r="B56" s="5" t="s">
        <v>127</v>
      </c>
      <c r="C56" s="34" t="s">
        <v>149</v>
      </c>
      <c r="D56" s="10">
        <v>7366873</v>
      </c>
      <c r="E56" s="13">
        <v>503446</v>
      </c>
      <c r="F56" s="13">
        <v>475530</v>
      </c>
      <c r="G56" s="13">
        <v>601963</v>
      </c>
      <c r="H56" s="13">
        <v>736481</v>
      </c>
      <c r="I56" s="13">
        <v>778301</v>
      </c>
      <c r="J56" s="13">
        <v>790870</v>
      </c>
      <c r="K56" s="19">
        <v>893302</v>
      </c>
      <c r="L56" s="19">
        <v>868257</v>
      </c>
      <c r="M56" s="13">
        <v>782507</v>
      </c>
      <c r="N56" s="14">
        <v>708864</v>
      </c>
      <c r="O56" s="14">
        <v>595303</v>
      </c>
      <c r="P56" s="14">
        <v>562714</v>
      </c>
      <c r="Q56" s="10">
        <v>8297538</v>
      </c>
      <c r="R56" s="11">
        <v>0.1263310769711925</v>
      </c>
    </row>
    <row r="57" spans="1:18" x14ac:dyDescent="0.2">
      <c r="A57" s="5" t="s">
        <v>116</v>
      </c>
      <c r="B57" s="6" t="s">
        <v>128</v>
      </c>
      <c r="C57" s="34" t="s">
        <v>150</v>
      </c>
      <c r="D57" s="10">
        <v>1313193</v>
      </c>
      <c r="E57" s="13">
        <v>88801</v>
      </c>
      <c r="F57" s="13">
        <v>86267</v>
      </c>
      <c r="G57" s="13">
        <v>96611</v>
      </c>
      <c r="H57" s="13">
        <v>105459</v>
      </c>
      <c r="I57" s="13">
        <v>106313</v>
      </c>
      <c r="J57" s="13">
        <v>119899</v>
      </c>
      <c r="K57" s="13">
        <v>133667</v>
      </c>
      <c r="L57" s="13">
        <v>126337</v>
      </c>
      <c r="M57" s="13">
        <v>118352</v>
      </c>
      <c r="N57" s="14">
        <v>114325</v>
      </c>
      <c r="O57" s="14">
        <v>96682</v>
      </c>
      <c r="P57" s="14">
        <v>95588</v>
      </c>
      <c r="Q57" s="10">
        <v>1288301</v>
      </c>
      <c r="R57" s="11">
        <v>-1.8955324921774652E-2</v>
      </c>
    </row>
    <row r="58" spans="1:18" x14ac:dyDescent="0.2">
      <c r="A58" s="5" t="s">
        <v>116</v>
      </c>
      <c r="B58" s="5" t="s">
        <v>129</v>
      </c>
      <c r="C58" s="34" t="s">
        <v>151</v>
      </c>
      <c r="D58" s="10">
        <v>3246112</v>
      </c>
      <c r="E58" s="13">
        <v>195916</v>
      </c>
      <c r="F58" s="13">
        <v>209850</v>
      </c>
      <c r="G58" s="13">
        <v>243220</v>
      </c>
      <c r="H58" s="13">
        <v>337376</v>
      </c>
      <c r="I58" s="13">
        <v>347046</v>
      </c>
      <c r="J58" s="13">
        <v>350187</v>
      </c>
      <c r="K58" s="13">
        <v>383293</v>
      </c>
      <c r="L58" s="13">
        <v>403134</v>
      </c>
      <c r="M58" s="13">
        <v>360831</v>
      </c>
      <c r="N58" s="14">
        <v>309781</v>
      </c>
      <c r="O58" s="14">
        <v>255771</v>
      </c>
      <c r="P58" s="14">
        <v>234924</v>
      </c>
      <c r="Q58" s="10">
        <v>3631693</v>
      </c>
      <c r="R58" s="11">
        <v>0.1187</v>
      </c>
    </row>
    <row r="59" spans="1:18" x14ac:dyDescent="0.2">
      <c r="A59" s="5" t="s">
        <v>116</v>
      </c>
      <c r="B59" s="5" t="s">
        <v>130</v>
      </c>
      <c r="C59" s="34" t="s">
        <v>152</v>
      </c>
      <c r="D59" s="10">
        <v>10422073</v>
      </c>
      <c r="E59" s="13">
        <v>570841</v>
      </c>
      <c r="F59" s="13">
        <v>559862</v>
      </c>
      <c r="G59" s="13">
        <v>761603</v>
      </c>
      <c r="H59" s="13">
        <v>964717</v>
      </c>
      <c r="I59" s="13">
        <v>1101460</v>
      </c>
      <c r="J59" s="13">
        <v>1152486</v>
      </c>
      <c r="K59" s="19">
        <v>1325396</v>
      </c>
      <c r="L59" s="19">
        <v>1271932</v>
      </c>
      <c r="M59" s="13">
        <v>1125099</v>
      </c>
      <c r="N59" s="14">
        <v>974768</v>
      </c>
      <c r="O59" s="14">
        <v>701629</v>
      </c>
      <c r="P59" s="14">
        <v>679982</v>
      </c>
      <c r="Q59" s="10">
        <v>11189775</v>
      </c>
      <c r="R59" s="11">
        <v>7.3661161268012698E-2</v>
      </c>
    </row>
    <row r="60" spans="1:18" x14ac:dyDescent="0.2">
      <c r="A60" s="5" t="s">
        <v>116</v>
      </c>
      <c r="B60" s="5" t="s">
        <v>131</v>
      </c>
      <c r="C60" s="34" t="s">
        <v>153</v>
      </c>
      <c r="D60" s="10">
        <v>3677825</v>
      </c>
      <c r="E60" s="13">
        <v>245191</v>
      </c>
      <c r="F60" s="13">
        <v>236495</v>
      </c>
      <c r="G60" s="13">
        <v>291037</v>
      </c>
      <c r="H60" s="13">
        <v>357582</v>
      </c>
      <c r="I60" s="13">
        <v>361933</v>
      </c>
      <c r="J60" s="13">
        <v>354797</v>
      </c>
      <c r="K60" s="13">
        <v>389103</v>
      </c>
      <c r="L60" s="13">
        <v>409009</v>
      </c>
      <c r="M60" s="13">
        <v>345032</v>
      </c>
      <c r="N60" s="14">
        <v>342448</v>
      </c>
      <c r="O60" s="14">
        <v>268032</v>
      </c>
      <c r="P60" s="14">
        <v>261772</v>
      </c>
      <c r="Q60" s="10">
        <v>3862562</v>
      </c>
      <c r="R60" s="11">
        <v>5.0229959283000225E-2</v>
      </c>
    </row>
    <row r="61" spans="1:18" x14ac:dyDescent="0.2">
      <c r="A61" s="5" t="s">
        <v>116</v>
      </c>
      <c r="B61" s="5" t="s">
        <v>132</v>
      </c>
      <c r="C61" s="34" t="s">
        <v>154</v>
      </c>
      <c r="D61" s="10">
        <v>60970551</v>
      </c>
      <c r="E61" s="13">
        <v>4458793</v>
      </c>
      <c r="F61" s="13">
        <v>4142553</v>
      </c>
      <c r="G61" s="13">
        <v>4938041</v>
      </c>
      <c r="H61" s="13">
        <v>5305048</v>
      </c>
      <c r="I61" s="13">
        <v>5286761</v>
      </c>
      <c r="J61" s="13">
        <v>5535053</v>
      </c>
      <c r="K61" s="13">
        <v>6080563</v>
      </c>
      <c r="L61" s="13">
        <v>5909887</v>
      </c>
      <c r="M61" s="13">
        <v>5525591</v>
      </c>
      <c r="N61" s="14">
        <v>5216630</v>
      </c>
      <c r="O61" s="14">
        <v>4563344</v>
      </c>
      <c r="P61" s="14">
        <v>4649670</v>
      </c>
      <c r="Q61" s="10">
        <v>61611934</v>
      </c>
      <c r="R61" s="11">
        <v>1.0519553940065318E-2</v>
      </c>
    </row>
    <row r="62" spans="1:18" x14ac:dyDescent="0.2">
      <c r="A62" s="5" t="s">
        <v>116</v>
      </c>
      <c r="B62" s="5" t="s">
        <v>133</v>
      </c>
      <c r="C62" s="34" t="s">
        <v>155</v>
      </c>
      <c r="D62" s="10">
        <v>27139076</v>
      </c>
      <c r="E62" s="13">
        <v>1972414</v>
      </c>
      <c r="F62" s="13">
        <v>1869580</v>
      </c>
      <c r="G62" s="13">
        <v>2200108</v>
      </c>
      <c r="H62" s="13">
        <v>2344099</v>
      </c>
      <c r="I62" s="13">
        <v>2319366</v>
      </c>
      <c r="J62" s="13">
        <v>2435183</v>
      </c>
      <c r="K62" s="13">
        <v>2776277</v>
      </c>
      <c r="L62" s="13">
        <v>2562799</v>
      </c>
      <c r="M62" s="13">
        <v>2395961</v>
      </c>
      <c r="N62" s="14">
        <v>2237025</v>
      </c>
      <c r="O62" s="14">
        <v>2037691</v>
      </c>
      <c r="P62" s="14">
        <v>2081760</v>
      </c>
      <c r="Q62" s="10">
        <v>27232263</v>
      </c>
      <c r="R62" s="11">
        <v>3.4336835933543863E-3</v>
      </c>
    </row>
    <row r="63" spans="1:18" x14ac:dyDescent="0.2">
      <c r="A63" s="5" t="s">
        <v>116</v>
      </c>
      <c r="B63" s="5" t="s">
        <v>134</v>
      </c>
      <c r="C63" s="34" t="s">
        <v>156</v>
      </c>
      <c r="D63" s="10">
        <v>641496</v>
      </c>
      <c r="E63" s="13">
        <v>47781</v>
      </c>
      <c r="F63" s="13">
        <v>44712</v>
      </c>
      <c r="G63" s="13">
        <v>53693</v>
      </c>
      <c r="H63" s="13">
        <v>49316</v>
      </c>
      <c r="I63" s="13">
        <v>53600</v>
      </c>
      <c r="J63" s="13">
        <v>57587</v>
      </c>
      <c r="K63" s="13">
        <v>52813</v>
      </c>
      <c r="L63" s="13">
        <v>39998</v>
      </c>
      <c r="M63" s="13">
        <v>51490</v>
      </c>
      <c r="N63" s="14">
        <v>55267</v>
      </c>
      <c r="O63" s="14">
        <v>51037</v>
      </c>
      <c r="P63" s="14">
        <v>52251</v>
      </c>
      <c r="Q63" s="10">
        <v>609545</v>
      </c>
      <c r="R63" s="11">
        <v>-4.9807013605696726E-2</v>
      </c>
    </row>
    <row r="64" spans="1:18" x14ac:dyDescent="0.2">
      <c r="A64" s="5" t="s">
        <v>116</v>
      </c>
      <c r="B64" s="5" t="s">
        <v>135</v>
      </c>
      <c r="C64" s="34" t="s">
        <v>157</v>
      </c>
      <c r="D64" s="10">
        <v>432931</v>
      </c>
      <c r="E64" s="13">
        <v>30623</v>
      </c>
      <c r="F64" s="13">
        <v>28435</v>
      </c>
      <c r="G64" s="13">
        <v>34200</v>
      </c>
      <c r="H64" s="13">
        <v>35217</v>
      </c>
      <c r="I64" s="13">
        <v>39026</v>
      </c>
      <c r="J64" s="13">
        <v>45174</v>
      </c>
      <c r="K64" s="13">
        <v>49352</v>
      </c>
      <c r="L64" s="13">
        <v>45071</v>
      </c>
      <c r="M64" s="13">
        <v>43661</v>
      </c>
      <c r="N64" s="14">
        <v>38138</v>
      </c>
      <c r="O64" s="14">
        <v>33155</v>
      </c>
      <c r="P64" s="14">
        <v>32063</v>
      </c>
      <c r="Q64" s="10">
        <v>454115</v>
      </c>
      <c r="R64" s="11">
        <v>4.893158494078742E-2</v>
      </c>
    </row>
    <row r="65" spans="1:18" x14ac:dyDescent="0.2">
      <c r="A65" s="5" t="s">
        <v>116</v>
      </c>
      <c r="B65" s="5" t="s">
        <v>136</v>
      </c>
      <c r="C65" s="34" t="s">
        <v>158</v>
      </c>
      <c r="D65" s="10">
        <v>1080046</v>
      </c>
      <c r="E65" s="13">
        <v>69613</v>
      </c>
      <c r="F65" s="13">
        <v>65686</v>
      </c>
      <c r="G65" s="13">
        <v>78780</v>
      </c>
      <c r="H65" s="13">
        <v>91226</v>
      </c>
      <c r="I65" s="13">
        <v>100640</v>
      </c>
      <c r="J65" s="13">
        <v>111914</v>
      </c>
      <c r="K65" s="13">
        <v>119715</v>
      </c>
      <c r="L65" s="13">
        <v>102790</v>
      </c>
      <c r="M65" s="13">
        <v>111496</v>
      </c>
      <c r="N65" s="14">
        <v>111251</v>
      </c>
      <c r="O65" s="14">
        <v>95833</v>
      </c>
      <c r="P65" s="14">
        <v>107166</v>
      </c>
      <c r="Q65" s="10">
        <v>1166110</v>
      </c>
      <c r="R65" s="11">
        <v>7.9685494877069996E-2</v>
      </c>
    </row>
    <row r="66" spans="1:18" x14ac:dyDescent="0.2">
      <c r="A66" s="5" t="s">
        <v>116</v>
      </c>
      <c r="B66" s="5" t="s">
        <v>137</v>
      </c>
      <c r="C66" s="34" t="s">
        <v>159</v>
      </c>
      <c r="D66" s="10">
        <v>452327</v>
      </c>
      <c r="E66" s="13"/>
      <c r="F66" s="13"/>
      <c r="G66" s="13"/>
      <c r="H66" s="13"/>
      <c r="I66" s="13"/>
      <c r="J66" s="13"/>
      <c r="K66" s="13"/>
      <c r="L66" s="13"/>
      <c r="M66" s="13"/>
      <c r="N66" s="14"/>
      <c r="O66" s="14"/>
      <c r="P66" s="14"/>
      <c r="Q66" s="40">
        <v>0</v>
      </c>
      <c r="R66" s="11"/>
    </row>
    <row r="67" spans="1:18" x14ac:dyDescent="0.2">
      <c r="A67" s="5" t="s">
        <v>116</v>
      </c>
      <c r="B67" s="6" t="s">
        <v>138</v>
      </c>
      <c r="C67" s="34" t="s">
        <v>160</v>
      </c>
      <c r="D67" s="10">
        <v>578105</v>
      </c>
      <c r="E67" s="13">
        <v>26456</v>
      </c>
      <c r="F67" s="13">
        <v>23604</v>
      </c>
      <c r="G67" s="13">
        <v>33630</v>
      </c>
      <c r="H67" s="13">
        <v>46357</v>
      </c>
      <c r="I67" s="13">
        <v>52020</v>
      </c>
      <c r="J67" s="13">
        <v>61627</v>
      </c>
      <c r="K67" s="13">
        <v>80184</v>
      </c>
      <c r="L67" s="13">
        <v>77174</v>
      </c>
      <c r="M67" s="13">
        <v>58756</v>
      </c>
      <c r="N67" s="14">
        <v>50601</v>
      </c>
      <c r="O67" s="14">
        <v>33884</v>
      </c>
      <c r="P67" s="14">
        <v>34588</v>
      </c>
      <c r="Q67" s="10">
        <v>578881</v>
      </c>
      <c r="R67" s="11">
        <v>1.3423167071726638E-3</v>
      </c>
    </row>
    <row r="68" spans="1:18" x14ac:dyDescent="0.2">
      <c r="A68" s="5" t="s">
        <v>116</v>
      </c>
      <c r="B68" s="5" t="s">
        <v>139</v>
      </c>
      <c r="C68" s="34" t="s">
        <v>161</v>
      </c>
      <c r="D68" s="10">
        <v>6988140</v>
      </c>
      <c r="E68" s="13">
        <v>519072</v>
      </c>
      <c r="F68" s="13">
        <v>505663</v>
      </c>
      <c r="G68" s="13">
        <v>593818</v>
      </c>
      <c r="H68" s="13">
        <v>667956</v>
      </c>
      <c r="I68" s="13">
        <v>680785</v>
      </c>
      <c r="J68" s="13">
        <v>727694</v>
      </c>
      <c r="K68" s="13">
        <v>698114</v>
      </c>
      <c r="L68" s="13">
        <v>613403</v>
      </c>
      <c r="M68" s="13">
        <v>686991</v>
      </c>
      <c r="N68" s="14">
        <v>673549</v>
      </c>
      <c r="O68" s="14">
        <v>607295</v>
      </c>
      <c r="P68" s="14">
        <v>581011</v>
      </c>
      <c r="Q68" s="10">
        <v>7555351</v>
      </c>
      <c r="R68" s="11">
        <v>8.1167664070840084E-2</v>
      </c>
    </row>
    <row r="69" spans="1:18" x14ac:dyDescent="0.2">
      <c r="A69" s="5" t="s">
        <v>162</v>
      </c>
      <c r="B69" s="5" t="s">
        <v>163</v>
      </c>
      <c r="C69" s="34" t="s">
        <v>191</v>
      </c>
      <c r="D69" s="10">
        <v>133890</v>
      </c>
      <c r="E69" s="13">
        <v>6352</v>
      </c>
      <c r="F69" s="13">
        <v>6540</v>
      </c>
      <c r="G69" s="13">
        <v>6866</v>
      </c>
      <c r="H69" s="13">
        <v>9013</v>
      </c>
      <c r="I69" s="13">
        <v>12669</v>
      </c>
      <c r="J69" s="13">
        <v>18176</v>
      </c>
      <c r="K69" s="13">
        <v>23051</v>
      </c>
      <c r="L69" s="13">
        <v>28010</v>
      </c>
      <c r="M69" s="13">
        <v>22318</v>
      </c>
      <c r="N69" s="14">
        <v>14466</v>
      </c>
      <c r="O69" s="14">
        <v>10635</v>
      </c>
      <c r="P69" s="14">
        <v>10235</v>
      </c>
      <c r="Q69" s="10">
        <v>168331</v>
      </c>
      <c r="R69" s="11">
        <v>0.25723354992904612</v>
      </c>
    </row>
    <row r="70" spans="1:18" x14ac:dyDescent="0.2">
      <c r="A70" s="5" t="s">
        <v>162</v>
      </c>
      <c r="B70" s="5" t="s">
        <v>164</v>
      </c>
      <c r="C70" s="34" t="s">
        <v>192</v>
      </c>
      <c r="D70" s="10">
        <v>1058679</v>
      </c>
      <c r="E70" s="13">
        <v>79009</v>
      </c>
      <c r="F70" s="13">
        <v>66336</v>
      </c>
      <c r="G70" s="13">
        <v>82029</v>
      </c>
      <c r="H70" s="13">
        <v>90473</v>
      </c>
      <c r="I70" s="13">
        <v>95564</v>
      </c>
      <c r="J70" s="13">
        <v>111424</v>
      </c>
      <c r="K70" s="13">
        <v>130607</v>
      </c>
      <c r="L70" s="13">
        <v>145957</v>
      </c>
      <c r="M70" s="13">
        <v>136233</v>
      </c>
      <c r="N70" s="14">
        <v>106807</v>
      </c>
      <c r="O70" s="14">
        <v>88806</v>
      </c>
      <c r="P70" s="14">
        <v>87578</v>
      </c>
      <c r="Q70" s="10">
        <v>1220823</v>
      </c>
      <c r="R70" s="11">
        <v>0.15315690591765785</v>
      </c>
    </row>
    <row r="71" spans="1:18" x14ac:dyDescent="0.2">
      <c r="A71" s="5" t="s">
        <v>165</v>
      </c>
      <c r="B71" s="5" t="s">
        <v>166</v>
      </c>
      <c r="C71" s="35"/>
      <c r="D71" s="10">
        <v>199236865</v>
      </c>
      <c r="E71" s="13">
        <v>13129470</v>
      </c>
      <c r="F71" s="13">
        <v>12786093</v>
      </c>
      <c r="G71" s="13">
        <v>15786916</v>
      </c>
      <c r="H71" s="13">
        <v>16410798</v>
      </c>
      <c r="I71" s="13">
        <v>18130058</v>
      </c>
      <c r="J71" s="13">
        <v>18741809</v>
      </c>
      <c r="K71" s="13">
        <v>20055034</v>
      </c>
      <c r="L71" s="13">
        <v>19480965</v>
      </c>
      <c r="M71" s="13">
        <v>19637595</v>
      </c>
      <c r="N71" s="14">
        <v>19113807</v>
      </c>
      <c r="O71" s="14">
        <v>14793237</v>
      </c>
      <c r="P71" s="14">
        <v>13343174</v>
      </c>
      <c r="Q71" s="10">
        <v>201408956</v>
      </c>
      <c r="R71" s="11">
        <v>1.0902053693727876E-2</v>
      </c>
    </row>
    <row r="72" spans="1:18" x14ac:dyDescent="0.2">
      <c r="A72" s="5" t="s">
        <v>165</v>
      </c>
      <c r="B72" s="5" t="s">
        <v>758</v>
      </c>
      <c r="C72" s="34" t="s">
        <v>193</v>
      </c>
      <c r="D72" s="10">
        <v>764782</v>
      </c>
      <c r="E72" s="13">
        <v>38074</v>
      </c>
      <c r="F72" s="13">
        <v>39684</v>
      </c>
      <c r="G72" s="13">
        <v>50895</v>
      </c>
      <c r="H72" s="13">
        <v>76535</v>
      </c>
      <c r="I72" s="13">
        <v>88256</v>
      </c>
      <c r="J72" s="13">
        <v>90251</v>
      </c>
      <c r="K72" s="13">
        <v>95692</v>
      </c>
      <c r="L72" s="13">
        <v>110044</v>
      </c>
      <c r="M72" s="13">
        <v>100409</v>
      </c>
      <c r="N72" s="14">
        <v>93574</v>
      </c>
      <c r="O72" s="14">
        <v>44624</v>
      </c>
      <c r="P72" s="14">
        <v>41899</v>
      </c>
      <c r="Q72" s="10">
        <v>869937</v>
      </c>
      <c r="R72" s="11">
        <v>0.13749669840555878</v>
      </c>
    </row>
    <row r="73" spans="1:18" x14ac:dyDescent="0.2">
      <c r="A73" s="5" t="s">
        <v>165</v>
      </c>
      <c r="B73" s="5" t="s">
        <v>759</v>
      </c>
      <c r="C73" s="34" t="s">
        <v>194</v>
      </c>
      <c r="D73" s="10">
        <v>7113989</v>
      </c>
      <c r="E73" s="13">
        <v>479533</v>
      </c>
      <c r="F73" s="13">
        <v>479663</v>
      </c>
      <c r="G73" s="13">
        <v>567235</v>
      </c>
      <c r="H73" s="13">
        <v>618921</v>
      </c>
      <c r="I73" s="13">
        <v>636517</v>
      </c>
      <c r="J73" s="13">
        <v>639754</v>
      </c>
      <c r="K73" s="13">
        <v>680643</v>
      </c>
      <c r="L73" s="13">
        <v>652128</v>
      </c>
      <c r="M73" s="13">
        <v>672893</v>
      </c>
      <c r="N73" s="14">
        <v>678562</v>
      </c>
      <c r="O73" s="17">
        <v>494535</v>
      </c>
      <c r="P73" s="14">
        <v>496893</v>
      </c>
      <c r="Q73" s="10">
        <v>7097277</v>
      </c>
      <c r="R73" s="11">
        <v>-2.3491742818270156E-3</v>
      </c>
    </row>
    <row r="74" spans="1:18" x14ac:dyDescent="0.2">
      <c r="A74" s="5" t="s">
        <v>165</v>
      </c>
      <c r="B74" s="5" t="s">
        <v>169</v>
      </c>
      <c r="C74" s="34" t="s">
        <v>195</v>
      </c>
      <c r="D74" s="10">
        <v>16919820</v>
      </c>
      <c r="E74" s="13">
        <v>1142884</v>
      </c>
      <c r="F74" s="13">
        <v>1193603</v>
      </c>
      <c r="G74" s="13">
        <v>1431176</v>
      </c>
      <c r="H74" s="13">
        <v>1432970</v>
      </c>
      <c r="I74" s="13">
        <v>1580203</v>
      </c>
      <c r="J74" s="13">
        <v>1669513</v>
      </c>
      <c r="K74" s="13">
        <v>1722252</v>
      </c>
      <c r="L74" s="13">
        <v>1674044</v>
      </c>
      <c r="M74" s="13">
        <v>1791408</v>
      </c>
      <c r="N74" s="14">
        <v>1739362</v>
      </c>
      <c r="O74" s="14">
        <v>1499496</v>
      </c>
      <c r="P74" s="14">
        <v>1287044</v>
      </c>
      <c r="Q74" s="10">
        <v>18163955</v>
      </c>
      <c r="R74" s="11">
        <v>7.3531219599262787E-2</v>
      </c>
    </row>
    <row r="75" spans="1:18" x14ac:dyDescent="0.2">
      <c r="A75" s="5" t="s">
        <v>165</v>
      </c>
      <c r="B75" s="5" t="s">
        <v>170</v>
      </c>
      <c r="C75" s="34" t="s">
        <v>196</v>
      </c>
      <c r="D75" s="10">
        <v>2560023</v>
      </c>
      <c r="E75" s="13">
        <v>149632</v>
      </c>
      <c r="F75" s="13">
        <v>152702</v>
      </c>
      <c r="G75" s="13">
        <v>192788</v>
      </c>
      <c r="H75" s="13">
        <v>201545</v>
      </c>
      <c r="I75" s="13">
        <v>216253</v>
      </c>
      <c r="J75" s="13">
        <v>220022</v>
      </c>
      <c r="K75" s="13">
        <v>251062</v>
      </c>
      <c r="L75" s="13">
        <v>187110</v>
      </c>
      <c r="M75" s="13">
        <v>246523</v>
      </c>
      <c r="N75" s="14">
        <v>268382</v>
      </c>
      <c r="O75" s="14">
        <v>190962</v>
      </c>
      <c r="P75" s="14">
        <v>170058</v>
      </c>
      <c r="Q75" s="10">
        <v>2447039</v>
      </c>
      <c r="R75" s="11">
        <v>-4.4133978483787084E-2</v>
      </c>
    </row>
    <row r="76" spans="1:18" x14ac:dyDescent="0.2">
      <c r="A76" s="5" t="s">
        <v>165</v>
      </c>
      <c r="B76" s="5" t="s">
        <v>171</v>
      </c>
      <c r="C76" s="34" t="s">
        <v>197</v>
      </c>
      <c r="D76" s="10">
        <v>9623398</v>
      </c>
      <c r="E76" s="13">
        <v>533204</v>
      </c>
      <c r="F76" s="13">
        <v>525322</v>
      </c>
      <c r="G76" s="13">
        <v>665318</v>
      </c>
      <c r="H76" s="13">
        <v>727953</v>
      </c>
      <c r="I76" s="13">
        <v>869402</v>
      </c>
      <c r="J76" s="13">
        <v>907279</v>
      </c>
      <c r="K76" s="13">
        <v>992873</v>
      </c>
      <c r="L76" s="13">
        <v>982148</v>
      </c>
      <c r="M76" s="13">
        <v>982041</v>
      </c>
      <c r="N76" s="14">
        <v>943620</v>
      </c>
      <c r="O76" s="14">
        <v>613623</v>
      </c>
      <c r="P76" s="14">
        <v>537299</v>
      </c>
      <c r="Q76" s="10">
        <v>9280082</v>
      </c>
      <c r="R76" s="11">
        <v>-3.5675132629867323E-2</v>
      </c>
    </row>
    <row r="77" spans="1:18" x14ac:dyDescent="0.2">
      <c r="A77" s="5" t="s">
        <v>165</v>
      </c>
      <c r="B77" s="5" t="s">
        <v>172</v>
      </c>
      <c r="C77" s="34" t="s">
        <v>198</v>
      </c>
      <c r="D77" s="10">
        <v>1822066</v>
      </c>
      <c r="E77" s="13">
        <v>113089</v>
      </c>
      <c r="F77" s="13">
        <v>102461</v>
      </c>
      <c r="G77" s="13">
        <v>133034</v>
      </c>
      <c r="H77" s="13">
        <v>165388</v>
      </c>
      <c r="I77" s="13">
        <v>185348</v>
      </c>
      <c r="J77" s="13">
        <v>190421</v>
      </c>
      <c r="K77" s="13">
        <v>212752</v>
      </c>
      <c r="L77" s="13">
        <v>203898</v>
      </c>
      <c r="M77" s="13">
        <v>192593</v>
      </c>
      <c r="N77" s="14">
        <v>192328</v>
      </c>
      <c r="O77" s="14">
        <v>101295</v>
      </c>
      <c r="P77" s="14">
        <v>109526</v>
      </c>
      <c r="Q77" s="10">
        <v>1902133</v>
      </c>
      <c r="R77" s="11">
        <v>4.3942974623312203E-2</v>
      </c>
    </row>
    <row r="78" spans="1:18" x14ac:dyDescent="0.2">
      <c r="A78" s="5" t="s">
        <v>165</v>
      </c>
      <c r="B78" s="5" t="s">
        <v>173</v>
      </c>
      <c r="C78" s="34" t="s">
        <v>199</v>
      </c>
      <c r="D78" s="10">
        <v>1917915</v>
      </c>
      <c r="E78" s="13">
        <v>108678</v>
      </c>
      <c r="F78" s="13">
        <v>117573</v>
      </c>
      <c r="G78" s="13">
        <v>145869</v>
      </c>
      <c r="H78" s="13">
        <v>146058</v>
      </c>
      <c r="I78" s="13">
        <v>173669</v>
      </c>
      <c r="J78" s="13">
        <v>181079</v>
      </c>
      <c r="K78" s="13">
        <v>172173</v>
      </c>
      <c r="L78" s="13">
        <v>180032</v>
      </c>
      <c r="M78" s="13">
        <v>204963</v>
      </c>
      <c r="N78" s="14">
        <v>198876</v>
      </c>
      <c r="O78" s="14">
        <v>140872</v>
      </c>
      <c r="P78" s="14">
        <v>116583</v>
      </c>
      <c r="Q78" s="10">
        <v>1886425</v>
      </c>
      <c r="R78" s="11">
        <v>-1.6418871534974233E-2</v>
      </c>
    </row>
    <row r="79" spans="1:18" x14ac:dyDescent="0.2">
      <c r="A79" s="5" t="s">
        <v>165</v>
      </c>
      <c r="B79" s="5" t="s">
        <v>760</v>
      </c>
      <c r="C79" s="34" t="s">
        <v>200</v>
      </c>
      <c r="D79" s="10">
        <v>20339466</v>
      </c>
      <c r="E79" s="13">
        <v>1280318</v>
      </c>
      <c r="F79" s="13">
        <v>1309154</v>
      </c>
      <c r="G79" s="13">
        <v>1651927</v>
      </c>
      <c r="H79" s="13">
        <v>1623073</v>
      </c>
      <c r="I79" s="13">
        <v>1930290</v>
      </c>
      <c r="J79" s="13">
        <v>1920892</v>
      </c>
      <c r="K79" s="13">
        <v>2148420</v>
      </c>
      <c r="L79" s="13">
        <v>2015167</v>
      </c>
      <c r="M79" s="13">
        <v>2069007</v>
      </c>
      <c r="N79" s="14">
        <v>2033131</v>
      </c>
      <c r="O79" s="14">
        <v>1530945</v>
      </c>
      <c r="P79" s="14">
        <v>1320922</v>
      </c>
      <c r="Q79" s="10">
        <v>20833246</v>
      </c>
      <c r="R79" s="11">
        <v>2.4276940210721465E-2</v>
      </c>
    </row>
    <row r="80" spans="1:18" x14ac:dyDescent="0.2">
      <c r="A80" s="5" t="s">
        <v>165</v>
      </c>
      <c r="B80" s="5" t="s">
        <v>175</v>
      </c>
      <c r="C80" s="34" t="s">
        <v>201</v>
      </c>
      <c r="D80" s="10">
        <v>280918</v>
      </c>
      <c r="E80" s="13">
        <v>1304</v>
      </c>
      <c r="F80" s="13">
        <v>1813</v>
      </c>
      <c r="G80" s="13">
        <v>5485</v>
      </c>
      <c r="H80" s="13">
        <v>9345</v>
      </c>
      <c r="I80" s="13">
        <v>17774</v>
      </c>
      <c r="J80" s="13">
        <v>21507</v>
      </c>
      <c r="K80" s="13">
        <v>20886</v>
      </c>
      <c r="L80" s="13">
        <v>31623</v>
      </c>
      <c r="M80" s="13">
        <v>29626</v>
      </c>
      <c r="N80" s="14">
        <v>30730</v>
      </c>
      <c r="O80" s="14">
        <v>10147</v>
      </c>
      <c r="P80" s="14">
        <v>3399</v>
      </c>
      <c r="Q80" s="10">
        <v>183639</v>
      </c>
      <c r="R80" s="11">
        <v>-0.34628966459963406</v>
      </c>
    </row>
    <row r="81" spans="1:18" x14ac:dyDescent="0.2">
      <c r="A81" s="5" t="s">
        <v>165</v>
      </c>
      <c r="B81" s="5" t="s">
        <v>176</v>
      </c>
      <c r="C81" s="34" t="s">
        <v>202</v>
      </c>
      <c r="D81" s="10">
        <v>56436255</v>
      </c>
      <c r="E81" s="13">
        <v>4076310</v>
      </c>
      <c r="F81" s="13">
        <v>3599475</v>
      </c>
      <c r="G81" s="13">
        <v>4502825</v>
      </c>
      <c r="H81" s="13">
        <v>4770945</v>
      </c>
      <c r="I81" s="13">
        <v>5107307</v>
      </c>
      <c r="J81" s="13">
        <v>5364927</v>
      </c>
      <c r="K81" s="13">
        <v>5765381</v>
      </c>
      <c r="L81" s="13">
        <v>5596298</v>
      </c>
      <c r="M81" s="13">
        <v>5357348</v>
      </c>
      <c r="N81" s="14">
        <v>5214102</v>
      </c>
      <c r="O81" s="14">
        <v>4186463</v>
      </c>
      <c r="P81" s="14">
        <v>3978620</v>
      </c>
      <c r="Q81" s="10">
        <v>57520001</v>
      </c>
      <c r="R81" s="11">
        <v>1.9203010547032218E-2</v>
      </c>
    </row>
    <row r="82" spans="1:18" x14ac:dyDescent="0.2">
      <c r="A82" s="5" t="s">
        <v>165</v>
      </c>
      <c r="B82" s="5" t="s">
        <v>177</v>
      </c>
      <c r="C82" s="34" t="s">
        <v>203</v>
      </c>
      <c r="D82" s="10">
        <v>571709</v>
      </c>
      <c r="E82" s="13">
        <v>33040</v>
      </c>
      <c r="F82" s="13">
        <v>31815</v>
      </c>
      <c r="G82" s="13">
        <v>37659</v>
      </c>
      <c r="H82" s="13">
        <v>34609</v>
      </c>
      <c r="I82" s="13">
        <v>49406</v>
      </c>
      <c r="J82" s="13">
        <v>54499</v>
      </c>
      <c r="K82" s="13">
        <v>58977</v>
      </c>
      <c r="L82" s="13">
        <v>64767</v>
      </c>
      <c r="M82" s="13">
        <v>62263</v>
      </c>
      <c r="N82" s="14">
        <v>55623</v>
      </c>
      <c r="O82" s="14">
        <v>32429</v>
      </c>
      <c r="P82" s="14">
        <v>30034</v>
      </c>
      <c r="Q82" s="10">
        <v>545121</v>
      </c>
      <c r="R82" s="11">
        <v>-4.6506177093591283E-2</v>
      </c>
    </row>
    <row r="83" spans="1:18" x14ac:dyDescent="0.2">
      <c r="A83" s="5" t="s">
        <v>165</v>
      </c>
      <c r="B83" s="5" t="s">
        <v>178</v>
      </c>
      <c r="C83" s="34" t="s">
        <v>204</v>
      </c>
      <c r="D83" s="10">
        <v>2894109</v>
      </c>
      <c r="E83" s="13">
        <v>154614</v>
      </c>
      <c r="F83" s="13">
        <v>151276</v>
      </c>
      <c r="G83" s="13">
        <v>184853</v>
      </c>
      <c r="H83" s="13">
        <v>256805</v>
      </c>
      <c r="I83" s="13">
        <v>262679</v>
      </c>
      <c r="J83" s="13">
        <v>269466</v>
      </c>
      <c r="K83" s="13">
        <v>318512</v>
      </c>
      <c r="L83" s="13">
        <v>325317</v>
      </c>
      <c r="M83" s="13">
        <v>285758</v>
      </c>
      <c r="N83" s="14">
        <v>272810</v>
      </c>
      <c r="O83" s="14">
        <v>153042</v>
      </c>
      <c r="P83" s="14">
        <v>155829</v>
      </c>
      <c r="Q83" s="10">
        <v>2790961</v>
      </c>
      <c r="R83" s="11">
        <v>-3.5640675593075488E-2</v>
      </c>
    </row>
    <row r="84" spans="1:18" x14ac:dyDescent="0.2">
      <c r="A84" s="5" t="s">
        <v>165</v>
      </c>
      <c r="B84" s="5" t="s">
        <v>179</v>
      </c>
      <c r="C84" s="34" t="s">
        <v>205</v>
      </c>
      <c r="D84" s="10">
        <v>13558261</v>
      </c>
      <c r="E84" s="13">
        <v>889471</v>
      </c>
      <c r="F84" s="13">
        <v>921196</v>
      </c>
      <c r="G84" s="13">
        <v>1158386</v>
      </c>
      <c r="H84" s="13">
        <v>1119875</v>
      </c>
      <c r="I84" s="13">
        <v>1228059</v>
      </c>
      <c r="J84" s="13">
        <v>1256918</v>
      </c>
      <c r="K84" s="13">
        <v>1316240</v>
      </c>
      <c r="L84" s="13">
        <v>1240483</v>
      </c>
      <c r="M84" s="13">
        <v>1320718</v>
      </c>
      <c r="N84" s="14">
        <v>1322919</v>
      </c>
      <c r="O84" s="14">
        <v>1035274</v>
      </c>
      <c r="P84" s="14">
        <v>887863</v>
      </c>
      <c r="Q84" s="10">
        <v>13697402</v>
      </c>
      <c r="R84" s="11">
        <v>1.0262451799681438E-2</v>
      </c>
    </row>
    <row r="85" spans="1:18" x14ac:dyDescent="0.2">
      <c r="A85" s="5" t="s">
        <v>165</v>
      </c>
      <c r="B85" s="5" t="s">
        <v>180</v>
      </c>
      <c r="C85" s="34" t="s">
        <v>206</v>
      </c>
      <c r="D85" s="10">
        <v>5340264</v>
      </c>
      <c r="E85" s="13">
        <v>299561</v>
      </c>
      <c r="F85" s="13">
        <v>287391</v>
      </c>
      <c r="G85" s="13">
        <v>413928</v>
      </c>
      <c r="H85" s="13">
        <v>422091</v>
      </c>
      <c r="I85" s="13">
        <v>465976</v>
      </c>
      <c r="J85" s="13">
        <v>500412</v>
      </c>
      <c r="K85" s="13">
        <v>557316</v>
      </c>
      <c r="L85" s="13">
        <v>544823</v>
      </c>
      <c r="M85" s="13">
        <v>562183</v>
      </c>
      <c r="N85" s="14">
        <v>559597</v>
      </c>
      <c r="O85" s="14">
        <v>378141</v>
      </c>
      <c r="P85" s="14">
        <v>296412</v>
      </c>
      <c r="Q85" s="10">
        <v>5287831</v>
      </c>
      <c r="R85" s="11">
        <v>-9.8184284522263576E-3</v>
      </c>
    </row>
    <row r="86" spans="1:18" x14ac:dyDescent="0.2">
      <c r="A86" s="5" t="s">
        <v>165</v>
      </c>
      <c r="B86" s="5" t="s">
        <v>181</v>
      </c>
      <c r="C86" s="34" t="s">
        <v>207</v>
      </c>
      <c r="D86" s="10">
        <v>1114535</v>
      </c>
      <c r="E86" s="13">
        <v>51390</v>
      </c>
      <c r="F86" s="13">
        <v>52769</v>
      </c>
      <c r="G86" s="13">
        <v>70666</v>
      </c>
      <c r="H86" s="13">
        <v>113007</v>
      </c>
      <c r="I86" s="13">
        <v>129462</v>
      </c>
      <c r="J86" s="13">
        <v>137987</v>
      </c>
      <c r="K86" s="13">
        <v>156459</v>
      </c>
      <c r="L86" s="13">
        <v>165513</v>
      </c>
      <c r="M86" s="13">
        <v>151506</v>
      </c>
      <c r="N86" s="14">
        <v>134406</v>
      </c>
      <c r="O86" s="14">
        <v>64943</v>
      </c>
      <c r="P86" s="14">
        <v>59274</v>
      </c>
      <c r="Q86" s="10">
        <v>1287382</v>
      </c>
      <c r="R86" s="11">
        <v>0.1550844073986013</v>
      </c>
    </row>
    <row r="87" spans="1:18" x14ac:dyDescent="0.2">
      <c r="A87" s="5" t="s">
        <v>165</v>
      </c>
      <c r="B87" s="5" t="s">
        <v>182</v>
      </c>
      <c r="C87" s="34" t="s">
        <v>208</v>
      </c>
      <c r="D87" s="10">
        <v>2263668</v>
      </c>
      <c r="E87" s="13">
        <v>120454</v>
      </c>
      <c r="F87" s="13">
        <v>123476</v>
      </c>
      <c r="G87" s="13">
        <v>154372</v>
      </c>
      <c r="H87" s="13">
        <v>165510</v>
      </c>
      <c r="I87" s="13">
        <v>215389</v>
      </c>
      <c r="J87" s="13">
        <v>234135</v>
      </c>
      <c r="K87" s="13">
        <v>237519</v>
      </c>
      <c r="L87" s="13">
        <v>248257</v>
      </c>
      <c r="M87" s="13">
        <v>271521</v>
      </c>
      <c r="N87" s="14">
        <v>249124</v>
      </c>
      <c r="O87" s="14">
        <v>148127</v>
      </c>
      <c r="P87" s="14">
        <v>111337</v>
      </c>
      <c r="Q87" s="10">
        <v>2279221</v>
      </c>
      <c r="R87" s="11">
        <v>6.8707071885099058E-3</v>
      </c>
    </row>
    <row r="88" spans="1:18" x14ac:dyDescent="0.2">
      <c r="A88" s="5" t="s">
        <v>165</v>
      </c>
      <c r="B88" s="5" t="s">
        <v>761</v>
      </c>
      <c r="C88" s="34" t="s">
        <v>209</v>
      </c>
      <c r="D88" s="10">
        <v>344068</v>
      </c>
      <c r="E88" s="13">
        <v>14165</v>
      </c>
      <c r="F88" s="13">
        <v>13492</v>
      </c>
      <c r="G88" s="13">
        <v>21863</v>
      </c>
      <c r="H88" s="13">
        <v>33659</v>
      </c>
      <c r="I88" s="13">
        <v>36404</v>
      </c>
      <c r="J88" s="13">
        <v>35320</v>
      </c>
      <c r="K88" s="13">
        <v>40211</v>
      </c>
      <c r="L88" s="13">
        <v>40983</v>
      </c>
      <c r="M88" s="13">
        <v>37956</v>
      </c>
      <c r="N88" s="14">
        <v>38370</v>
      </c>
      <c r="O88" s="14">
        <v>19861</v>
      </c>
      <c r="P88" s="14">
        <v>18247</v>
      </c>
      <c r="Q88" s="10">
        <v>350531</v>
      </c>
      <c r="R88" s="11">
        <v>1.8784077566062596E-2</v>
      </c>
    </row>
    <row r="89" spans="1:18" x14ac:dyDescent="0.2">
      <c r="A89" s="5" t="s">
        <v>165</v>
      </c>
      <c r="B89" s="5" t="s">
        <v>184</v>
      </c>
      <c r="C89" s="34" t="s">
        <v>210</v>
      </c>
      <c r="D89" s="10">
        <v>37763701</v>
      </c>
      <c r="E89" s="13">
        <v>2655033</v>
      </c>
      <c r="F89" s="13">
        <v>2658037</v>
      </c>
      <c r="G89" s="13">
        <v>3143780</v>
      </c>
      <c r="H89" s="13">
        <v>3163428</v>
      </c>
      <c r="I89" s="13">
        <v>3443340</v>
      </c>
      <c r="J89" s="13">
        <v>3461036</v>
      </c>
      <c r="K89" s="13">
        <v>3608003</v>
      </c>
      <c r="L89" s="13">
        <v>3461813</v>
      </c>
      <c r="M89" s="13">
        <v>3572011</v>
      </c>
      <c r="N89" s="14">
        <v>3485678</v>
      </c>
      <c r="O89" s="14">
        <v>2984397</v>
      </c>
      <c r="P89" s="14">
        <v>2725876</v>
      </c>
      <c r="Q89" s="10">
        <v>38362432</v>
      </c>
      <c r="R89" s="11">
        <v>1.5854669540996458E-2</v>
      </c>
    </row>
    <row r="90" spans="1:18" x14ac:dyDescent="0.2">
      <c r="A90" s="5" t="s">
        <v>165</v>
      </c>
      <c r="B90" s="5" t="s">
        <v>762</v>
      </c>
      <c r="C90" s="34" t="s">
        <v>211</v>
      </c>
      <c r="D90" s="10">
        <v>1323689</v>
      </c>
      <c r="E90" s="13">
        <v>50669</v>
      </c>
      <c r="F90" s="13">
        <v>52948</v>
      </c>
      <c r="G90" s="13">
        <v>72071</v>
      </c>
      <c r="H90" s="13">
        <v>80151</v>
      </c>
      <c r="I90" s="13">
        <v>95447</v>
      </c>
      <c r="J90" s="13">
        <v>101228</v>
      </c>
      <c r="K90" s="13">
        <v>115564</v>
      </c>
      <c r="L90" s="13">
        <v>118837</v>
      </c>
      <c r="M90" s="13">
        <v>119606</v>
      </c>
      <c r="N90" s="14">
        <v>114916</v>
      </c>
      <c r="O90" s="14">
        <v>58694</v>
      </c>
      <c r="P90" s="14">
        <v>40786</v>
      </c>
      <c r="Q90" s="10">
        <v>1020917</v>
      </c>
      <c r="R90" s="11">
        <v>-0.22873348649116221</v>
      </c>
    </row>
    <row r="91" spans="1:18" x14ac:dyDescent="0.2">
      <c r="A91" s="5" t="s">
        <v>165</v>
      </c>
      <c r="B91" s="5" t="s">
        <v>186</v>
      </c>
      <c r="C91" s="34" t="s">
        <v>212</v>
      </c>
      <c r="D91" s="10">
        <v>3962617</v>
      </c>
      <c r="E91" s="13">
        <v>255609</v>
      </c>
      <c r="F91" s="13">
        <v>281618</v>
      </c>
      <c r="G91" s="13">
        <v>317842</v>
      </c>
      <c r="H91" s="13">
        <v>294427</v>
      </c>
      <c r="I91" s="13">
        <v>293579</v>
      </c>
      <c r="J91" s="13">
        <v>314738</v>
      </c>
      <c r="K91" s="13">
        <v>310957</v>
      </c>
      <c r="L91" s="13">
        <v>350720</v>
      </c>
      <c r="M91" s="13">
        <v>351415</v>
      </c>
      <c r="N91" s="14">
        <v>301070</v>
      </c>
      <c r="O91" s="14">
        <v>289068</v>
      </c>
      <c r="P91" s="14">
        <v>236093</v>
      </c>
      <c r="Q91" s="10">
        <v>3597136</v>
      </c>
      <c r="R91" s="11">
        <v>-9.223222935751807E-2</v>
      </c>
    </row>
    <row r="92" spans="1:18" x14ac:dyDescent="0.2">
      <c r="A92" s="5" t="s">
        <v>165</v>
      </c>
      <c r="B92" s="5" t="s">
        <v>187</v>
      </c>
      <c r="C92" s="34" t="s">
        <v>213</v>
      </c>
      <c r="D92" s="10">
        <v>974775</v>
      </c>
      <c r="E92" s="13">
        <v>38506</v>
      </c>
      <c r="F92" s="13">
        <v>39373</v>
      </c>
      <c r="G92" s="13">
        <v>60419</v>
      </c>
      <c r="H92" s="13">
        <v>71189</v>
      </c>
      <c r="I92" s="13">
        <v>85673</v>
      </c>
      <c r="J92" s="13">
        <v>92669</v>
      </c>
      <c r="K92" s="13">
        <v>111221</v>
      </c>
      <c r="L92" s="13">
        <v>96821</v>
      </c>
      <c r="M92" s="13">
        <v>95547</v>
      </c>
      <c r="N92" s="14">
        <v>100968</v>
      </c>
      <c r="O92" s="14">
        <v>47423</v>
      </c>
      <c r="P92" s="14">
        <v>33435</v>
      </c>
      <c r="Q92" s="10">
        <v>873244</v>
      </c>
      <c r="R92" s="11">
        <v>-0.10415839552717299</v>
      </c>
    </row>
    <row r="93" spans="1:18" x14ac:dyDescent="0.2">
      <c r="A93" s="5" t="s">
        <v>165</v>
      </c>
      <c r="B93" s="5" t="s">
        <v>763</v>
      </c>
      <c r="C93" s="34" t="s">
        <v>214</v>
      </c>
      <c r="D93" s="10">
        <v>452314</v>
      </c>
      <c r="E93" s="13">
        <v>23118</v>
      </c>
      <c r="F93" s="13">
        <v>24592</v>
      </c>
      <c r="G93" s="13">
        <v>32178</v>
      </c>
      <c r="H93" s="13">
        <v>34478</v>
      </c>
      <c r="I93" s="13">
        <v>37793</v>
      </c>
      <c r="J93" s="13">
        <v>38717</v>
      </c>
      <c r="K93" s="13">
        <v>40980</v>
      </c>
      <c r="L93" s="13">
        <v>38329</v>
      </c>
      <c r="M93" s="13">
        <v>42186</v>
      </c>
      <c r="N93" s="14">
        <v>45197</v>
      </c>
      <c r="O93" s="14">
        <v>36999</v>
      </c>
      <c r="P93" s="14">
        <v>30872</v>
      </c>
      <c r="Q93" s="10">
        <v>425439</v>
      </c>
      <c r="R93" s="11">
        <v>-5.9416688406726315E-2</v>
      </c>
    </row>
    <row r="94" spans="1:18" x14ac:dyDescent="0.2">
      <c r="A94" s="5" t="s">
        <v>165</v>
      </c>
      <c r="B94" s="5" t="s">
        <v>189</v>
      </c>
      <c r="C94" s="34" t="s">
        <v>215</v>
      </c>
      <c r="D94" s="10">
        <v>9582265</v>
      </c>
      <c r="E94" s="13">
        <v>563370</v>
      </c>
      <c r="F94" s="13">
        <v>570189</v>
      </c>
      <c r="G94" s="13">
        <v>709194</v>
      </c>
      <c r="H94" s="13">
        <v>780737</v>
      </c>
      <c r="I94" s="13">
        <v>898082</v>
      </c>
      <c r="J94" s="13">
        <v>956735</v>
      </c>
      <c r="K94" s="13">
        <v>988851</v>
      </c>
      <c r="L94" s="13">
        <v>1034790</v>
      </c>
      <c r="M94" s="13">
        <v>1023459</v>
      </c>
      <c r="N94" s="14">
        <v>927354</v>
      </c>
      <c r="O94" s="14">
        <v>678808</v>
      </c>
      <c r="P94" s="14">
        <v>589308</v>
      </c>
      <c r="Q94" s="10">
        <v>9720877</v>
      </c>
      <c r="R94" s="11">
        <v>1.4465473455388622E-2</v>
      </c>
    </row>
    <row r="95" spans="1:18" x14ac:dyDescent="0.2">
      <c r="A95" s="5" t="s">
        <v>165</v>
      </c>
      <c r="B95" s="5" t="s">
        <v>190</v>
      </c>
      <c r="C95" s="34" t="s">
        <v>216</v>
      </c>
      <c r="D95" s="10">
        <v>2421108</v>
      </c>
      <c r="E95" s="13">
        <v>109683</v>
      </c>
      <c r="F95" s="13">
        <v>109647</v>
      </c>
      <c r="G95" s="13">
        <v>135561</v>
      </c>
      <c r="H95" s="13">
        <v>178293</v>
      </c>
      <c r="I95" s="13">
        <v>208410</v>
      </c>
      <c r="J95" s="13">
        <v>207875</v>
      </c>
      <c r="K95" s="13">
        <v>267993</v>
      </c>
      <c r="L95" s="13">
        <v>268047</v>
      </c>
      <c r="M95" s="13">
        <v>234603</v>
      </c>
      <c r="N95" s="14">
        <v>245052</v>
      </c>
      <c r="O95" s="14">
        <v>117554</v>
      </c>
      <c r="P95" s="14">
        <v>125711</v>
      </c>
      <c r="Q95" s="10">
        <v>2208429</v>
      </c>
      <c r="R95" s="11">
        <v>-8.7843664966618551E-2</v>
      </c>
    </row>
    <row r="96" spans="1:18" x14ac:dyDescent="0.2">
      <c r="A96" s="5" t="s">
        <v>881</v>
      </c>
      <c r="B96" s="5" t="s">
        <v>881</v>
      </c>
      <c r="C96" s="34" t="s">
        <v>882</v>
      </c>
      <c r="D96" s="10">
        <v>383013</v>
      </c>
      <c r="E96" s="13">
        <v>23750</v>
      </c>
      <c r="F96" s="13">
        <v>26053</v>
      </c>
      <c r="G96" s="13">
        <v>29867</v>
      </c>
      <c r="H96" s="13">
        <v>33012</v>
      </c>
      <c r="I96" s="13">
        <v>33916</v>
      </c>
      <c r="J96" s="13">
        <v>36009</v>
      </c>
      <c r="K96" s="13">
        <v>40421</v>
      </c>
      <c r="L96" s="13">
        <v>40459</v>
      </c>
      <c r="M96" s="13">
        <v>36566</v>
      </c>
      <c r="N96" s="14">
        <v>35335</v>
      </c>
      <c r="O96" s="14">
        <v>25887</v>
      </c>
      <c r="P96" s="14">
        <v>25944</v>
      </c>
      <c r="Q96" s="10">
        <v>387219</v>
      </c>
      <c r="R96" s="11">
        <v>1.0999999999999999E-2</v>
      </c>
    </row>
    <row r="97" spans="1:18" x14ac:dyDescent="0.2">
      <c r="A97" s="5" t="s">
        <v>217</v>
      </c>
      <c r="B97" s="5" t="s">
        <v>93</v>
      </c>
      <c r="C97" s="35"/>
      <c r="D97" s="10">
        <v>38983315</v>
      </c>
      <c r="E97" s="13">
        <v>1297864</v>
      </c>
      <c r="F97" s="13">
        <v>1166656</v>
      </c>
      <c r="G97" s="13">
        <v>1426962</v>
      </c>
      <c r="H97" s="13">
        <v>2211193</v>
      </c>
      <c r="I97" s="13">
        <v>3367012</v>
      </c>
      <c r="J97" s="13">
        <v>4730103</v>
      </c>
      <c r="K97" s="13">
        <v>5967019</v>
      </c>
      <c r="L97" s="13">
        <v>6144618</v>
      </c>
      <c r="M97" s="13">
        <v>5083540</v>
      </c>
      <c r="N97" s="14">
        <v>2829823</v>
      </c>
      <c r="O97" s="14">
        <v>1328980</v>
      </c>
      <c r="P97" s="14">
        <v>1297073</v>
      </c>
      <c r="Q97" s="10">
        <v>36850843</v>
      </c>
      <c r="R97" s="11">
        <v>-5.4702171942021871E-2</v>
      </c>
    </row>
    <row r="98" spans="1:18" x14ac:dyDescent="0.2">
      <c r="A98" s="5" t="s">
        <v>217</v>
      </c>
      <c r="B98" s="6" t="s">
        <v>218</v>
      </c>
      <c r="C98" s="34" t="s">
        <v>239</v>
      </c>
      <c r="D98" s="10">
        <v>14366018</v>
      </c>
      <c r="E98" s="13">
        <v>792997</v>
      </c>
      <c r="F98" s="13">
        <v>706458</v>
      </c>
      <c r="G98" s="13">
        <v>860801</v>
      </c>
      <c r="H98" s="13">
        <v>1115170</v>
      </c>
      <c r="I98" s="13">
        <v>1117712</v>
      </c>
      <c r="J98" s="13">
        <v>1277631</v>
      </c>
      <c r="K98" s="13">
        <v>1488314</v>
      </c>
      <c r="L98" s="13">
        <v>1477199</v>
      </c>
      <c r="M98" s="13">
        <v>1337471</v>
      </c>
      <c r="N98" s="14">
        <v>1097177</v>
      </c>
      <c r="O98" s="14">
        <v>804101</v>
      </c>
      <c r="P98" s="14">
        <v>791658</v>
      </c>
      <c r="Q98" s="10">
        <v>12866689</v>
      </c>
      <c r="R98" s="11">
        <v>-0.10436635955767282</v>
      </c>
    </row>
    <row r="99" spans="1:18" x14ac:dyDescent="0.2">
      <c r="A99" s="5" t="s">
        <v>217</v>
      </c>
      <c r="B99" s="5" t="s">
        <v>233</v>
      </c>
      <c r="C99" s="34" t="s">
        <v>240</v>
      </c>
      <c r="D99" s="10">
        <v>238032</v>
      </c>
      <c r="E99" s="13">
        <v>17277</v>
      </c>
      <c r="F99" s="13">
        <v>17473</v>
      </c>
      <c r="G99" s="13">
        <v>19503</v>
      </c>
      <c r="H99" s="13">
        <v>21114</v>
      </c>
      <c r="I99" s="13">
        <v>18041</v>
      </c>
      <c r="J99" s="13">
        <v>17590</v>
      </c>
      <c r="K99" s="13">
        <v>20278</v>
      </c>
      <c r="L99" s="13">
        <v>18710</v>
      </c>
      <c r="M99" s="13">
        <v>17843</v>
      </c>
      <c r="N99" s="14">
        <v>16108</v>
      </c>
      <c r="O99" s="14">
        <v>14307</v>
      </c>
      <c r="P99" s="14">
        <v>14151</v>
      </c>
      <c r="Q99" s="10">
        <v>212395</v>
      </c>
      <c r="R99" s="11">
        <v>-0.10770400618404252</v>
      </c>
    </row>
    <row r="100" spans="1:18" x14ac:dyDescent="0.2">
      <c r="A100" s="5" t="s">
        <v>217</v>
      </c>
      <c r="B100" s="5" t="s">
        <v>223</v>
      </c>
      <c r="C100" s="34" t="s">
        <v>241</v>
      </c>
      <c r="D100" s="10">
        <v>1774623</v>
      </c>
      <c r="E100" s="13">
        <v>29585</v>
      </c>
      <c r="F100" s="13">
        <v>28055</v>
      </c>
      <c r="G100" s="13">
        <v>36026</v>
      </c>
      <c r="H100" s="13">
        <v>91770</v>
      </c>
      <c r="I100" s="13">
        <v>194557</v>
      </c>
      <c r="J100" s="13">
        <v>281458</v>
      </c>
      <c r="K100" s="13">
        <v>335410</v>
      </c>
      <c r="L100" s="13">
        <v>330012</v>
      </c>
      <c r="M100" s="13">
        <v>292903</v>
      </c>
      <c r="N100" s="14">
        <v>158758</v>
      </c>
      <c r="O100" s="14">
        <v>31174</v>
      </c>
      <c r="P100" s="14">
        <v>27257</v>
      </c>
      <c r="Q100" s="10">
        <v>1836965</v>
      </c>
      <c r="R100" s="11">
        <v>3.5129714874652329E-2</v>
      </c>
    </row>
    <row r="101" spans="1:18" x14ac:dyDescent="0.2">
      <c r="A101" s="5" t="s">
        <v>217</v>
      </c>
      <c r="B101" s="5" t="s">
        <v>234</v>
      </c>
      <c r="C101" s="34" t="s">
        <v>242</v>
      </c>
      <c r="D101" s="10">
        <v>229434</v>
      </c>
      <c r="E101" s="13">
        <v>12348</v>
      </c>
      <c r="F101" s="13">
        <v>12074</v>
      </c>
      <c r="G101" s="13">
        <v>14003</v>
      </c>
      <c r="H101" s="13">
        <v>15803</v>
      </c>
      <c r="I101" s="13">
        <v>16075</v>
      </c>
      <c r="J101" s="13">
        <v>18661</v>
      </c>
      <c r="K101" s="13">
        <v>22309</v>
      </c>
      <c r="L101" s="13">
        <v>23246</v>
      </c>
      <c r="M101" s="13">
        <v>18577</v>
      </c>
      <c r="N101" s="14">
        <v>12848</v>
      </c>
      <c r="O101" s="14">
        <v>10936</v>
      </c>
      <c r="P101" s="14">
        <v>10030</v>
      </c>
      <c r="Q101" s="10">
        <v>186910</v>
      </c>
      <c r="R101" s="11">
        <v>-0.18534306162120695</v>
      </c>
    </row>
    <row r="102" spans="1:18" x14ac:dyDescent="0.2">
      <c r="A102" s="5" t="s">
        <v>217</v>
      </c>
      <c r="B102" s="5" t="s">
        <v>222</v>
      </c>
      <c r="C102" s="34" t="s">
        <v>243</v>
      </c>
      <c r="D102" s="10">
        <v>1842943</v>
      </c>
      <c r="E102" s="13">
        <v>14723</v>
      </c>
      <c r="F102" s="13">
        <v>14478</v>
      </c>
      <c r="G102" s="13">
        <v>20513</v>
      </c>
      <c r="H102" s="13">
        <v>50703</v>
      </c>
      <c r="I102" s="13">
        <v>175427</v>
      </c>
      <c r="J102" s="13">
        <v>317176</v>
      </c>
      <c r="K102" s="13">
        <v>418979</v>
      </c>
      <c r="L102" s="13">
        <v>420940</v>
      </c>
      <c r="M102" s="13">
        <v>325494</v>
      </c>
      <c r="N102" s="14">
        <v>125339</v>
      </c>
      <c r="O102" s="14">
        <v>16472</v>
      </c>
      <c r="P102" s="14">
        <v>13234</v>
      </c>
      <c r="Q102" s="10">
        <v>1913478</v>
      </c>
      <c r="R102" s="11">
        <v>3.8273023094040237E-2</v>
      </c>
    </row>
    <row r="103" spans="1:18" x14ac:dyDescent="0.2">
      <c r="A103" s="5" t="s">
        <v>217</v>
      </c>
      <c r="B103" s="5" t="s">
        <v>219</v>
      </c>
      <c r="C103" s="34" t="s">
        <v>244</v>
      </c>
      <c r="D103" s="10">
        <v>5292687</v>
      </c>
      <c r="E103" s="13">
        <v>65112</v>
      </c>
      <c r="F103" s="13">
        <v>60050</v>
      </c>
      <c r="G103" s="13">
        <v>74853</v>
      </c>
      <c r="H103" s="13">
        <v>221470</v>
      </c>
      <c r="I103" s="13">
        <v>509003</v>
      </c>
      <c r="J103" s="13">
        <v>751024</v>
      </c>
      <c r="K103" s="13">
        <v>970952</v>
      </c>
      <c r="L103" s="13">
        <v>1036350</v>
      </c>
      <c r="M103" s="13">
        <v>849177</v>
      </c>
      <c r="N103" s="14">
        <v>388205</v>
      </c>
      <c r="O103" s="14">
        <v>80029</v>
      </c>
      <c r="P103" s="14">
        <v>70104</v>
      </c>
      <c r="Q103" s="10">
        <v>5076329</v>
      </c>
      <c r="R103" s="11">
        <v>-4.0878669001208623E-2</v>
      </c>
    </row>
    <row r="104" spans="1:18" x14ac:dyDescent="0.2">
      <c r="A104" s="5" t="s">
        <v>217</v>
      </c>
      <c r="B104" s="5" t="s">
        <v>237</v>
      </c>
      <c r="C104" s="34" t="s">
        <v>245</v>
      </c>
      <c r="D104" s="10">
        <v>88616</v>
      </c>
      <c r="E104" s="13">
        <v>5952</v>
      </c>
      <c r="F104" s="13">
        <v>4898</v>
      </c>
      <c r="G104" s="13">
        <v>6417</v>
      </c>
      <c r="H104" s="13">
        <v>6782</v>
      </c>
      <c r="I104" s="13">
        <v>5971</v>
      </c>
      <c r="J104" s="13">
        <v>6073</v>
      </c>
      <c r="K104" s="13">
        <v>6076</v>
      </c>
      <c r="L104" s="13">
        <v>5789</v>
      </c>
      <c r="M104" s="13">
        <v>6537</v>
      </c>
      <c r="N104" s="14">
        <v>6267</v>
      </c>
      <c r="O104" s="14">
        <v>5507</v>
      </c>
      <c r="P104" s="14">
        <v>4882</v>
      </c>
      <c r="Q104" s="10">
        <v>71151</v>
      </c>
      <c r="R104" s="11">
        <v>-0.1970863049562156</v>
      </c>
    </row>
    <row r="105" spans="1:18" x14ac:dyDescent="0.2">
      <c r="A105" s="5" t="s">
        <v>217</v>
      </c>
      <c r="B105" s="5" t="s">
        <v>236</v>
      </c>
      <c r="C105" s="34" t="s">
        <v>246</v>
      </c>
      <c r="D105" s="10">
        <v>181065</v>
      </c>
      <c r="E105" s="13">
        <v>2624</v>
      </c>
      <c r="F105" s="13">
        <v>2266</v>
      </c>
      <c r="G105" s="13">
        <v>2845</v>
      </c>
      <c r="H105" s="13">
        <v>4011</v>
      </c>
      <c r="I105" s="13">
        <v>11478</v>
      </c>
      <c r="J105" s="13">
        <v>26733</v>
      </c>
      <c r="K105" s="13">
        <v>35819</v>
      </c>
      <c r="L105" s="13">
        <v>40758</v>
      </c>
      <c r="M105" s="13">
        <v>30028</v>
      </c>
      <c r="N105" s="14">
        <v>8020</v>
      </c>
      <c r="O105" s="14">
        <v>2396</v>
      </c>
      <c r="P105" s="14">
        <v>2220</v>
      </c>
      <c r="Q105" s="10">
        <v>169198</v>
      </c>
      <c r="R105" s="11">
        <v>-6.5539999447712161E-2</v>
      </c>
    </row>
    <row r="106" spans="1:18" x14ac:dyDescent="0.2">
      <c r="A106" s="5" t="s">
        <v>217</v>
      </c>
      <c r="B106" s="5" t="s">
        <v>231</v>
      </c>
      <c r="C106" s="34" t="s">
        <v>247</v>
      </c>
      <c r="D106" s="10">
        <v>252239</v>
      </c>
      <c r="E106" s="13">
        <v>5722</v>
      </c>
      <c r="F106" s="13">
        <v>5184</v>
      </c>
      <c r="G106" s="13">
        <v>6306</v>
      </c>
      <c r="H106" s="13">
        <v>9064</v>
      </c>
      <c r="I106" s="13">
        <v>18597</v>
      </c>
      <c r="J106" s="13">
        <v>27673</v>
      </c>
      <c r="K106" s="13">
        <v>39670</v>
      </c>
      <c r="L106" s="13">
        <v>38995</v>
      </c>
      <c r="M106" s="13">
        <v>29959</v>
      </c>
      <c r="N106" s="14">
        <v>11200</v>
      </c>
      <c r="O106" s="14">
        <v>5759</v>
      </c>
      <c r="P106" s="14">
        <v>4615</v>
      </c>
      <c r="Q106" s="10">
        <v>202744</v>
      </c>
      <c r="R106" s="11">
        <v>-0.19622263012460406</v>
      </c>
    </row>
    <row r="107" spans="1:18" x14ac:dyDescent="0.2">
      <c r="A107" s="5" t="s">
        <v>217</v>
      </c>
      <c r="B107" s="5" t="s">
        <v>230</v>
      </c>
      <c r="C107" s="34" t="s">
        <v>248</v>
      </c>
      <c r="D107" s="10">
        <v>345947</v>
      </c>
      <c r="E107" s="13">
        <v>2089</v>
      </c>
      <c r="F107" s="13">
        <v>2135</v>
      </c>
      <c r="G107" s="13">
        <v>2807</v>
      </c>
      <c r="H107" s="13">
        <v>6415</v>
      </c>
      <c r="I107" s="13">
        <v>37711</v>
      </c>
      <c r="J107" s="13">
        <v>65891</v>
      </c>
      <c r="K107" s="13">
        <v>85046</v>
      </c>
      <c r="L107" s="13">
        <v>83681</v>
      </c>
      <c r="M107" s="13">
        <v>70099</v>
      </c>
      <c r="N107" s="14">
        <v>18260</v>
      </c>
      <c r="O107" s="14">
        <v>2152</v>
      </c>
      <c r="P107" s="14">
        <v>1710</v>
      </c>
      <c r="Q107" s="10">
        <v>377996</v>
      </c>
      <c r="R107" s="11">
        <v>9.2641358358361181E-2</v>
      </c>
    </row>
    <row r="108" spans="1:18" x14ac:dyDescent="0.2">
      <c r="A108" s="5" t="s">
        <v>217</v>
      </c>
      <c r="B108" s="5" t="s">
        <v>224</v>
      </c>
      <c r="C108" s="34" t="s">
        <v>249</v>
      </c>
      <c r="D108" s="10">
        <v>1926219</v>
      </c>
      <c r="E108" s="13">
        <v>12542</v>
      </c>
      <c r="F108" s="13">
        <v>11535</v>
      </c>
      <c r="G108" s="13">
        <v>15029</v>
      </c>
      <c r="H108" s="13">
        <v>43963</v>
      </c>
      <c r="I108" s="13">
        <v>172189</v>
      </c>
      <c r="J108" s="13">
        <v>292441</v>
      </c>
      <c r="K108" s="13">
        <v>378753</v>
      </c>
      <c r="L108" s="13">
        <v>408751</v>
      </c>
      <c r="M108" s="13">
        <v>315996</v>
      </c>
      <c r="N108" s="14">
        <v>120677</v>
      </c>
      <c r="O108" s="14">
        <v>14059</v>
      </c>
      <c r="P108" s="14">
        <v>11456</v>
      </c>
      <c r="Q108" s="10">
        <v>1797391</v>
      </c>
      <c r="R108" s="11">
        <v>-6.688128400768556E-2</v>
      </c>
    </row>
    <row r="109" spans="1:18" x14ac:dyDescent="0.2">
      <c r="A109" s="5" t="s">
        <v>217</v>
      </c>
      <c r="B109" s="5" t="s">
        <v>238</v>
      </c>
      <c r="C109" s="34" t="s">
        <v>250</v>
      </c>
      <c r="D109" s="10">
        <v>92762</v>
      </c>
      <c r="E109" s="13">
        <v>4918</v>
      </c>
      <c r="F109" s="13">
        <v>4618</v>
      </c>
      <c r="G109" s="13">
        <v>5261</v>
      </c>
      <c r="H109" s="13">
        <v>6875</v>
      </c>
      <c r="I109" s="13">
        <v>6937</v>
      </c>
      <c r="J109" s="13">
        <v>9848</v>
      </c>
      <c r="K109" s="13">
        <v>10820</v>
      </c>
      <c r="L109" s="13">
        <v>10977</v>
      </c>
      <c r="M109" s="13">
        <v>9848</v>
      </c>
      <c r="N109" s="14">
        <v>6368</v>
      </c>
      <c r="O109" s="14">
        <v>4204</v>
      </c>
      <c r="P109" s="14">
        <v>4010</v>
      </c>
      <c r="Q109" s="10">
        <v>84684</v>
      </c>
      <c r="R109" s="11">
        <v>-8.7083072809986839E-2</v>
      </c>
    </row>
    <row r="110" spans="1:18" x14ac:dyDescent="0.2">
      <c r="A110" s="5" t="s">
        <v>217</v>
      </c>
      <c r="B110" s="5" t="s">
        <v>228</v>
      </c>
      <c r="C110" s="34" t="s">
        <v>251</v>
      </c>
      <c r="D110" s="10">
        <v>481806</v>
      </c>
      <c r="E110" s="13">
        <v>3230</v>
      </c>
      <c r="F110" s="13">
        <v>3937</v>
      </c>
      <c r="G110" s="13">
        <v>5295</v>
      </c>
      <c r="H110" s="13">
        <v>11978</v>
      </c>
      <c r="I110" s="13">
        <v>29069</v>
      </c>
      <c r="J110" s="13">
        <v>64834</v>
      </c>
      <c r="K110" s="13">
        <v>129239</v>
      </c>
      <c r="L110" s="13">
        <v>152518</v>
      </c>
      <c r="M110" s="13">
        <v>75424</v>
      </c>
      <c r="N110" s="14">
        <v>19398</v>
      </c>
      <c r="O110" s="14">
        <v>3374</v>
      </c>
      <c r="P110" s="14">
        <v>2611</v>
      </c>
      <c r="Q110" s="10">
        <v>500907</v>
      </c>
      <c r="R110" s="11">
        <v>3.9644587240507567E-2</v>
      </c>
    </row>
    <row r="111" spans="1:18" x14ac:dyDescent="0.2">
      <c r="A111" s="5" t="s">
        <v>217</v>
      </c>
      <c r="B111" s="5" t="s">
        <v>227</v>
      </c>
      <c r="C111" s="34" t="s">
        <v>252</v>
      </c>
      <c r="D111" s="10">
        <v>469374</v>
      </c>
      <c r="E111" s="13">
        <v>21870</v>
      </c>
      <c r="F111" s="13">
        <v>20333</v>
      </c>
      <c r="G111" s="13">
        <v>24506</v>
      </c>
      <c r="H111" s="13">
        <v>32309</v>
      </c>
      <c r="I111" s="13">
        <v>38198</v>
      </c>
      <c r="J111" s="13">
        <v>45084</v>
      </c>
      <c r="K111" s="13">
        <v>55324</v>
      </c>
      <c r="L111" s="13">
        <v>58760</v>
      </c>
      <c r="M111" s="13">
        <v>49708</v>
      </c>
      <c r="N111" s="14">
        <v>27943</v>
      </c>
      <c r="O111" s="14">
        <v>20479</v>
      </c>
      <c r="P111" s="14">
        <v>18896</v>
      </c>
      <c r="Q111" s="10">
        <v>413410</v>
      </c>
      <c r="R111" s="11">
        <v>-0.11923114616489194</v>
      </c>
    </row>
    <row r="112" spans="1:18" x14ac:dyDescent="0.2">
      <c r="A112" s="5" t="s">
        <v>217</v>
      </c>
      <c r="B112" s="5" t="s">
        <v>232</v>
      </c>
      <c r="C112" s="34" t="s">
        <v>253</v>
      </c>
      <c r="D112" s="10">
        <v>293987</v>
      </c>
      <c r="E112" s="13">
        <v>223</v>
      </c>
      <c r="F112" s="13">
        <v>181</v>
      </c>
      <c r="G112" s="13">
        <v>466</v>
      </c>
      <c r="H112" s="13">
        <v>1827</v>
      </c>
      <c r="I112" s="13">
        <v>26324</v>
      </c>
      <c r="J112" s="13">
        <v>51216</v>
      </c>
      <c r="K112" s="13">
        <v>69156</v>
      </c>
      <c r="L112" s="13">
        <v>61264</v>
      </c>
      <c r="M112" s="13">
        <v>59922</v>
      </c>
      <c r="N112" s="14">
        <v>15105</v>
      </c>
      <c r="O112" s="14">
        <v>651</v>
      </c>
      <c r="P112" s="14">
        <v>262</v>
      </c>
      <c r="Q112" s="10">
        <v>286597</v>
      </c>
      <c r="R112" s="11">
        <v>-2.5137165929105754E-2</v>
      </c>
    </row>
    <row r="113" spans="1:18" x14ac:dyDescent="0.2">
      <c r="A113" s="5" t="s">
        <v>217</v>
      </c>
      <c r="B113" s="5" t="s">
        <v>221</v>
      </c>
      <c r="C113" s="34" t="s">
        <v>254</v>
      </c>
      <c r="D113" s="10">
        <v>4149274</v>
      </c>
      <c r="E113" s="13">
        <v>42537</v>
      </c>
      <c r="F113" s="13">
        <v>36447</v>
      </c>
      <c r="G113" s="13">
        <v>45553</v>
      </c>
      <c r="H113" s="13">
        <v>152936</v>
      </c>
      <c r="I113" s="13">
        <v>399641</v>
      </c>
      <c r="J113" s="13">
        <v>575505</v>
      </c>
      <c r="K113" s="13">
        <v>745468</v>
      </c>
      <c r="L113" s="13">
        <v>777164</v>
      </c>
      <c r="M113" s="13">
        <v>649715</v>
      </c>
      <c r="N113" s="14">
        <v>301709</v>
      </c>
      <c r="O113" s="14">
        <v>45898</v>
      </c>
      <c r="P113" s="14">
        <v>43366</v>
      </c>
      <c r="Q113" s="10">
        <v>3815939</v>
      </c>
      <c r="R113" s="11">
        <v>-8.0335740662101363E-2</v>
      </c>
    </row>
    <row r="114" spans="1:18" x14ac:dyDescent="0.2">
      <c r="A114" s="5" t="s">
        <v>217</v>
      </c>
      <c r="B114" s="5" t="s">
        <v>229</v>
      </c>
      <c r="C114" s="34" t="s">
        <v>255</v>
      </c>
      <c r="D114" s="10">
        <v>408580</v>
      </c>
      <c r="E114" s="13">
        <v>10034</v>
      </c>
      <c r="F114" s="13">
        <v>9054</v>
      </c>
      <c r="G114" s="13">
        <v>10303</v>
      </c>
      <c r="H114" s="13">
        <v>14134</v>
      </c>
      <c r="I114" s="13">
        <v>32688</v>
      </c>
      <c r="J114" s="13">
        <v>53279</v>
      </c>
      <c r="K114" s="13">
        <v>69886</v>
      </c>
      <c r="L114" s="13">
        <v>69746</v>
      </c>
      <c r="M114" s="13">
        <v>56217</v>
      </c>
      <c r="N114" s="14">
        <v>21605</v>
      </c>
      <c r="O114" s="14">
        <v>9102</v>
      </c>
      <c r="P114" s="14">
        <v>8525</v>
      </c>
      <c r="Q114" s="10">
        <v>364573</v>
      </c>
      <c r="R114" s="11">
        <v>-0.1077071809682314</v>
      </c>
    </row>
    <row r="115" spans="1:18" x14ac:dyDescent="0.2">
      <c r="A115" s="5" t="s">
        <v>217</v>
      </c>
      <c r="B115" s="5" t="s">
        <v>226</v>
      </c>
      <c r="C115" s="34" t="s">
        <v>256</v>
      </c>
      <c r="D115" s="10">
        <v>781753</v>
      </c>
      <c r="E115" s="13">
        <v>6101</v>
      </c>
      <c r="F115" s="13">
        <v>6355</v>
      </c>
      <c r="G115" s="13">
        <v>11578</v>
      </c>
      <c r="H115" s="13">
        <v>27247</v>
      </c>
      <c r="I115" s="13">
        <v>72627</v>
      </c>
      <c r="J115" s="13">
        <v>112859</v>
      </c>
      <c r="K115" s="13">
        <v>163931</v>
      </c>
      <c r="L115" s="13">
        <v>174967</v>
      </c>
      <c r="M115" s="13">
        <v>122969</v>
      </c>
      <c r="N115" s="14">
        <v>47721</v>
      </c>
      <c r="O115" s="14">
        <v>9089</v>
      </c>
      <c r="P115" s="14">
        <v>6921</v>
      </c>
      <c r="Q115" s="10">
        <v>762365</v>
      </c>
      <c r="R115" s="11">
        <v>-2.480067233512373E-2</v>
      </c>
    </row>
    <row r="116" spans="1:18" x14ac:dyDescent="0.2">
      <c r="A116" s="5" t="s">
        <v>217</v>
      </c>
      <c r="B116" s="5" t="s">
        <v>235</v>
      </c>
      <c r="C116" s="34" t="s">
        <v>257</v>
      </c>
      <c r="D116" s="10">
        <v>246396</v>
      </c>
      <c r="E116" s="13">
        <v>554</v>
      </c>
      <c r="F116" s="13">
        <v>504</v>
      </c>
      <c r="G116" s="13">
        <v>801</v>
      </c>
      <c r="H116" s="13">
        <v>1475</v>
      </c>
      <c r="I116" s="13">
        <v>18300</v>
      </c>
      <c r="J116" s="13">
        <v>52856</v>
      </c>
      <c r="K116" s="13">
        <v>63183</v>
      </c>
      <c r="L116" s="13">
        <v>67454</v>
      </c>
      <c r="M116" s="13">
        <v>44818</v>
      </c>
      <c r="N116" s="14">
        <v>3805</v>
      </c>
      <c r="O116" s="14">
        <v>541</v>
      </c>
      <c r="P116" s="14">
        <v>399</v>
      </c>
      <c r="Q116" s="10">
        <v>254690</v>
      </c>
      <c r="R116" s="11">
        <v>3.3661260734752174E-2</v>
      </c>
    </row>
    <row r="117" spans="1:18" x14ac:dyDescent="0.2">
      <c r="A117" s="5" t="s">
        <v>217</v>
      </c>
      <c r="B117" s="5" t="s">
        <v>220</v>
      </c>
      <c r="C117" s="34" t="s">
        <v>258</v>
      </c>
      <c r="D117" s="10">
        <v>4061697</v>
      </c>
      <c r="E117" s="13">
        <v>230843</v>
      </c>
      <c r="F117" s="13">
        <v>205634</v>
      </c>
      <c r="G117" s="13">
        <v>244222</v>
      </c>
      <c r="H117" s="13">
        <v>326872</v>
      </c>
      <c r="I117" s="13">
        <v>346917</v>
      </c>
      <c r="J117" s="13">
        <v>442233</v>
      </c>
      <c r="K117" s="13">
        <v>543323</v>
      </c>
      <c r="L117" s="13">
        <v>558468</v>
      </c>
      <c r="M117" s="13">
        <v>464170</v>
      </c>
      <c r="N117" s="14">
        <v>336504</v>
      </c>
      <c r="O117" s="14">
        <v>232125</v>
      </c>
      <c r="P117" s="14">
        <v>245920</v>
      </c>
      <c r="Q117" s="10">
        <v>4177231</v>
      </c>
      <c r="R117" s="11">
        <v>2.8444760896738419E-2</v>
      </c>
    </row>
    <row r="118" spans="1:18" x14ac:dyDescent="0.2">
      <c r="A118" s="5" t="s">
        <v>217</v>
      </c>
      <c r="B118" s="5" t="s">
        <v>225</v>
      </c>
      <c r="C118" s="34" t="s">
        <v>259</v>
      </c>
      <c r="D118" s="10">
        <v>920403</v>
      </c>
      <c r="E118" s="13">
        <v>943</v>
      </c>
      <c r="F118" s="13">
        <v>940</v>
      </c>
      <c r="G118" s="13">
        <v>1295</v>
      </c>
      <c r="H118" s="13">
        <v>5603</v>
      </c>
      <c r="I118" s="13">
        <v>68868</v>
      </c>
      <c r="J118" s="13">
        <v>159279</v>
      </c>
      <c r="K118" s="13">
        <v>208569</v>
      </c>
      <c r="L118" s="13">
        <v>216613</v>
      </c>
      <c r="M118" s="13">
        <v>165645</v>
      </c>
      <c r="N118" s="14">
        <v>40993</v>
      </c>
      <c r="O118" s="14">
        <v>1497</v>
      </c>
      <c r="P118" s="14">
        <v>1065</v>
      </c>
      <c r="Q118" s="10">
        <v>871310</v>
      </c>
      <c r="R118" s="11">
        <v>-5.333859189941792E-2</v>
      </c>
    </row>
    <row r="119" spans="1:18" x14ac:dyDescent="0.2">
      <c r="A119" s="5" t="s">
        <v>260</v>
      </c>
      <c r="B119" s="6" t="s">
        <v>261</v>
      </c>
      <c r="C119" s="34" t="s">
        <v>269</v>
      </c>
      <c r="D119" s="10">
        <v>8920653</v>
      </c>
      <c r="E119" s="16">
        <v>568782</v>
      </c>
      <c r="F119" s="16">
        <v>424633</v>
      </c>
      <c r="G119" s="16">
        <v>580977</v>
      </c>
      <c r="H119" s="16">
        <v>712064</v>
      </c>
      <c r="I119" s="16">
        <v>758243</v>
      </c>
      <c r="J119" s="16">
        <v>795679</v>
      </c>
      <c r="K119" s="16">
        <v>892015</v>
      </c>
      <c r="L119" s="16">
        <v>895183</v>
      </c>
      <c r="M119" s="16">
        <v>840417</v>
      </c>
      <c r="N119" s="14">
        <v>796721</v>
      </c>
      <c r="O119" s="14">
        <v>642326</v>
      </c>
      <c r="P119" s="14">
        <v>596980</v>
      </c>
      <c r="Q119" s="10">
        <v>8504020</v>
      </c>
      <c r="R119" s="11">
        <v>-4.670431637683925E-2</v>
      </c>
    </row>
    <row r="120" spans="1:18" x14ac:dyDescent="0.2">
      <c r="A120" s="5" t="s">
        <v>262</v>
      </c>
      <c r="B120" s="6" t="s">
        <v>263</v>
      </c>
      <c r="C120" s="34" t="s">
        <v>270</v>
      </c>
      <c r="D120" s="10">
        <v>2474806</v>
      </c>
      <c r="E120" s="13">
        <v>115522</v>
      </c>
      <c r="F120" s="13">
        <v>118098</v>
      </c>
      <c r="G120" s="13">
        <v>149066</v>
      </c>
      <c r="H120" s="13">
        <v>180694</v>
      </c>
      <c r="I120" s="13">
        <v>210451</v>
      </c>
      <c r="J120" s="13">
        <v>342826</v>
      </c>
      <c r="K120" s="13">
        <v>424752</v>
      </c>
      <c r="L120" s="13">
        <v>409573</v>
      </c>
      <c r="M120" s="13">
        <v>265076</v>
      </c>
      <c r="N120" s="14">
        <v>230604</v>
      </c>
      <c r="O120" s="14">
        <v>164950</v>
      </c>
      <c r="P120" s="14">
        <v>152414</v>
      </c>
      <c r="Q120" s="10">
        <v>2764026</v>
      </c>
      <c r="R120" s="11">
        <v>0.11700000000000001</v>
      </c>
    </row>
    <row r="121" spans="1:18" x14ac:dyDescent="0.2">
      <c r="A121" s="5" t="s">
        <v>264</v>
      </c>
      <c r="B121" s="5" t="s">
        <v>265</v>
      </c>
      <c r="C121" s="34" t="s">
        <v>271</v>
      </c>
      <c r="D121" s="10">
        <v>2361851</v>
      </c>
      <c r="E121" s="21">
        <v>139363</v>
      </c>
      <c r="F121" s="21">
        <v>137845</v>
      </c>
      <c r="G121" s="21">
        <v>158815</v>
      </c>
      <c r="H121" s="21">
        <v>189057</v>
      </c>
      <c r="I121" s="21">
        <v>210298</v>
      </c>
      <c r="J121" s="21">
        <v>250970</v>
      </c>
      <c r="K121" s="21">
        <v>269657</v>
      </c>
      <c r="L121" s="21">
        <v>269706</v>
      </c>
      <c r="M121" s="21">
        <v>217629</v>
      </c>
      <c r="N121" s="14">
        <v>193107</v>
      </c>
      <c r="O121" s="14">
        <v>154226</v>
      </c>
      <c r="P121" s="14">
        <v>149468</v>
      </c>
      <c r="Q121" s="10">
        <v>2340141</v>
      </c>
      <c r="R121" s="11">
        <v>-9.1919430988660622E-3</v>
      </c>
    </row>
    <row r="122" spans="1:18" x14ac:dyDescent="0.2">
      <c r="A122" s="5" t="s">
        <v>264</v>
      </c>
      <c r="B122" s="6" t="s">
        <v>266</v>
      </c>
      <c r="C122" s="34" t="s">
        <v>272</v>
      </c>
      <c r="D122" s="10">
        <v>18741095</v>
      </c>
      <c r="E122" s="22">
        <v>1134270</v>
      </c>
      <c r="F122" s="22">
        <v>1167224</v>
      </c>
      <c r="G122" s="22">
        <v>1440499</v>
      </c>
      <c r="H122" s="21">
        <v>1590636</v>
      </c>
      <c r="I122" s="21">
        <v>1705039</v>
      </c>
      <c r="J122" s="21">
        <v>1885980</v>
      </c>
      <c r="K122" s="21">
        <v>2023313</v>
      </c>
      <c r="L122" s="21">
        <v>2005808</v>
      </c>
      <c r="M122" s="21">
        <v>1815722</v>
      </c>
      <c r="N122" s="14">
        <v>1702412</v>
      </c>
      <c r="O122" s="14">
        <v>1323388</v>
      </c>
      <c r="P122" s="14">
        <v>1296663</v>
      </c>
      <c r="Q122" s="10">
        <v>19090954</v>
      </c>
      <c r="R122" s="11">
        <v>1.8668012728178418E-2</v>
      </c>
    </row>
    <row r="123" spans="1:18" x14ac:dyDescent="0.2">
      <c r="A123" s="5" t="s">
        <v>264</v>
      </c>
      <c r="B123" s="6" t="s">
        <v>267</v>
      </c>
      <c r="C123" s="34" t="s">
        <v>273</v>
      </c>
      <c r="D123" s="10">
        <v>654553</v>
      </c>
      <c r="E123" s="23">
        <v>31868</v>
      </c>
      <c r="F123" s="23">
        <v>37686</v>
      </c>
      <c r="G123" s="23">
        <v>46472</v>
      </c>
      <c r="H123" s="24">
        <v>63421</v>
      </c>
      <c r="I123" s="23">
        <v>66853</v>
      </c>
      <c r="J123" s="23">
        <v>69250</v>
      </c>
      <c r="K123" s="24">
        <v>78984</v>
      </c>
      <c r="L123" s="24">
        <v>89782</v>
      </c>
      <c r="M123" s="24">
        <v>61682</v>
      </c>
      <c r="N123" s="25">
        <v>56851</v>
      </c>
      <c r="O123" s="25">
        <v>42751</v>
      </c>
      <c r="P123" s="25">
        <v>39400</v>
      </c>
      <c r="Q123" s="10">
        <v>685000</v>
      </c>
      <c r="R123" s="11">
        <v>4.6515713777188328E-2</v>
      </c>
    </row>
    <row r="124" spans="1:18" x14ac:dyDescent="0.2">
      <c r="A124" s="5" t="s">
        <v>264</v>
      </c>
      <c r="B124" s="6" t="s">
        <v>268</v>
      </c>
      <c r="C124" s="34" t="s">
        <v>274</v>
      </c>
      <c r="D124" s="10">
        <v>1625549</v>
      </c>
      <c r="E124" s="26">
        <v>76805</v>
      </c>
      <c r="F124" s="26">
        <v>74765</v>
      </c>
      <c r="G124" s="26">
        <v>97485</v>
      </c>
      <c r="H124" s="26">
        <v>118044</v>
      </c>
      <c r="I124" s="26">
        <v>136573</v>
      </c>
      <c r="J124" s="26">
        <v>148531</v>
      </c>
      <c r="K124" s="26">
        <v>158603</v>
      </c>
      <c r="L124" s="26">
        <v>165560</v>
      </c>
      <c r="M124" s="26">
        <v>132862</v>
      </c>
      <c r="N124" s="27">
        <v>111699</v>
      </c>
      <c r="O124" s="27">
        <v>90701</v>
      </c>
      <c r="P124" s="27">
        <v>83153</v>
      </c>
      <c r="Q124" s="10">
        <v>1394781</v>
      </c>
      <c r="R124" s="11">
        <v>-0.14196311523060823</v>
      </c>
    </row>
    <row r="125" spans="1:18" x14ac:dyDescent="0.2">
      <c r="A125" s="5" t="s">
        <v>275</v>
      </c>
      <c r="B125" s="7" t="s">
        <v>93</v>
      </c>
      <c r="C125" s="35"/>
      <c r="D125" s="10">
        <v>148472644</v>
      </c>
      <c r="E125" s="13">
        <v>9574430</v>
      </c>
      <c r="F125" s="13">
        <v>8606701</v>
      </c>
      <c r="G125" s="13">
        <v>10798240</v>
      </c>
      <c r="H125" s="13">
        <v>12588809</v>
      </c>
      <c r="I125" s="13">
        <v>13173178</v>
      </c>
      <c r="J125" s="13">
        <v>14084383</v>
      </c>
      <c r="K125" s="13">
        <v>15851037</v>
      </c>
      <c r="L125" s="13">
        <v>15986277</v>
      </c>
      <c r="M125" s="13">
        <v>14586492</v>
      </c>
      <c r="N125" s="14">
        <v>12518062</v>
      </c>
      <c r="O125" s="14">
        <v>9429673</v>
      </c>
      <c r="P125" s="14">
        <v>9438594</v>
      </c>
      <c r="Q125" s="10">
        <v>146636486</v>
      </c>
      <c r="R125" s="11">
        <v>-1.2366978525687244E-2</v>
      </c>
    </row>
    <row r="126" spans="1:18" x14ac:dyDescent="0.2">
      <c r="A126" s="5" t="s">
        <v>275</v>
      </c>
      <c r="B126" s="7" t="s">
        <v>276</v>
      </c>
      <c r="C126" s="34" t="s">
        <v>307</v>
      </c>
      <c r="D126" s="10">
        <v>1513245</v>
      </c>
      <c r="E126" s="13">
        <v>75778</v>
      </c>
      <c r="F126" s="13">
        <v>60363</v>
      </c>
      <c r="G126" s="13">
        <v>87656</v>
      </c>
      <c r="H126" s="13">
        <v>129762</v>
      </c>
      <c r="I126" s="13">
        <v>135621</v>
      </c>
      <c r="J126" s="13">
        <v>165022</v>
      </c>
      <c r="K126" s="13">
        <v>199492</v>
      </c>
      <c r="L126" s="13">
        <v>210290</v>
      </c>
      <c r="M126" s="13">
        <v>168195</v>
      </c>
      <c r="N126" s="14">
        <v>125438</v>
      </c>
      <c r="O126" s="14">
        <v>75154</v>
      </c>
      <c r="P126" s="14">
        <v>85445</v>
      </c>
      <c r="Q126" s="10">
        <v>1518216</v>
      </c>
      <c r="R126" s="11">
        <v>3.2849935073302472E-3</v>
      </c>
    </row>
    <row r="127" spans="1:18" x14ac:dyDescent="0.2">
      <c r="A127" s="5" t="s">
        <v>275</v>
      </c>
      <c r="B127" s="7" t="s">
        <v>277</v>
      </c>
      <c r="C127" s="34" t="s">
        <v>308</v>
      </c>
      <c r="D127" s="10">
        <v>601845</v>
      </c>
      <c r="E127" s="13">
        <v>33865</v>
      </c>
      <c r="F127" s="13">
        <v>24321</v>
      </c>
      <c r="G127" s="13">
        <v>38131</v>
      </c>
      <c r="H127" s="13">
        <v>53002</v>
      </c>
      <c r="I127" s="13">
        <v>51262</v>
      </c>
      <c r="J127" s="13">
        <v>57245</v>
      </c>
      <c r="K127" s="13">
        <v>63568</v>
      </c>
      <c r="L127" s="13">
        <v>65020</v>
      </c>
      <c r="M127" s="13">
        <v>60835</v>
      </c>
      <c r="N127" s="14">
        <v>51027</v>
      </c>
      <c r="O127" s="14">
        <v>32028</v>
      </c>
      <c r="P127" s="14">
        <v>29622</v>
      </c>
      <c r="Q127" s="10">
        <v>559926</v>
      </c>
      <c r="R127" s="11">
        <v>-6.9650823717069987E-2</v>
      </c>
    </row>
    <row r="128" spans="1:18" x14ac:dyDescent="0.2">
      <c r="A128" s="5" t="s">
        <v>275</v>
      </c>
      <c r="B128" s="7" t="s">
        <v>278</v>
      </c>
      <c r="C128" s="34" t="s">
        <v>309</v>
      </c>
      <c r="D128" s="10">
        <v>3721506</v>
      </c>
      <c r="E128" s="13">
        <v>257122</v>
      </c>
      <c r="F128" s="13">
        <v>231677</v>
      </c>
      <c r="G128" s="13">
        <v>286062</v>
      </c>
      <c r="H128" s="13">
        <v>329568</v>
      </c>
      <c r="I128" s="13">
        <v>344908</v>
      </c>
      <c r="J128" s="13">
        <v>352503</v>
      </c>
      <c r="K128" s="13">
        <v>394219</v>
      </c>
      <c r="L128" s="13">
        <v>383416</v>
      </c>
      <c r="M128" s="13">
        <v>362018</v>
      </c>
      <c r="N128" s="14">
        <v>325220</v>
      </c>
      <c r="O128" s="14">
        <v>259220</v>
      </c>
      <c r="P128" s="14">
        <v>251494</v>
      </c>
      <c r="Q128" s="10">
        <v>3777427</v>
      </c>
      <c r="R128" s="11">
        <v>1.5026443595684169E-2</v>
      </c>
    </row>
    <row r="129" spans="1:18" x14ac:dyDescent="0.2">
      <c r="A129" s="5" t="s">
        <v>275</v>
      </c>
      <c r="B129" s="7" t="s">
        <v>279</v>
      </c>
      <c r="C129" s="34" t="s">
        <v>310</v>
      </c>
      <c r="D129" s="10">
        <v>5876213</v>
      </c>
      <c r="E129" s="13">
        <v>392127</v>
      </c>
      <c r="F129" s="13">
        <v>310304</v>
      </c>
      <c r="G129" s="13">
        <v>445788</v>
      </c>
      <c r="H129" s="13">
        <v>512800</v>
      </c>
      <c r="I129" s="13">
        <v>514985</v>
      </c>
      <c r="J129" s="13">
        <v>555435</v>
      </c>
      <c r="K129" s="13">
        <v>625783</v>
      </c>
      <c r="L129" s="13">
        <v>632697</v>
      </c>
      <c r="M129" s="13">
        <v>627035</v>
      </c>
      <c r="N129" s="14">
        <v>524119</v>
      </c>
      <c r="O129" s="14">
        <v>405019</v>
      </c>
      <c r="P129" s="14">
        <v>406304</v>
      </c>
      <c r="Q129" s="10">
        <v>5952396</v>
      </c>
      <c r="R129" s="11">
        <v>1.2964642364053258E-2</v>
      </c>
    </row>
    <row r="130" spans="1:18" x14ac:dyDescent="0.2">
      <c r="A130" s="5" t="s">
        <v>275</v>
      </c>
      <c r="B130" s="7" t="s">
        <v>280</v>
      </c>
      <c r="C130" s="34" t="s">
        <v>311</v>
      </c>
      <c r="D130" s="10">
        <v>2055542</v>
      </c>
      <c r="E130" s="13">
        <v>135636</v>
      </c>
      <c r="F130" s="13">
        <v>127089</v>
      </c>
      <c r="G130" s="13">
        <v>149814</v>
      </c>
      <c r="H130" s="13">
        <v>170455</v>
      </c>
      <c r="I130" s="13">
        <v>186076</v>
      </c>
      <c r="J130" s="13">
        <v>210138</v>
      </c>
      <c r="K130" s="13">
        <v>233917</v>
      </c>
      <c r="L130" s="13">
        <v>225185</v>
      </c>
      <c r="M130" s="13">
        <v>207154</v>
      </c>
      <c r="N130" s="14">
        <v>176763</v>
      </c>
      <c r="O130" s="14">
        <v>137572</v>
      </c>
      <c r="P130" s="14">
        <v>138048</v>
      </c>
      <c r="Q130" s="10">
        <v>2097847</v>
      </c>
      <c r="R130" s="11">
        <v>2.0580946533809596E-2</v>
      </c>
    </row>
    <row r="131" spans="1:18" x14ac:dyDescent="0.2">
      <c r="A131" s="5" t="s">
        <v>275</v>
      </c>
      <c r="B131" s="7" t="s">
        <v>281</v>
      </c>
      <c r="C131" s="34" t="s">
        <v>312</v>
      </c>
      <c r="D131" s="10">
        <v>3693982</v>
      </c>
      <c r="E131" s="13">
        <v>197747</v>
      </c>
      <c r="F131" s="13">
        <v>172675</v>
      </c>
      <c r="G131" s="13">
        <v>223272</v>
      </c>
      <c r="H131" s="13">
        <v>303627</v>
      </c>
      <c r="I131" s="13">
        <v>322071</v>
      </c>
      <c r="J131" s="13">
        <v>376542</v>
      </c>
      <c r="K131" s="13">
        <v>436798</v>
      </c>
      <c r="L131" s="13">
        <v>466614</v>
      </c>
      <c r="M131" s="13">
        <v>381468</v>
      </c>
      <c r="N131" s="14">
        <v>287464</v>
      </c>
      <c r="O131" s="14">
        <v>204940</v>
      </c>
      <c r="P131" s="14">
        <v>213459</v>
      </c>
      <c r="Q131" s="10">
        <v>3586677</v>
      </c>
      <c r="R131" s="11">
        <v>-2.9048598504269885E-2</v>
      </c>
    </row>
    <row r="132" spans="1:18" x14ac:dyDescent="0.2">
      <c r="A132" s="5" t="s">
        <v>275</v>
      </c>
      <c r="B132" s="7" t="s">
        <v>282</v>
      </c>
      <c r="C132" s="34" t="s">
        <v>313</v>
      </c>
      <c r="D132" s="10">
        <v>6789601</v>
      </c>
      <c r="E132" s="13">
        <v>412433</v>
      </c>
      <c r="F132" s="13">
        <v>352905</v>
      </c>
      <c r="G132" s="13">
        <v>440604</v>
      </c>
      <c r="H132" s="13">
        <v>571016</v>
      </c>
      <c r="I132" s="13">
        <v>601065</v>
      </c>
      <c r="J132" s="13">
        <v>624322</v>
      </c>
      <c r="K132" s="13">
        <v>706441</v>
      </c>
      <c r="L132" s="13">
        <v>722726</v>
      </c>
      <c r="M132" s="13">
        <v>641358</v>
      </c>
      <c r="N132" s="14">
        <v>531503</v>
      </c>
      <c r="O132" s="14">
        <v>246290</v>
      </c>
      <c r="P132" s="14">
        <v>392162</v>
      </c>
      <c r="Q132" s="10">
        <v>6242851</v>
      </c>
      <c r="R132" s="11">
        <v>-8.0527559719635988E-2</v>
      </c>
    </row>
    <row r="133" spans="1:18" x14ac:dyDescent="0.2">
      <c r="A133" s="5" t="s">
        <v>275</v>
      </c>
      <c r="B133" s="7" t="s">
        <v>283</v>
      </c>
      <c r="C133" s="34" t="s">
        <v>314</v>
      </c>
      <c r="D133" s="10">
        <v>1893182</v>
      </c>
      <c r="E133" s="13">
        <v>121881</v>
      </c>
      <c r="F133" s="13">
        <v>101566</v>
      </c>
      <c r="G133" s="13">
        <v>138557</v>
      </c>
      <c r="H133" s="13">
        <v>159316</v>
      </c>
      <c r="I133" s="13">
        <v>177850</v>
      </c>
      <c r="J133" s="13">
        <v>181674</v>
      </c>
      <c r="K133" s="13">
        <v>185537</v>
      </c>
      <c r="L133" s="13">
        <v>184073</v>
      </c>
      <c r="M133" s="13">
        <v>192219</v>
      </c>
      <c r="N133" s="14">
        <v>174342</v>
      </c>
      <c r="O133" s="14">
        <v>123810</v>
      </c>
      <c r="P133" s="14">
        <v>101192</v>
      </c>
      <c r="Q133" s="10">
        <v>1842017</v>
      </c>
      <c r="R133" s="11">
        <v>-2.7025927776621606E-2</v>
      </c>
    </row>
    <row r="134" spans="1:18" x14ac:dyDescent="0.2">
      <c r="A134" s="5" t="s">
        <v>275</v>
      </c>
      <c r="B134" s="7" t="s">
        <v>284</v>
      </c>
      <c r="C134" s="34" t="s">
        <v>315</v>
      </c>
      <c r="D134" s="10">
        <v>345135</v>
      </c>
      <c r="E134" s="13">
        <v>21171</v>
      </c>
      <c r="F134" s="13">
        <v>13352</v>
      </c>
      <c r="G134" s="13">
        <v>21054</v>
      </c>
      <c r="H134" s="13">
        <v>26889</v>
      </c>
      <c r="I134" s="13">
        <v>24244</v>
      </c>
      <c r="J134" s="13">
        <v>25577</v>
      </c>
      <c r="K134" s="13">
        <v>29430</v>
      </c>
      <c r="L134" s="13">
        <v>29615</v>
      </c>
      <c r="M134" s="13">
        <v>24727</v>
      </c>
      <c r="N134" s="14">
        <v>15755</v>
      </c>
      <c r="O134" s="14">
        <v>12711</v>
      </c>
      <c r="P134" s="14">
        <v>16607</v>
      </c>
      <c r="Q134" s="10">
        <v>261132</v>
      </c>
      <c r="R134" s="11">
        <v>-0.24339171628493195</v>
      </c>
    </row>
    <row r="135" spans="1:18" x14ac:dyDescent="0.2">
      <c r="A135" s="5" t="s">
        <v>275</v>
      </c>
      <c r="B135" s="7" t="s">
        <v>285</v>
      </c>
      <c r="C135" s="34" t="s">
        <v>316</v>
      </c>
      <c r="D135" s="10">
        <v>1397022</v>
      </c>
      <c r="E135" s="13">
        <v>95730</v>
      </c>
      <c r="F135" s="13">
        <v>84492</v>
      </c>
      <c r="G135" s="13">
        <v>107133</v>
      </c>
      <c r="H135" s="13">
        <v>114781</v>
      </c>
      <c r="I135" s="13">
        <v>123760</v>
      </c>
      <c r="J135" s="13">
        <v>131420</v>
      </c>
      <c r="K135" s="13">
        <v>142226</v>
      </c>
      <c r="L135" s="13">
        <v>137234</v>
      </c>
      <c r="M135" s="13">
        <v>138492</v>
      </c>
      <c r="N135" s="14">
        <v>120957</v>
      </c>
      <c r="O135" s="14">
        <v>89137</v>
      </c>
      <c r="P135" s="14">
        <v>88570</v>
      </c>
      <c r="Q135" s="10">
        <v>1373932</v>
      </c>
      <c r="R135" s="11">
        <v>-1.6528014591037254E-2</v>
      </c>
    </row>
    <row r="136" spans="1:18" x14ac:dyDescent="0.2">
      <c r="A136" s="5" t="s">
        <v>275</v>
      </c>
      <c r="B136" s="7" t="s">
        <v>286</v>
      </c>
      <c r="C136" s="34" t="s">
        <v>317</v>
      </c>
      <c r="D136" s="10">
        <v>2300460</v>
      </c>
      <c r="E136" s="13">
        <v>134850</v>
      </c>
      <c r="F136" s="13">
        <v>118477</v>
      </c>
      <c r="G136" s="13">
        <v>144172</v>
      </c>
      <c r="H136" s="13">
        <v>172297</v>
      </c>
      <c r="I136" s="13">
        <v>190949</v>
      </c>
      <c r="J136" s="13">
        <v>220581</v>
      </c>
      <c r="K136" s="13">
        <v>267180</v>
      </c>
      <c r="L136" s="13">
        <v>268857</v>
      </c>
      <c r="M136" s="13">
        <v>229865</v>
      </c>
      <c r="N136" s="14">
        <v>181971</v>
      </c>
      <c r="O136" s="14">
        <v>136484</v>
      </c>
      <c r="P136" s="14">
        <v>141843</v>
      </c>
      <c r="Q136" s="10">
        <v>2207526</v>
      </c>
      <c r="R136" s="11">
        <v>-4.0398007355050725E-2</v>
      </c>
    </row>
    <row r="137" spans="1:18" x14ac:dyDescent="0.2">
      <c r="A137" s="5" t="s">
        <v>275</v>
      </c>
      <c r="B137" s="7" t="s">
        <v>287</v>
      </c>
      <c r="C137" s="34" t="s">
        <v>318</v>
      </c>
      <c r="D137" s="10">
        <v>8416961</v>
      </c>
      <c r="E137" s="13">
        <v>586444</v>
      </c>
      <c r="F137" s="13">
        <v>536606</v>
      </c>
      <c r="G137" s="13">
        <v>676850</v>
      </c>
      <c r="H137" s="13">
        <v>788697</v>
      </c>
      <c r="I137" s="13">
        <v>785035</v>
      </c>
      <c r="J137" s="13">
        <v>830370</v>
      </c>
      <c r="K137" s="13">
        <v>921780</v>
      </c>
      <c r="L137" s="13">
        <v>960833</v>
      </c>
      <c r="M137" s="13">
        <v>824464</v>
      </c>
      <c r="N137" s="14">
        <v>759045</v>
      </c>
      <c r="O137" s="14">
        <v>609395</v>
      </c>
      <c r="P137" s="14">
        <v>608774</v>
      </c>
      <c r="Q137" s="10">
        <v>8888293</v>
      </c>
      <c r="R137" s="11">
        <v>5.5997883321545538E-2</v>
      </c>
    </row>
    <row r="138" spans="1:18" x14ac:dyDescent="0.2">
      <c r="A138" s="5" t="s">
        <v>275</v>
      </c>
      <c r="B138" s="7" t="s">
        <v>288</v>
      </c>
      <c r="C138" s="34" t="s">
        <v>319</v>
      </c>
      <c r="D138" s="10">
        <v>9063827</v>
      </c>
      <c r="E138" s="13">
        <v>654810</v>
      </c>
      <c r="F138" s="13">
        <v>632161</v>
      </c>
      <c r="G138" s="13">
        <v>749616</v>
      </c>
      <c r="H138" s="13">
        <v>772823</v>
      </c>
      <c r="I138" s="13">
        <v>808421</v>
      </c>
      <c r="J138" s="13">
        <v>833210</v>
      </c>
      <c r="K138" s="13">
        <v>934111</v>
      </c>
      <c r="L138" s="13">
        <v>827467</v>
      </c>
      <c r="M138" s="13">
        <v>883590</v>
      </c>
      <c r="N138" s="14">
        <v>774875</v>
      </c>
      <c r="O138" s="14">
        <v>678911</v>
      </c>
      <c r="P138" s="14">
        <v>634413</v>
      </c>
      <c r="Q138" s="10">
        <v>9184408</v>
      </c>
      <c r="R138" s="11">
        <v>1.3303541649680728E-2</v>
      </c>
    </row>
    <row r="139" spans="1:18" x14ac:dyDescent="0.2">
      <c r="A139" s="5" t="s">
        <v>275</v>
      </c>
      <c r="B139" s="7" t="s">
        <v>289</v>
      </c>
      <c r="C139" s="34" t="s">
        <v>320</v>
      </c>
      <c r="D139" s="10">
        <v>19291427</v>
      </c>
      <c r="E139" s="13">
        <v>1360413</v>
      </c>
      <c r="F139" s="13">
        <v>1218450</v>
      </c>
      <c r="G139" s="13">
        <v>1477180</v>
      </c>
      <c r="H139" s="13">
        <v>1595303</v>
      </c>
      <c r="I139" s="13">
        <v>1548178</v>
      </c>
      <c r="J139" s="13">
        <v>1683147</v>
      </c>
      <c r="K139" s="13">
        <v>1905507</v>
      </c>
      <c r="L139" s="13">
        <v>1933807</v>
      </c>
      <c r="M139" s="13">
        <v>1745568</v>
      </c>
      <c r="N139" s="14">
        <v>1502795</v>
      </c>
      <c r="O139" s="14">
        <v>1249600</v>
      </c>
      <c r="P139" s="14">
        <v>1304864</v>
      </c>
      <c r="Q139" s="10">
        <v>18524812</v>
      </c>
      <c r="R139" s="11">
        <v>-3.9738636234634139E-2</v>
      </c>
    </row>
    <row r="140" spans="1:18" x14ac:dyDescent="0.2">
      <c r="A140" s="5" t="s">
        <v>275</v>
      </c>
      <c r="B140" s="7" t="s">
        <v>290</v>
      </c>
      <c r="C140" s="34" t="s">
        <v>321</v>
      </c>
      <c r="D140" s="10">
        <v>5756600</v>
      </c>
      <c r="E140" s="13">
        <v>332053</v>
      </c>
      <c r="F140" s="13">
        <v>320981</v>
      </c>
      <c r="G140" s="13">
        <v>406072</v>
      </c>
      <c r="H140" s="13">
        <v>509107</v>
      </c>
      <c r="I140" s="13">
        <v>565607</v>
      </c>
      <c r="J140" s="13">
        <v>583026</v>
      </c>
      <c r="K140" s="13">
        <v>611544</v>
      </c>
      <c r="L140" s="13">
        <v>637946</v>
      </c>
      <c r="M140" s="13">
        <v>605417</v>
      </c>
      <c r="N140" s="14">
        <v>534436</v>
      </c>
      <c r="O140" s="14">
        <v>346399</v>
      </c>
      <c r="P140" s="14">
        <v>339201</v>
      </c>
      <c r="Q140" s="10">
        <v>5791789</v>
      </c>
      <c r="R140" s="11">
        <v>6.1128096445819402E-3</v>
      </c>
    </row>
    <row r="141" spans="1:18" x14ac:dyDescent="0.2">
      <c r="A141" s="5" t="s">
        <v>275</v>
      </c>
      <c r="B141" s="7" t="s">
        <v>291</v>
      </c>
      <c r="C141" s="34" t="s">
        <v>322</v>
      </c>
      <c r="D141" s="10">
        <v>1850911</v>
      </c>
      <c r="E141" s="13">
        <v>40549</v>
      </c>
      <c r="F141" s="13">
        <v>34334</v>
      </c>
      <c r="G141" s="13">
        <v>48231</v>
      </c>
      <c r="H141" s="13">
        <v>93456</v>
      </c>
      <c r="I141" s="13">
        <v>148323</v>
      </c>
      <c r="J141" s="13">
        <v>255432</v>
      </c>
      <c r="K141" s="13">
        <v>361896</v>
      </c>
      <c r="L141" s="13">
        <v>416823</v>
      </c>
      <c r="M141" s="13">
        <v>261188</v>
      </c>
      <c r="N141" s="14">
        <v>112022</v>
      </c>
      <c r="O141" s="14">
        <v>47394</v>
      </c>
      <c r="P141" s="14">
        <v>46892</v>
      </c>
      <c r="Q141" s="10">
        <v>1866540</v>
      </c>
      <c r="R141" s="11">
        <v>8.443950033253822E-3</v>
      </c>
    </row>
    <row r="142" spans="1:18" x14ac:dyDescent="0.2">
      <c r="A142" s="5" t="s">
        <v>275</v>
      </c>
      <c r="B142" s="7" t="s">
        <v>292</v>
      </c>
      <c r="C142" s="34" t="s">
        <v>323</v>
      </c>
      <c r="D142" s="10">
        <v>4988832</v>
      </c>
      <c r="E142" s="13">
        <v>279065</v>
      </c>
      <c r="F142" s="13">
        <v>236538</v>
      </c>
      <c r="G142" s="13">
        <v>315452</v>
      </c>
      <c r="H142" s="13">
        <v>413347</v>
      </c>
      <c r="I142" s="13">
        <v>436743</v>
      </c>
      <c r="J142" s="13">
        <v>462852</v>
      </c>
      <c r="K142" s="13">
        <v>515716</v>
      </c>
      <c r="L142" s="13">
        <v>532099</v>
      </c>
      <c r="M142" s="13">
        <v>463860</v>
      </c>
      <c r="N142" s="14">
        <v>373204</v>
      </c>
      <c r="O142" s="14">
        <v>292750</v>
      </c>
      <c r="P142" s="14">
        <v>284058</v>
      </c>
      <c r="Q142" s="10">
        <v>4605684</v>
      </c>
      <c r="R142" s="11">
        <v>-7.6801143033078723E-2</v>
      </c>
    </row>
    <row r="143" spans="1:18" x14ac:dyDescent="0.2">
      <c r="A143" s="5" t="s">
        <v>275</v>
      </c>
      <c r="B143" s="7" t="s">
        <v>293</v>
      </c>
      <c r="C143" s="34" t="s">
        <v>324</v>
      </c>
      <c r="D143" s="10">
        <v>269003</v>
      </c>
      <c r="E143" s="13">
        <v>8806</v>
      </c>
      <c r="F143" s="13">
        <v>7365</v>
      </c>
      <c r="G143" s="13">
        <v>9781</v>
      </c>
      <c r="H143" s="13">
        <v>18254</v>
      </c>
      <c r="I143" s="13">
        <v>16002</v>
      </c>
      <c r="J143" s="13">
        <v>18495</v>
      </c>
      <c r="K143" s="13">
        <v>20918</v>
      </c>
      <c r="L143" s="13">
        <v>25022</v>
      </c>
      <c r="M143" s="13">
        <v>18297</v>
      </c>
      <c r="N143" s="14">
        <v>15011</v>
      </c>
      <c r="O143" s="14">
        <v>9234</v>
      </c>
      <c r="P143" s="14">
        <v>9024</v>
      </c>
      <c r="Q143" s="10">
        <v>176209</v>
      </c>
      <c r="R143" s="11">
        <v>-0.34495526072199933</v>
      </c>
    </row>
    <row r="144" spans="1:18" x14ac:dyDescent="0.2">
      <c r="A144" s="5" t="s">
        <v>275</v>
      </c>
      <c r="B144" s="7" t="s">
        <v>294</v>
      </c>
      <c r="C144" s="34" t="s">
        <v>325</v>
      </c>
      <c r="D144" s="10">
        <v>171395</v>
      </c>
      <c r="E144" s="13">
        <v>6232</v>
      </c>
      <c r="F144" s="13">
        <v>5433</v>
      </c>
      <c r="G144" s="13">
        <v>8129</v>
      </c>
      <c r="H144" s="13">
        <v>19843</v>
      </c>
      <c r="I144" s="13">
        <v>18158</v>
      </c>
      <c r="J144" s="13">
        <v>19960</v>
      </c>
      <c r="K144" s="13">
        <v>25788</v>
      </c>
      <c r="L144" s="13">
        <v>33242</v>
      </c>
      <c r="M144" s="13">
        <v>21231</v>
      </c>
      <c r="N144" s="14">
        <v>18125</v>
      </c>
      <c r="O144" s="14">
        <v>10562</v>
      </c>
      <c r="P144" s="14">
        <v>11182</v>
      </c>
      <c r="Q144" s="10">
        <v>197885</v>
      </c>
      <c r="R144" s="11">
        <v>0.15455526707313516</v>
      </c>
    </row>
    <row r="145" spans="1:18" x14ac:dyDescent="0.2">
      <c r="A145" s="5" t="s">
        <v>275</v>
      </c>
      <c r="B145" s="7" t="s">
        <v>295</v>
      </c>
      <c r="C145" s="34" t="s">
        <v>326</v>
      </c>
      <c r="D145" s="10">
        <v>546618</v>
      </c>
      <c r="E145" s="13">
        <v>32268</v>
      </c>
      <c r="F145" s="13">
        <v>26478</v>
      </c>
      <c r="G145" s="13">
        <v>39812</v>
      </c>
      <c r="H145" s="13">
        <v>53294</v>
      </c>
      <c r="I145" s="13">
        <v>55096</v>
      </c>
      <c r="J145" s="13">
        <v>50647</v>
      </c>
      <c r="K145" s="13">
        <v>59311</v>
      </c>
      <c r="L145" s="13">
        <v>64883</v>
      </c>
      <c r="M145" s="13">
        <v>54620</v>
      </c>
      <c r="N145" s="14">
        <v>51513</v>
      </c>
      <c r="O145" s="14">
        <v>36644</v>
      </c>
      <c r="P145" s="14">
        <v>35905</v>
      </c>
      <c r="Q145" s="10">
        <v>560471</v>
      </c>
      <c r="R145" s="11">
        <v>2.5343109813434683E-2</v>
      </c>
    </row>
    <row r="146" spans="1:18" x14ac:dyDescent="0.2">
      <c r="A146" s="5" t="s">
        <v>275</v>
      </c>
      <c r="B146" s="7" t="s">
        <v>296</v>
      </c>
      <c r="C146" s="34" t="s">
        <v>327</v>
      </c>
      <c r="D146" s="10">
        <v>4519118</v>
      </c>
      <c r="E146" s="13">
        <v>245816</v>
      </c>
      <c r="F146" s="13">
        <v>222591</v>
      </c>
      <c r="G146" s="13">
        <v>286842</v>
      </c>
      <c r="H146" s="13">
        <v>408393</v>
      </c>
      <c r="I146" s="13">
        <v>432006</v>
      </c>
      <c r="J146" s="13">
        <v>469307</v>
      </c>
      <c r="K146" s="13">
        <v>531968</v>
      </c>
      <c r="L146" s="13">
        <v>543735</v>
      </c>
      <c r="M146" s="13">
        <v>461703</v>
      </c>
      <c r="N146" s="14">
        <v>385556</v>
      </c>
      <c r="O146" s="14">
        <v>249316</v>
      </c>
      <c r="P146" s="14">
        <v>250667</v>
      </c>
      <c r="Q146" s="10">
        <v>4487900</v>
      </c>
      <c r="R146" s="11">
        <v>-6.9079851422334526E-3</v>
      </c>
    </row>
    <row r="147" spans="1:18" x14ac:dyDescent="0.2">
      <c r="A147" s="5" t="s">
        <v>275</v>
      </c>
      <c r="B147" s="7" t="s">
        <v>297</v>
      </c>
      <c r="C147" s="34" t="s">
        <v>328</v>
      </c>
      <c r="D147" s="10">
        <v>558440</v>
      </c>
      <c r="E147" s="13">
        <v>39177</v>
      </c>
      <c r="F147" s="13">
        <v>32073</v>
      </c>
      <c r="G147" s="13">
        <v>38032</v>
      </c>
      <c r="H147" s="13">
        <v>47828</v>
      </c>
      <c r="I147" s="13">
        <v>48092</v>
      </c>
      <c r="J147" s="13">
        <v>53010</v>
      </c>
      <c r="K147" s="13">
        <v>62839</v>
      </c>
      <c r="L147" s="13">
        <v>65470</v>
      </c>
      <c r="M147" s="13">
        <v>54226</v>
      </c>
      <c r="N147" s="14">
        <v>41497</v>
      </c>
      <c r="O147" s="14">
        <v>44775</v>
      </c>
      <c r="P147" s="14">
        <v>42744</v>
      </c>
      <c r="Q147" s="10">
        <v>569763</v>
      </c>
      <c r="R147" s="11">
        <v>2.0276126351980617E-2</v>
      </c>
    </row>
    <row r="148" spans="1:18" x14ac:dyDescent="0.2">
      <c r="A148" s="5" t="s">
        <v>275</v>
      </c>
      <c r="B148" s="7" t="s">
        <v>298</v>
      </c>
      <c r="C148" s="34" t="s">
        <v>329</v>
      </c>
      <c r="D148" s="10">
        <v>915929</v>
      </c>
      <c r="E148" s="13">
        <v>47922</v>
      </c>
      <c r="F148" s="13">
        <v>28801</v>
      </c>
      <c r="G148" s="13">
        <v>52626</v>
      </c>
      <c r="H148" s="13">
        <v>71233</v>
      </c>
      <c r="I148" s="13">
        <v>85303</v>
      </c>
      <c r="J148" s="13">
        <v>96900</v>
      </c>
      <c r="K148" s="13">
        <v>110295</v>
      </c>
      <c r="L148" s="13">
        <v>97095</v>
      </c>
      <c r="M148" s="13">
        <v>88101</v>
      </c>
      <c r="N148" s="14">
        <v>55729</v>
      </c>
      <c r="O148" s="14">
        <v>34686</v>
      </c>
      <c r="P148" s="14">
        <v>23926</v>
      </c>
      <c r="Q148" s="10">
        <v>792617</v>
      </c>
      <c r="R148" s="11">
        <v>-0.13463052267151709</v>
      </c>
    </row>
    <row r="149" spans="1:18" x14ac:dyDescent="0.2">
      <c r="A149" s="5" t="s">
        <v>275</v>
      </c>
      <c r="B149" s="7" t="s">
        <v>299</v>
      </c>
      <c r="C149" s="34" t="s">
        <v>330</v>
      </c>
      <c r="D149" s="10">
        <v>4741296</v>
      </c>
      <c r="E149" s="13">
        <v>340924</v>
      </c>
      <c r="F149" s="13">
        <v>322461</v>
      </c>
      <c r="G149" s="13">
        <v>395973</v>
      </c>
      <c r="H149" s="13">
        <v>401539</v>
      </c>
      <c r="I149" s="13">
        <v>410751</v>
      </c>
      <c r="J149" s="13">
        <v>403221</v>
      </c>
      <c r="K149" s="13">
        <v>437379</v>
      </c>
      <c r="L149" s="13">
        <v>450544</v>
      </c>
      <c r="M149" s="13">
        <v>315618</v>
      </c>
      <c r="N149" s="14">
        <v>381630</v>
      </c>
      <c r="O149" s="14">
        <v>312841</v>
      </c>
      <c r="P149" s="14">
        <v>292949</v>
      </c>
      <c r="Q149" s="10">
        <v>4465830</v>
      </c>
      <c r="R149" s="11">
        <v>-5.8099304493961168E-2</v>
      </c>
    </row>
    <row r="150" spans="1:18" x14ac:dyDescent="0.2">
      <c r="A150" s="5" t="s">
        <v>275</v>
      </c>
      <c r="B150" s="7" t="s">
        <v>300</v>
      </c>
      <c r="C150" s="34" t="s">
        <v>331</v>
      </c>
      <c r="D150" s="10">
        <v>37651222</v>
      </c>
      <c r="E150" s="13">
        <v>2454396</v>
      </c>
      <c r="F150" s="13">
        <v>2182336</v>
      </c>
      <c r="G150" s="13">
        <v>2790946</v>
      </c>
      <c r="H150" s="13">
        <v>3165193</v>
      </c>
      <c r="I150" s="13">
        <v>3316680</v>
      </c>
      <c r="J150" s="13">
        <v>3420040</v>
      </c>
      <c r="K150" s="13">
        <v>3858217</v>
      </c>
      <c r="L150" s="13">
        <v>3826135</v>
      </c>
      <c r="M150" s="13">
        <v>3714508</v>
      </c>
      <c r="N150" s="14">
        <v>3259726</v>
      </c>
      <c r="O150" s="14">
        <v>2537024</v>
      </c>
      <c r="P150" s="14">
        <v>2455108</v>
      </c>
      <c r="Q150" s="10">
        <v>36980309</v>
      </c>
      <c r="R150" s="11">
        <v>-1.7819156042266027E-2</v>
      </c>
    </row>
    <row r="151" spans="1:18" x14ac:dyDescent="0.2">
      <c r="A151" s="5" t="s">
        <v>275</v>
      </c>
      <c r="B151" s="7" t="s">
        <v>301</v>
      </c>
      <c r="C151" s="34" t="s">
        <v>332</v>
      </c>
      <c r="D151" s="10">
        <v>1469753</v>
      </c>
      <c r="E151" s="13">
        <v>76271</v>
      </c>
      <c r="F151" s="13">
        <v>73519</v>
      </c>
      <c r="G151" s="13">
        <v>94468</v>
      </c>
      <c r="H151" s="13">
        <v>145990</v>
      </c>
      <c r="I151" s="13">
        <v>147819</v>
      </c>
      <c r="J151" s="13">
        <v>158631</v>
      </c>
      <c r="K151" s="13">
        <v>183903</v>
      </c>
      <c r="L151" s="13">
        <v>198000</v>
      </c>
      <c r="M151" s="13">
        <v>164553</v>
      </c>
      <c r="N151" s="14">
        <v>149078</v>
      </c>
      <c r="O151" s="14">
        <v>91891</v>
      </c>
      <c r="P151" s="14">
        <v>93353</v>
      </c>
      <c r="Q151" s="10">
        <v>1577476</v>
      </c>
      <c r="R151" s="11">
        <v>7.3293267644291227E-2</v>
      </c>
    </row>
    <row r="152" spans="1:18" x14ac:dyDescent="0.2">
      <c r="A152" s="5" t="s">
        <v>275</v>
      </c>
      <c r="B152" s="7" t="s">
        <v>302</v>
      </c>
      <c r="C152" s="34" t="s">
        <v>333</v>
      </c>
      <c r="D152" s="10">
        <v>1074632</v>
      </c>
      <c r="E152" s="13">
        <v>144077</v>
      </c>
      <c r="F152" s="13">
        <v>149258</v>
      </c>
      <c r="G152" s="13">
        <v>183104</v>
      </c>
      <c r="H152" s="13">
        <v>214239</v>
      </c>
      <c r="I152" s="13">
        <v>214845</v>
      </c>
      <c r="J152" s="13">
        <v>217399</v>
      </c>
      <c r="K152" s="13">
        <v>241292</v>
      </c>
      <c r="L152" s="13">
        <v>242472</v>
      </c>
      <c r="M152" s="13">
        <v>220957</v>
      </c>
      <c r="N152" s="14">
        <v>209484</v>
      </c>
      <c r="O152" s="14">
        <v>149340</v>
      </c>
      <c r="P152" s="14">
        <v>53813</v>
      </c>
      <c r="Q152" s="10">
        <v>2240280</v>
      </c>
      <c r="R152" s="11">
        <v>1.0846950397903656</v>
      </c>
    </row>
    <row r="153" spans="1:18" x14ac:dyDescent="0.2">
      <c r="A153" s="5" t="s">
        <v>275</v>
      </c>
      <c r="B153" s="7" t="s">
        <v>303</v>
      </c>
      <c r="C153" s="34" t="s">
        <v>334</v>
      </c>
      <c r="D153" s="10">
        <v>855763</v>
      </c>
      <c r="E153" s="13">
        <v>46404</v>
      </c>
      <c r="F153" s="13">
        <v>46788</v>
      </c>
      <c r="G153" s="13">
        <v>58090</v>
      </c>
      <c r="H153" s="13">
        <v>79923</v>
      </c>
      <c r="I153" s="13">
        <v>84192</v>
      </c>
      <c r="J153" s="13">
        <v>86498</v>
      </c>
      <c r="K153" s="13">
        <v>97473</v>
      </c>
      <c r="L153" s="13">
        <v>90863</v>
      </c>
      <c r="M153" s="13">
        <v>95359</v>
      </c>
      <c r="N153" s="14">
        <v>81984</v>
      </c>
      <c r="O153" s="14">
        <v>57757</v>
      </c>
      <c r="P153" s="14">
        <v>53813</v>
      </c>
      <c r="Q153" s="10">
        <v>879144</v>
      </c>
      <c r="R153" s="11">
        <v>2.7321816904914087E-2</v>
      </c>
    </row>
    <row r="154" spans="1:18" x14ac:dyDescent="0.2">
      <c r="A154" s="5" t="s">
        <v>275</v>
      </c>
      <c r="B154" s="7" t="s">
        <v>304</v>
      </c>
      <c r="C154" s="34" t="s">
        <v>335</v>
      </c>
      <c r="D154" s="10">
        <v>3703985</v>
      </c>
      <c r="E154" s="13">
        <v>300634</v>
      </c>
      <c r="F154" s="13">
        <v>271020</v>
      </c>
      <c r="G154" s="13">
        <v>308802</v>
      </c>
      <c r="H154" s="13">
        <v>299398</v>
      </c>
      <c r="I154" s="13">
        <v>311204</v>
      </c>
      <c r="J154" s="13">
        <v>309181</v>
      </c>
      <c r="K154" s="13">
        <v>298312</v>
      </c>
      <c r="L154" s="13">
        <v>307055</v>
      </c>
      <c r="M154" s="13">
        <v>310774</v>
      </c>
      <c r="N154" s="14">
        <v>290338</v>
      </c>
      <c r="O154" s="14">
        <v>248093</v>
      </c>
      <c r="P154" s="14">
        <v>261595</v>
      </c>
      <c r="Q154" s="10">
        <v>3516406</v>
      </c>
      <c r="R154" s="11">
        <v>-5.0642483703362773E-2</v>
      </c>
    </row>
    <row r="155" spans="1:18" x14ac:dyDescent="0.2">
      <c r="A155" s="5" t="s">
        <v>275</v>
      </c>
      <c r="B155" s="7" t="s">
        <v>305</v>
      </c>
      <c r="C155" s="34" t="s">
        <v>336</v>
      </c>
      <c r="D155" s="10">
        <v>8563274</v>
      </c>
      <c r="E155" s="13">
        <v>438827</v>
      </c>
      <c r="F155" s="13">
        <v>433720</v>
      </c>
      <c r="G155" s="13">
        <v>521813</v>
      </c>
      <c r="H155" s="13">
        <v>689700</v>
      </c>
      <c r="I155" s="13">
        <v>776524</v>
      </c>
      <c r="J155" s="13">
        <v>827531</v>
      </c>
      <c r="K155" s="13">
        <v>910064</v>
      </c>
      <c r="L155" s="13">
        <v>915833</v>
      </c>
      <c r="M155" s="13">
        <v>849055</v>
      </c>
      <c r="N155" s="14">
        <v>761217</v>
      </c>
      <c r="O155" s="14">
        <v>539180</v>
      </c>
      <c r="P155" s="14">
        <v>513617</v>
      </c>
      <c r="Q155" s="10">
        <v>8177081</v>
      </c>
      <c r="R155" s="11">
        <v>-4.5098755452645745E-2</v>
      </c>
    </row>
    <row r="156" spans="1:18" x14ac:dyDescent="0.2">
      <c r="A156" s="5" t="s">
        <v>275</v>
      </c>
      <c r="B156" s="7" t="s">
        <v>306</v>
      </c>
      <c r="C156" s="34" t="s">
        <v>337</v>
      </c>
      <c r="D156" s="10">
        <v>3378978</v>
      </c>
      <c r="E156" s="13">
        <v>232274</v>
      </c>
      <c r="F156" s="13">
        <v>205319</v>
      </c>
      <c r="G156" s="13">
        <v>223391</v>
      </c>
      <c r="H156" s="13">
        <v>226210</v>
      </c>
      <c r="I156" s="13">
        <v>258928</v>
      </c>
      <c r="J156" s="13">
        <v>359260</v>
      </c>
      <c r="K156" s="13">
        <v>413039</v>
      </c>
      <c r="L156" s="13">
        <v>416717</v>
      </c>
      <c r="M156" s="13">
        <v>358998</v>
      </c>
      <c r="N156" s="14">
        <v>213472</v>
      </c>
      <c r="O156" s="14">
        <v>132259</v>
      </c>
      <c r="P156" s="14">
        <v>142707</v>
      </c>
      <c r="Q156" s="10">
        <v>3182574</v>
      </c>
      <c r="R156" s="11">
        <v>-5.8125267462528662E-2</v>
      </c>
    </row>
    <row r="157" spans="1:18" x14ac:dyDescent="0.2">
      <c r="A157" s="5" t="s">
        <v>338</v>
      </c>
      <c r="B157" s="6" t="s">
        <v>339</v>
      </c>
      <c r="C157" s="34" t="s">
        <v>355</v>
      </c>
      <c r="D157" s="10">
        <v>1424173</v>
      </c>
      <c r="E157" s="13">
        <v>112961</v>
      </c>
      <c r="F157" s="13">
        <v>80196</v>
      </c>
      <c r="G157" s="13">
        <v>99540</v>
      </c>
      <c r="H157" s="13">
        <v>119484</v>
      </c>
      <c r="I157" s="13">
        <v>114140</v>
      </c>
      <c r="J157" s="13">
        <v>131983</v>
      </c>
      <c r="K157" s="13">
        <v>197331</v>
      </c>
      <c r="L157" s="13">
        <v>196047</v>
      </c>
      <c r="M157" s="13">
        <v>136590</v>
      </c>
      <c r="N157" s="14">
        <v>117935</v>
      </c>
      <c r="O157" s="14">
        <v>97923</v>
      </c>
      <c r="P157" s="14">
        <v>123004</v>
      </c>
      <c r="Q157" s="10">
        <f>SUM(E157:P157)</f>
        <v>1527134</v>
      </c>
      <c r="R157" s="11">
        <f>Q157/D157-1</f>
        <v>7.2295289968283383E-2</v>
      </c>
    </row>
    <row r="158" spans="1:18" x14ac:dyDescent="0.2">
      <c r="A158" s="5" t="s">
        <v>340</v>
      </c>
      <c r="B158" s="6" t="s">
        <v>341</v>
      </c>
      <c r="C158" s="34" t="s">
        <v>356</v>
      </c>
      <c r="D158" s="10">
        <v>5106926</v>
      </c>
      <c r="E158" s="13">
        <v>317135</v>
      </c>
      <c r="F158" s="13">
        <v>286173</v>
      </c>
      <c r="G158" s="13">
        <v>346896</v>
      </c>
      <c r="H158" s="13">
        <v>397016</v>
      </c>
      <c r="I158" s="13">
        <v>424063</v>
      </c>
      <c r="J158" s="13">
        <v>472292</v>
      </c>
      <c r="K158" s="13">
        <v>512208</v>
      </c>
      <c r="L158" s="13">
        <v>497259</v>
      </c>
      <c r="M158" s="13">
        <v>447869</v>
      </c>
      <c r="N158" s="14">
        <v>413802</v>
      </c>
      <c r="O158" s="14">
        <v>323128</v>
      </c>
      <c r="P158" s="14">
        <v>329923</v>
      </c>
      <c r="Q158" s="10">
        <v>4767764</v>
      </c>
      <c r="R158" s="11">
        <v>-6.6412162619940096E-2</v>
      </c>
    </row>
    <row r="159" spans="1:18" x14ac:dyDescent="0.2">
      <c r="A159" s="5" t="s">
        <v>342</v>
      </c>
      <c r="B159" s="6" t="s">
        <v>343</v>
      </c>
      <c r="C159" s="34" t="s">
        <v>357</v>
      </c>
      <c r="D159" s="10">
        <v>872618</v>
      </c>
      <c r="E159" s="13">
        <v>69356</v>
      </c>
      <c r="F159" s="13">
        <v>62940</v>
      </c>
      <c r="G159" s="13">
        <v>73047</v>
      </c>
      <c r="H159" s="13">
        <v>76771</v>
      </c>
      <c r="I159" s="13">
        <v>81422</v>
      </c>
      <c r="J159" s="13">
        <v>85033</v>
      </c>
      <c r="K159" s="13">
        <v>88724</v>
      </c>
      <c r="L159" s="13">
        <v>86044</v>
      </c>
      <c r="M159" s="13">
        <v>79112</v>
      </c>
      <c r="N159" s="14">
        <v>74605</v>
      </c>
      <c r="O159" s="14">
        <v>26948</v>
      </c>
      <c r="P159" s="14">
        <v>25825</v>
      </c>
      <c r="Q159" s="10">
        <v>829827</v>
      </c>
      <c r="R159" s="11">
        <v>-4.903749406956992E-2</v>
      </c>
    </row>
    <row r="160" spans="1:18" x14ac:dyDescent="0.2">
      <c r="A160" s="5" t="s">
        <v>342</v>
      </c>
      <c r="B160" s="6" t="s">
        <v>344</v>
      </c>
      <c r="C160" s="34" t="s">
        <v>358</v>
      </c>
      <c r="D160" s="10">
        <v>111333</v>
      </c>
      <c r="E160" s="13">
        <v>9627</v>
      </c>
      <c r="F160" s="13">
        <v>8106</v>
      </c>
      <c r="G160" s="13">
        <v>9661</v>
      </c>
      <c r="H160" s="13">
        <v>10859</v>
      </c>
      <c r="I160" s="13">
        <v>11709</v>
      </c>
      <c r="J160" s="13">
        <v>12643</v>
      </c>
      <c r="K160" s="13">
        <v>14090</v>
      </c>
      <c r="L160" s="13">
        <v>12926</v>
      </c>
      <c r="M160" s="13">
        <v>10630</v>
      </c>
      <c r="N160" s="14">
        <v>10491</v>
      </c>
      <c r="O160" s="14">
        <v>9130</v>
      </c>
      <c r="P160" s="14">
        <v>8297</v>
      </c>
      <c r="Q160" s="10">
        <v>128169</v>
      </c>
      <c r="R160" s="11">
        <v>0.15122200964673538</v>
      </c>
    </row>
    <row r="161" spans="1:18" x14ac:dyDescent="0.2">
      <c r="A161" s="5" t="s">
        <v>342</v>
      </c>
      <c r="B161" s="6" t="s">
        <v>345</v>
      </c>
      <c r="C161" s="34" t="s">
        <v>359</v>
      </c>
      <c r="D161" s="10">
        <v>1712467</v>
      </c>
      <c r="E161" s="27">
        <v>129241</v>
      </c>
      <c r="F161" s="27">
        <v>120894</v>
      </c>
      <c r="G161" s="27">
        <v>142022</v>
      </c>
      <c r="H161" s="27">
        <v>159187</v>
      </c>
      <c r="I161" s="27">
        <v>190877</v>
      </c>
      <c r="J161" s="27">
        <v>228591</v>
      </c>
      <c r="K161" s="27">
        <v>236010</v>
      </c>
      <c r="L161" s="27">
        <v>235096</v>
      </c>
      <c r="M161" s="27">
        <v>209059</v>
      </c>
      <c r="N161" s="14">
        <v>196650</v>
      </c>
      <c r="O161" s="14">
        <v>181376</v>
      </c>
      <c r="P161" s="14">
        <v>179095</v>
      </c>
      <c r="Q161" s="10">
        <v>2208098</v>
      </c>
      <c r="R161" s="11">
        <v>0.28942513928735569</v>
      </c>
    </row>
    <row r="162" spans="1:18" x14ac:dyDescent="0.2">
      <c r="A162" s="5" t="s">
        <v>346</v>
      </c>
      <c r="B162" s="6" t="s">
        <v>346</v>
      </c>
      <c r="C162" s="34" t="s">
        <v>360</v>
      </c>
      <c r="D162" s="10">
        <v>1791231</v>
      </c>
      <c r="E162" s="13">
        <v>106856</v>
      </c>
      <c r="F162" s="13">
        <v>115288</v>
      </c>
      <c r="G162" s="13">
        <v>137716</v>
      </c>
      <c r="H162" s="13">
        <v>163570</v>
      </c>
      <c r="I162" s="13">
        <v>166300</v>
      </c>
      <c r="J162" s="13">
        <v>175304</v>
      </c>
      <c r="K162" s="13">
        <v>208061</v>
      </c>
      <c r="L162" s="13">
        <v>210217</v>
      </c>
      <c r="M162" s="13">
        <v>197322</v>
      </c>
      <c r="N162" s="14">
        <v>165178</v>
      </c>
      <c r="O162" s="14">
        <v>143125</v>
      </c>
      <c r="P162" s="14">
        <v>130757</v>
      </c>
      <c r="Q162" s="10">
        <v>1919694</v>
      </c>
      <c r="R162" s="11">
        <v>7.1717718150255294E-2</v>
      </c>
    </row>
    <row r="163" spans="1:18" x14ac:dyDescent="0.2">
      <c r="A163" s="5" t="s">
        <v>347</v>
      </c>
      <c r="B163" s="6" t="s">
        <v>348</v>
      </c>
      <c r="C163" s="34" t="s">
        <v>361</v>
      </c>
      <c r="D163" s="10">
        <v>763920</v>
      </c>
      <c r="E163" s="13">
        <v>61428</v>
      </c>
      <c r="F163" s="13">
        <v>47767</v>
      </c>
      <c r="G163" s="13">
        <v>56159</v>
      </c>
      <c r="H163" s="13">
        <v>66050</v>
      </c>
      <c r="I163" s="13">
        <v>67920</v>
      </c>
      <c r="J163" s="13">
        <v>77126</v>
      </c>
      <c r="K163" s="13">
        <v>96929</v>
      </c>
      <c r="L163" s="13">
        <v>93877</v>
      </c>
      <c r="M163" s="13">
        <v>76278</v>
      </c>
      <c r="N163" s="14">
        <v>64641</v>
      </c>
      <c r="O163" s="14">
        <v>62502</v>
      </c>
      <c r="P163" s="14">
        <v>64850</v>
      </c>
      <c r="Q163" s="10">
        <v>835527</v>
      </c>
      <c r="R163" s="11">
        <v>9.3736255105246524E-2</v>
      </c>
    </row>
    <row r="164" spans="1:18" x14ac:dyDescent="0.2">
      <c r="A164" s="5" t="s">
        <v>349</v>
      </c>
      <c r="B164" s="6" t="s">
        <v>349</v>
      </c>
      <c r="C164" s="34" t="s">
        <v>362</v>
      </c>
      <c r="D164" s="10">
        <v>3506226</v>
      </c>
      <c r="E164" s="13">
        <v>165969</v>
      </c>
      <c r="F164" s="13">
        <v>169689</v>
      </c>
      <c r="G164" s="13">
        <v>222042</v>
      </c>
      <c r="H164" s="13">
        <v>304198</v>
      </c>
      <c r="I164" s="13">
        <v>344065</v>
      </c>
      <c r="J164" s="13">
        <v>376128</v>
      </c>
      <c r="K164" s="13">
        <v>445232</v>
      </c>
      <c r="L164" s="13">
        <v>461281</v>
      </c>
      <c r="M164" s="13">
        <v>408039</v>
      </c>
      <c r="N164" s="14">
        <v>348711</v>
      </c>
      <c r="O164" s="14">
        <v>211538</v>
      </c>
      <c r="P164" s="14">
        <v>173524</v>
      </c>
      <c r="Q164" s="10">
        <v>3630416</v>
      </c>
      <c r="R164" s="11">
        <v>3.5419850289171384E-2</v>
      </c>
    </row>
    <row r="165" spans="1:18" x14ac:dyDescent="0.2">
      <c r="A165" s="5" t="s">
        <v>350</v>
      </c>
      <c r="B165" s="6" t="s">
        <v>351</v>
      </c>
      <c r="C165" s="34" t="s">
        <v>363</v>
      </c>
      <c r="D165" s="10">
        <v>1045975</v>
      </c>
      <c r="E165" s="13">
        <v>74362</v>
      </c>
      <c r="F165" s="13">
        <v>56099</v>
      </c>
      <c r="G165" s="13">
        <v>63191</v>
      </c>
      <c r="H165" s="13">
        <v>85696</v>
      </c>
      <c r="I165" s="13">
        <v>101296</v>
      </c>
      <c r="J165" s="13">
        <v>128753</v>
      </c>
      <c r="K165" s="13">
        <v>146439</v>
      </c>
      <c r="L165" s="13">
        <v>158195</v>
      </c>
      <c r="M165" s="13">
        <v>141150</v>
      </c>
      <c r="N165" s="14">
        <v>105099</v>
      </c>
      <c r="O165" s="14">
        <v>79048</v>
      </c>
      <c r="P165" s="14">
        <v>80786</v>
      </c>
      <c r="Q165" s="10">
        <v>1220114</v>
      </c>
      <c r="R165" s="11">
        <v>0.16648485862472806</v>
      </c>
    </row>
    <row r="166" spans="1:18" x14ac:dyDescent="0.2">
      <c r="A166" s="5" t="s">
        <v>352</v>
      </c>
      <c r="B166" s="6" t="s">
        <v>353</v>
      </c>
      <c r="C166" s="34" t="s">
        <v>364</v>
      </c>
      <c r="D166" s="10">
        <v>611651</v>
      </c>
      <c r="E166" s="15">
        <v>35882</v>
      </c>
      <c r="F166" s="15">
        <v>23074</v>
      </c>
      <c r="G166" s="15">
        <v>39430</v>
      </c>
      <c r="H166" s="15">
        <v>47260</v>
      </c>
      <c r="I166" s="13">
        <v>52764</v>
      </c>
      <c r="J166" s="13">
        <v>70351</v>
      </c>
      <c r="K166" s="13">
        <v>84250</v>
      </c>
      <c r="L166" s="13">
        <v>85182</v>
      </c>
      <c r="M166" s="13">
        <v>75341</v>
      </c>
      <c r="N166" s="14">
        <v>48341</v>
      </c>
      <c r="O166" s="14">
        <v>39186</v>
      </c>
      <c r="P166" s="14">
        <v>35976</v>
      </c>
      <c r="Q166" s="10">
        <v>637077</v>
      </c>
      <c r="R166" s="11">
        <v>4.2000000000000003E-2</v>
      </c>
    </row>
    <row r="167" spans="1:18" x14ac:dyDescent="0.2">
      <c r="A167" s="5" t="s">
        <v>352</v>
      </c>
      <c r="B167" s="6" t="s">
        <v>354</v>
      </c>
      <c r="C167" s="34" t="s">
        <v>365</v>
      </c>
      <c r="D167" s="10">
        <v>647184</v>
      </c>
      <c r="E167" s="15">
        <v>14621</v>
      </c>
      <c r="F167" s="15">
        <v>13092</v>
      </c>
      <c r="G167" s="15">
        <v>15857</v>
      </c>
      <c r="H167" s="15">
        <v>26114</v>
      </c>
      <c r="I167" s="13">
        <v>46111</v>
      </c>
      <c r="J167" s="13">
        <v>116910</v>
      </c>
      <c r="K167" s="13">
        <v>155867</v>
      </c>
      <c r="L167" s="13">
        <v>158362</v>
      </c>
      <c r="M167" s="13">
        <v>114973</v>
      </c>
      <c r="N167" s="14">
        <v>32933</v>
      </c>
      <c r="O167" s="14">
        <v>16794</v>
      </c>
      <c r="P167" s="14">
        <v>13578</v>
      </c>
      <c r="Q167" s="10">
        <v>725212</v>
      </c>
      <c r="R167" s="11">
        <v>0.122</v>
      </c>
    </row>
    <row r="168" spans="1:18" x14ac:dyDescent="0.2">
      <c r="A168" s="5" t="s">
        <v>366</v>
      </c>
      <c r="B168" s="6" t="s">
        <v>93</v>
      </c>
      <c r="C168" s="35"/>
      <c r="D168" s="10">
        <v>15669918</v>
      </c>
      <c r="E168" s="13">
        <v>1081964</v>
      </c>
      <c r="F168" s="13">
        <v>1035573</v>
      </c>
      <c r="G168" s="13">
        <v>1167365</v>
      </c>
      <c r="H168" s="13">
        <v>1315917</v>
      </c>
      <c r="I168" s="13">
        <v>1212113</v>
      </c>
      <c r="J168" s="13">
        <v>1245333</v>
      </c>
      <c r="K168" s="13">
        <v>1512292</v>
      </c>
      <c r="L168" s="13">
        <v>1498327</v>
      </c>
      <c r="M168" s="13">
        <v>1369894</v>
      </c>
      <c r="N168" s="14">
        <v>1321584</v>
      </c>
      <c r="O168" s="14">
        <v>1186176</v>
      </c>
      <c r="P168" s="14">
        <v>1158118</v>
      </c>
      <c r="Q168" s="10">
        <v>15104656</v>
      </c>
      <c r="R168" s="11">
        <v>-3.6073066878843929E-2</v>
      </c>
    </row>
    <row r="169" spans="1:18" x14ac:dyDescent="0.2">
      <c r="A169" s="5" t="s">
        <v>366</v>
      </c>
      <c r="B169" s="6" t="s">
        <v>367</v>
      </c>
      <c r="C169" s="34" t="s">
        <v>418</v>
      </c>
      <c r="D169" s="10">
        <v>1516247</v>
      </c>
      <c r="E169" s="13">
        <v>100763</v>
      </c>
      <c r="F169" s="13">
        <v>101065</v>
      </c>
      <c r="G169" s="13">
        <v>113809</v>
      </c>
      <c r="H169" s="13">
        <v>119110</v>
      </c>
      <c r="I169" s="13">
        <v>112328</v>
      </c>
      <c r="J169" s="13">
        <v>114031</v>
      </c>
      <c r="K169" s="13">
        <v>129918</v>
      </c>
      <c r="L169" s="13">
        <v>136524</v>
      </c>
      <c r="M169" s="13">
        <v>120671</v>
      </c>
      <c r="N169" s="14">
        <v>128896</v>
      </c>
      <c r="O169" s="14">
        <v>109424</v>
      </c>
      <c r="P169" s="14">
        <v>98392</v>
      </c>
      <c r="Q169" s="10">
        <v>1384931</v>
      </c>
      <c r="R169" s="11">
        <v>-8.6605942171691042E-2</v>
      </c>
    </row>
    <row r="170" spans="1:18" x14ac:dyDescent="0.2">
      <c r="A170" s="5" t="s">
        <v>366</v>
      </c>
      <c r="B170" s="6" t="s">
        <v>368</v>
      </c>
      <c r="C170" s="34" t="s">
        <v>419</v>
      </c>
      <c r="D170" s="10">
        <v>7290314</v>
      </c>
      <c r="E170" s="13">
        <v>536508</v>
      </c>
      <c r="F170" s="13">
        <v>486714</v>
      </c>
      <c r="G170" s="13">
        <v>536466</v>
      </c>
      <c r="H170" s="13">
        <v>602042</v>
      </c>
      <c r="I170" s="13">
        <v>541103</v>
      </c>
      <c r="J170" s="13">
        <v>593158</v>
      </c>
      <c r="K170" s="13">
        <v>727674</v>
      </c>
      <c r="L170" s="13">
        <v>703622</v>
      </c>
      <c r="M170" s="13">
        <v>669319</v>
      </c>
      <c r="N170" s="14">
        <v>621461</v>
      </c>
      <c r="O170" s="14">
        <v>578746</v>
      </c>
      <c r="P170" s="14">
        <v>589518</v>
      </c>
      <c r="Q170" s="10">
        <v>7186331</v>
      </c>
      <c r="R170" s="11">
        <v>-1.4263171654883444E-2</v>
      </c>
    </row>
    <row r="171" spans="1:18" x14ac:dyDescent="0.2">
      <c r="A171" s="5" t="s">
        <v>366</v>
      </c>
      <c r="B171" s="6" t="s">
        <v>369</v>
      </c>
      <c r="C171" s="34" t="s">
        <v>420</v>
      </c>
      <c r="D171" s="10">
        <v>792611</v>
      </c>
      <c r="E171" s="13">
        <v>43653</v>
      </c>
      <c r="F171" s="13">
        <v>44218</v>
      </c>
      <c r="G171" s="13">
        <v>57005</v>
      </c>
      <c r="H171" s="13">
        <v>56560</v>
      </c>
      <c r="I171" s="13">
        <v>59432</v>
      </c>
      <c r="J171" s="13">
        <v>56213</v>
      </c>
      <c r="K171" s="13">
        <v>71609</v>
      </c>
      <c r="L171" s="13">
        <v>72452</v>
      </c>
      <c r="M171" s="13">
        <v>58014</v>
      </c>
      <c r="N171" s="14">
        <v>58445</v>
      </c>
      <c r="O171" s="14">
        <v>53220</v>
      </c>
      <c r="P171" s="14">
        <v>44800</v>
      </c>
      <c r="Q171" s="10">
        <v>675621</v>
      </c>
      <c r="R171" s="11">
        <v>-0.14760077768287339</v>
      </c>
    </row>
    <row r="172" spans="1:18" x14ac:dyDescent="0.2">
      <c r="A172" s="5" t="s">
        <v>366</v>
      </c>
      <c r="B172" s="6" t="s">
        <v>370</v>
      </c>
      <c r="C172" s="34" t="s">
        <v>421</v>
      </c>
      <c r="D172" s="10">
        <v>3430174</v>
      </c>
      <c r="E172" s="13">
        <v>238264</v>
      </c>
      <c r="F172" s="13">
        <v>247295</v>
      </c>
      <c r="G172" s="13">
        <v>293962</v>
      </c>
      <c r="H172" s="13">
        <v>332455</v>
      </c>
      <c r="I172" s="13">
        <v>299841</v>
      </c>
      <c r="J172" s="13">
        <v>262347</v>
      </c>
      <c r="K172" s="13">
        <v>271419</v>
      </c>
      <c r="L172" s="13">
        <v>282005</v>
      </c>
      <c r="M172" s="13">
        <v>286507</v>
      </c>
      <c r="N172" s="14">
        <v>312093</v>
      </c>
      <c r="O172" s="14">
        <v>282669</v>
      </c>
      <c r="P172" s="14">
        <v>264618</v>
      </c>
      <c r="Q172" s="10">
        <v>3373475</v>
      </c>
      <c r="R172" s="11">
        <v>-1.6529482177871979E-2</v>
      </c>
    </row>
    <row r="173" spans="1:18" x14ac:dyDescent="0.2">
      <c r="A173" s="5" t="s">
        <v>366</v>
      </c>
      <c r="B173" s="6" t="s">
        <v>371</v>
      </c>
      <c r="C173" s="34" t="s">
        <v>422</v>
      </c>
      <c r="D173" s="10">
        <v>572388</v>
      </c>
      <c r="E173" s="13">
        <v>37953</v>
      </c>
      <c r="F173" s="13">
        <v>33268</v>
      </c>
      <c r="G173" s="13">
        <v>48317</v>
      </c>
      <c r="H173" s="13">
        <v>47969</v>
      </c>
      <c r="I173" s="13">
        <v>49470</v>
      </c>
      <c r="J173" s="13">
        <v>56345</v>
      </c>
      <c r="K173" s="13">
        <v>78761</v>
      </c>
      <c r="L173" s="13">
        <v>74138</v>
      </c>
      <c r="M173" s="13">
        <v>55597</v>
      </c>
      <c r="N173" s="14">
        <v>51920</v>
      </c>
      <c r="O173" s="14">
        <v>38869</v>
      </c>
      <c r="P173" s="14">
        <v>39475</v>
      </c>
      <c r="Q173" s="10">
        <v>612082</v>
      </c>
      <c r="R173" s="11">
        <v>6.9348064599537462E-2</v>
      </c>
    </row>
    <row r="174" spans="1:18" x14ac:dyDescent="0.2">
      <c r="A174" s="5" t="s">
        <v>366</v>
      </c>
      <c r="B174" s="6" t="s">
        <v>372</v>
      </c>
      <c r="C174" s="34" t="s">
        <v>423</v>
      </c>
      <c r="D174" s="10">
        <v>509188</v>
      </c>
      <c r="E174" s="13">
        <v>22178</v>
      </c>
      <c r="F174" s="13">
        <v>22637</v>
      </c>
      <c r="G174" s="13">
        <v>26882</v>
      </c>
      <c r="H174" s="13">
        <v>34182</v>
      </c>
      <c r="I174" s="13">
        <v>34465</v>
      </c>
      <c r="J174" s="13">
        <v>42812</v>
      </c>
      <c r="K174" s="13">
        <v>67856</v>
      </c>
      <c r="L174" s="13">
        <v>67933</v>
      </c>
      <c r="M174" s="13">
        <v>48586</v>
      </c>
      <c r="N174" s="14">
        <v>31040</v>
      </c>
      <c r="O174" s="14">
        <v>24300</v>
      </c>
      <c r="P174" s="14">
        <v>21924</v>
      </c>
      <c r="Q174" s="10">
        <v>444795</v>
      </c>
      <c r="R174" s="11">
        <v>-0.12646213186485145</v>
      </c>
    </row>
    <row r="175" spans="1:18" x14ac:dyDescent="0.2">
      <c r="A175" s="5" t="s">
        <v>366</v>
      </c>
      <c r="B175" s="6" t="s">
        <v>373</v>
      </c>
      <c r="C175" s="34" t="s">
        <v>424</v>
      </c>
      <c r="D175" s="10">
        <v>372145</v>
      </c>
      <c r="E175" s="13">
        <v>25026</v>
      </c>
      <c r="F175" s="13">
        <v>25310</v>
      </c>
      <c r="G175" s="13">
        <v>27280</v>
      </c>
      <c r="H175" s="13">
        <v>26614</v>
      </c>
      <c r="I175" s="13">
        <v>25893</v>
      </c>
      <c r="J175" s="13">
        <v>27370</v>
      </c>
      <c r="K175" s="13">
        <v>38560</v>
      </c>
      <c r="L175" s="13">
        <v>36511</v>
      </c>
      <c r="M175" s="13">
        <v>30955</v>
      </c>
      <c r="N175" s="14">
        <v>31128</v>
      </c>
      <c r="O175" s="14">
        <v>31083</v>
      </c>
      <c r="P175" s="14">
        <v>26137</v>
      </c>
      <c r="Q175" s="10">
        <v>351867</v>
      </c>
      <c r="R175" s="11">
        <v>-5.4489513496083553E-2</v>
      </c>
    </row>
    <row r="176" spans="1:18" x14ac:dyDescent="0.2">
      <c r="A176" s="5" t="s">
        <v>366</v>
      </c>
      <c r="B176" s="6" t="s">
        <v>374</v>
      </c>
      <c r="C176" s="34" t="s">
        <v>425</v>
      </c>
      <c r="D176" s="10">
        <v>849882</v>
      </c>
      <c r="E176" s="13">
        <v>55208</v>
      </c>
      <c r="F176" s="13">
        <v>51645</v>
      </c>
      <c r="G176" s="13">
        <v>57005</v>
      </c>
      <c r="H176" s="13">
        <v>63223</v>
      </c>
      <c r="I176" s="13">
        <v>62191</v>
      </c>
      <c r="J176" s="13">
        <v>66839</v>
      </c>
      <c r="K176" s="13">
        <v>94443</v>
      </c>
      <c r="L176" s="13">
        <v>94778</v>
      </c>
      <c r="M176" s="13">
        <v>74519</v>
      </c>
      <c r="N176" s="14">
        <v>61281</v>
      </c>
      <c r="O176" s="14">
        <v>53220</v>
      </c>
      <c r="P176" s="14">
        <v>53243</v>
      </c>
      <c r="Q176" s="10">
        <v>787595</v>
      </c>
      <c r="R176" s="11">
        <v>-7.3288997766748798E-2</v>
      </c>
    </row>
    <row r="177" spans="1:18" x14ac:dyDescent="0.2">
      <c r="A177" s="5" t="s">
        <v>375</v>
      </c>
      <c r="B177" s="6" t="s">
        <v>376</v>
      </c>
      <c r="C177" s="34" t="s">
        <v>426</v>
      </c>
      <c r="D177" s="10">
        <v>49755252</v>
      </c>
      <c r="E177" s="13">
        <v>3430491</v>
      </c>
      <c r="F177" s="13">
        <v>3304220</v>
      </c>
      <c r="G177" s="13">
        <v>3876460</v>
      </c>
      <c r="H177" s="13">
        <v>4194941</v>
      </c>
      <c r="I177" s="13">
        <v>4548776</v>
      </c>
      <c r="J177" s="13">
        <v>4618002</v>
      </c>
      <c r="K177" s="13">
        <v>5224913</v>
      </c>
      <c r="L177" s="13">
        <v>5139235</v>
      </c>
      <c r="M177" s="13">
        <v>4761804</v>
      </c>
      <c r="N177" s="14">
        <v>4645482</v>
      </c>
      <c r="O177" s="14">
        <v>3696548</v>
      </c>
      <c r="P177" s="14">
        <v>3594718</v>
      </c>
      <c r="Q177" s="10">
        <v>51035590</v>
      </c>
      <c r="R177" s="11">
        <v>2.573272063821519E-2</v>
      </c>
    </row>
    <row r="178" spans="1:18" x14ac:dyDescent="0.2">
      <c r="A178" s="5" t="s">
        <v>375</v>
      </c>
      <c r="B178" s="6" t="s">
        <v>377</v>
      </c>
      <c r="C178" s="34" t="s">
        <v>427</v>
      </c>
      <c r="D178" s="10">
        <v>2643483</v>
      </c>
      <c r="E178" s="13">
        <v>167695</v>
      </c>
      <c r="F178" s="13">
        <v>168878</v>
      </c>
      <c r="G178" s="13">
        <v>202304</v>
      </c>
      <c r="H178" s="13">
        <v>258294</v>
      </c>
      <c r="I178" s="13">
        <v>298528</v>
      </c>
      <c r="J178" s="13">
        <v>285089</v>
      </c>
      <c r="K178" s="13">
        <v>331770</v>
      </c>
      <c r="L178" s="13">
        <v>322007</v>
      </c>
      <c r="M178" s="13">
        <v>288539</v>
      </c>
      <c r="N178" s="14">
        <v>285526</v>
      </c>
      <c r="O178" s="14">
        <v>183654</v>
      </c>
      <c r="P178" s="14">
        <v>185359</v>
      </c>
      <c r="Q178" s="10">
        <v>2977643</v>
      </c>
      <c r="R178" s="11">
        <v>0.1264089839049467</v>
      </c>
    </row>
    <row r="179" spans="1:18" x14ac:dyDescent="0.2">
      <c r="A179" s="5" t="s">
        <v>375</v>
      </c>
      <c r="B179" s="6" t="s">
        <v>378</v>
      </c>
      <c r="C179" s="34" t="s">
        <v>428</v>
      </c>
      <c r="D179" s="10">
        <v>148850</v>
      </c>
      <c r="E179" s="13">
        <v>4856</v>
      </c>
      <c r="F179" s="13">
        <v>5511</v>
      </c>
      <c r="G179" s="13">
        <v>6011</v>
      </c>
      <c r="H179" s="13">
        <v>8406</v>
      </c>
      <c r="I179" s="13">
        <v>26172</v>
      </c>
      <c r="J179" s="13">
        <v>28953</v>
      </c>
      <c r="K179" s="13">
        <v>29579</v>
      </c>
      <c r="L179" s="13">
        <v>35967</v>
      </c>
      <c r="M179" s="13">
        <v>29839</v>
      </c>
      <c r="N179" s="14">
        <v>21693</v>
      </c>
      <c r="O179" s="14">
        <v>5787</v>
      </c>
      <c r="P179" s="14">
        <v>5895</v>
      </c>
      <c r="Q179" s="10">
        <v>208660</v>
      </c>
      <c r="R179" s="11">
        <f>Q179/D179-1</f>
        <v>0.40181390661740002</v>
      </c>
    </row>
    <row r="180" spans="1:18" x14ac:dyDescent="0.2">
      <c r="A180" s="5" t="s">
        <v>375</v>
      </c>
      <c r="B180" s="6" t="s">
        <v>379</v>
      </c>
      <c r="C180" s="34" t="s">
        <v>429</v>
      </c>
      <c r="D180" s="10">
        <v>361941</v>
      </c>
      <c r="E180" s="13">
        <v>5909</v>
      </c>
      <c r="F180" s="13">
        <v>4952</v>
      </c>
      <c r="G180" s="13">
        <v>11359</v>
      </c>
      <c r="H180" s="13">
        <v>33342</v>
      </c>
      <c r="I180" s="13">
        <v>40966</v>
      </c>
      <c r="J180" s="13">
        <v>36771</v>
      </c>
      <c r="K180" s="13">
        <v>49929</v>
      </c>
      <c r="L180" s="13">
        <v>49011</v>
      </c>
      <c r="M180" s="13">
        <v>39951</v>
      </c>
      <c r="N180" s="14">
        <v>33513</v>
      </c>
      <c r="O180" s="14">
        <v>9168</v>
      </c>
      <c r="P180" s="14">
        <v>16671</v>
      </c>
      <c r="Q180" s="10">
        <v>331542</v>
      </c>
      <c r="R180" s="11">
        <v>-8.3988826908253045E-2</v>
      </c>
    </row>
    <row r="181" spans="1:18" x14ac:dyDescent="0.2">
      <c r="A181" s="8" t="s">
        <v>375</v>
      </c>
      <c r="B181" s="9" t="s">
        <v>380</v>
      </c>
      <c r="C181" s="34" t="s">
        <v>430</v>
      </c>
      <c r="D181" s="10">
        <v>1158420</v>
      </c>
      <c r="E181" s="13">
        <v>76109</v>
      </c>
      <c r="F181" s="13">
        <v>79695</v>
      </c>
      <c r="G181" s="13">
        <v>93058</v>
      </c>
      <c r="H181" s="13">
        <v>86840</v>
      </c>
      <c r="I181" s="13">
        <v>134773</v>
      </c>
      <c r="J181" s="13">
        <v>131610</v>
      </c>
      <c r="K181" s="13">
        <v>144872</v>
      </c>
      <c r="L181" s="13">
        <v>143806</v>
      </c>
      <c r="M181" s="13">
        <v>136973</v>
      </c>
      <c r="N181" s="14">
        <v>125846</v>
      </c>
      <c r="O181" s="14">
        <v>55867</v>
      </c>
      <c r="P181" s="14">
        <v>63698</v>
      </c>
      <c r="Q181" s="10">
        <v>1273147</v>
      </c>
      <c r="R181" s="11">
        <v>9.9037482087671158E-2</v>
      </c>
    </row>
    <row r="182" spans="1:18" x14ac:dyDescent="0.2">
      <c r="A182" s="5" t="s">
        <v>381</v>
      </c>
      <c r="B182" s="6" t="s">
        <v>93</v>
      </c>
      <c r="C182" s="35"/>
      <c r="D182" s="10">
        <v>48192971</v>
      </c>
      <c r="E182" s="13">
        <v>3439957</v>
      </c>
      <c r="F182" s="13">
        <v>3570802</v>
      </c>
      <c r="G182" s="13">
        <v>4232815</v>
      </c>
      <c r="H182" s="13">
        <v>3871022</v>
      </c>
      <c r="I182" s="13">
        <v>4537380</v>
      </c>
      <c r="J182" s="13">
        <v>4646636</v>
      </c>
      <c r="K182" s="13">
        <v>4648926</v>
      </c>
      <c r="L182" s="13">
        <v>4600568</v>
      </c>
      <c r="M182" s="13">
        <v>4659544</v>
      </c>
      <c r="N182" s="14">
        <v>4672681</v>
      </c>
      <c r="O182" s="14">
        <v>4185898</v>
      </c>
      <c r="P182" s="14">
        <v>3481347</v>
      </c>
      <c r="Q182" s="10">
        <v>50547576</v>
      </c>
      <c r="R182" s="11">
        <v>4.8857851075419179E-2</v>
      </c>
    </row>
    <row r="183" spans="1:18" x14ac:dyDescent="0.2">
      <c r="A183" s="5" t="s">
        <v>381</v>
      </c>
      <c r="B183" s="6" t="s">
        <v>382</v>
      </c>
      <c r="C183" s="34" t="s">
        <v>400</v>
      </c>
      <c r="D183" s="10">
        <v>928411</v>
      </c>
      <c r="E183" s="13">
        <v>74210</v>
      </c>
      <c r="F183" s="13">
        <v>79458</v>
      </c>
      <c r="G183" s="13">
        <v>88411</v>
      </c>
      <c r="H183" s="13">
        <v>79171</v>
      </c>
      <c r="I183" s="13">
        <v>92120</v>
      </c>
      <c r="J183" s="13">
        <v>91222</v>
      </c>
      <c r="K183" s="13">
        <v>79909</v>
      </c>
      <c r="L183" s="13">
        <v>85904</v>
      </c>
      <c r="M183" s="13">
        <v>89964</v>
      </c>
      <c r="N183" s="14">
        <v>90740</v>
      </c>
      <c r="O183" s="14">
        <v>83049</v>
      </c>
      <c r="P183" s="14">
        <v>67229</v>
      </c>
      <c r="Q183" s="10">
        <v>1001387</v>
      </c>
      <c r="R183" s="11">
        <v>7.8603118661885629E-2</v>
      </c>
    </row>
    <row r="184" spans="1:18" x14ac:dyDescent="0.2">
      <c r="A184" s="5" t="s">
        <v>381</v>
      </c>
      <c r="B184" s="6" t="s">
        <v>383</v>
      </c>
      <c r="C184" s="34" t="s">
        <v>404</v>
      </c>
      <c r="D184" s="10">
        <v>344775</v>
      </c>
      <c r="E184" s="13">
        <v>24132</v>
      </c>
      <c r="F184" s="13">
        <v>26058</v>
      </c>
      <c r="G184" s="13">
        <v>30007</v>
      </c>
      <c r="H184" s="13">
        <v>27005</v>
      </c>
      <c r="I184" s="13">
        <v>32126</v>
      </c>
      <c r="J184" s="13">
        <v>30025</v>
      </c>
      <c r="K184" s="13">
        <v>35152</v>
      </c>
      <c r="L184" s="13">
        <v>34059</v>
      </c>
      <c r="M184" s="13">
        <v>31167</v>
      </c>
      <c r="N184" s="14">
        <v>28864</v>
      </c>
      <c r="O184" s="14">
        <v>25294</v>
      </c>
      <c r="P184" s="14">
        <v>21184</v>
      </c>
      <c r="Q184" s="10">
        <v>345073</v>
      </c>
      <c r="R184" s="11">
        <v>8.6433181060119324E-4</v>
      </c>
    </row>
    <row r="185" spans="1:18" x14ac:dyDescent="0.2">
      <c r="A185" s="5" t="s">
        <v>381</v>
      </c>
      <c r="B185" s="6" t="s">
        <v>384</v>
      </c>
      <c r="C185" s="34" t="s">
        <v>401</v>
      </c>
      <c r="D185" s="10">
        <v>194624</v>
      </c>
      <c r="E185" s="13">
        <v>14012</v>
      </c>
      <c r="F185" s="13">
        <v>13931</v>
      </c>
      <c r="G185" s="13">
        <v>17517</v>
      </c>
      <c r="H185" s="13">
        <v>15841</v>
      </c>
      <c r="I185" s="13">
        <v>18639</v>
      </c>
      <c r="J185" s="13">
        <v>19064</v>
      </c>
      <c r="K185" s="13">
        <v>21920</v>
      </c>
      <c r="L185" s="13">
        <v>17413</v>
      </c>
      <c r="M185" s="13">
        <v>16601</v>
      </c>
      <c r="N185" s="14">
        <v>16628</v>
      </c>
      <c r="O185" s="14">
        <v>16751</v>
      </c>
      <c r="P185" s="14">
        <v>15492</v>
      </c>
      <c r="Q185" s="10">
        <v>203809</v>
      </c>
      <c r="R185" s="11">
        <v>4.7193562972706271E-2</v>
      </c>
    </row>
    <row r="186" spans="1:18" x14ac:dyDescent="0.2">
      <c r="A186" s="5" t="s">
        <v>381</v>
      </c>
      <c r="B186" s="6" t="s">
        <v>385</v>
      </c>
      <c r="C186" s="34" t="s">
        <v>402</v>
      </c>
      <c r="D186" s="10">
        <v>5606797</v>
      </c>
      <c r="E186" s="13">
        <v>398214</v>
      </c>
      <c r="F186" s="13">
        <v>413371</v>
      </c>
      <c r="G186" s="13">
        <v>481510</v>
      </c>
      <c r="H186" s="13">
        <v>432300</v>
      </c>
      <c r="I186" s="13">
        <v>516439</v>
      </c>
      <c r="J186" s="13">
        <v>520509</v>
      </c>
      <c r="K186" s="13">
        <v>501541</v>
      </c>
      <c r="L186" s="13">
        <v>520666</v>
      </c>
      <c r="M186" s="13">
        <v>521445</v>
      </c>
      <c r="N186" s="14">
        <v>543727</v>
      </c>
      <c r="O186" s="14">
        <v>494432</v>
      </c>
      <c r="P186" s="14">
        <v>400616</v>
      </c>
      <c r="Q186" s="10">
        <v>5744770</v>
      </c>
      <c r="R186" s="11">
        <v>2.4608167550920879E-2</v>
      </c>
    </row>
    <row r="187" spans="1:18" x14ac:dyDescent="0.2">
      <c r="A187" s="5" t="s">
        <v>381</v>
      </c>
      <c r="B187" s="6" t="s">
        <v>386</v>
      </c>
      <c r="C187" s="34" t="s">
        <v>403</v>
      </c>
      <c r="D187" s="10">
        <v>1736754</v>
      </c>
      <c r="E187" s="13">
        <v>126406</v>
      </c>
      <c r="F187" s="13">
        <v>131834</v>
      </c>
      <c r="G187" s="13">
        <v>154412</v>
      </c>
      <c r="H187" s="13">
        <v>125692</v>
      </c>
      <c r="I187" s="13">
        <v>158954</v>
      </c>
      <c r="J187" s="13">
        <v>151777</v>
      </c>
      <c r="K187" s="13">
        <v>159151</v>
      </c>
      <c r="L187" s="13">
        <v>157456</v>
      </c>
      <c r="M187" s="13">
        <v>153102</v>
      </c>
      <c r="N187" s="14">
        <v>153961</v>
      </c>
      <c r="O187" s="14">
        <v>143235</v>
      </c>
      <c r="P187" s="14">
        <v>114011</v>
      </c>
      <c r="Q187" s="10">
        <v>1729991</v>
      </c>
      <c r="R187" s="11">
        <v>-3.8940460191828619E-3</v>
      </c>
    </row>
    <row r="188" spans="1:18" x14ac:dyDescent="0.2">
      <c r="A188" s="5" t="s">
        <v>381</v>
      </c>
      <c r="B188" s="6" t="s">
        <v>387</v>
      </c>
      <c r="C188" s="34" t="s">
        <v>405</v>
      </c>
      <c r="D188" s="10">
        <v>598017</v>
      </c>
      <c r="E188" s="13">
        <v>36371</v>
      </c>
      <c r="F188" s="13">
        <v>40425</v>
      </c>
      <c r="G188" s="13">
        <v>49697</v>
      </c>
      <c r="H188" s="13">
        <v>45987</v>
      </c>
      <c r="I188" s="13">
        <v>58970</v>
      </c>
      <c r="J188" s="13">
        <v>59697</v>
      </c>
      <c r="K188" s="13">
        <v>70794</v>
      </c>
      <c r="L188" s="13">
        <v>61939</v>
      </c>
      <c r="M188" s="13">
        <v>52325</v>
      </c>
      <c r="N188" s="14">
        <v>51822</v>
      </c>
      <c r="O188" s="14">
        <v>45808</v>
      </c>
      <c r="P188" s="14">
        <v>42082</v>
      </c>
      <c r="Q188" s="10">
        <v>615917</v>
      </c>
      <c r="R188" s="11">
        <v>2.9932259450818233E-2</v>
      </c>
    </row>
    <row r="189" spans="1:18" x14ac:dyDescent="0.2">
      <c r="A189" s="5" t="s">
        <v>381</v>
      </c>
      <c r="B189" s="6" t="s">
        <v>388</v>
      </c>
      <c r="C189" s="34" t="s">
        <v>406</v>
      </c>
      <c r="D189" s="10">
        <v>604987</v>
      </c>
      <c r="E189" s="13">
        <v>41628</v>
      </c>
      <c r="F189" s="13">
        <v>44770</v>
      </c>
      <c r="G189" s="13">
        <v>48817</v>
      </c>
      <c r="H189" s="13">
        <v>54419</v>
      </c>
      <c r="I189" s="13">
        <v>63181</v>
      </c>
      <c r="J189" s="13">
        <v>61934</v>
      </c>
      <c r="K189" s="13">
        <v>59984</v>
      </c>
      <c r="L189" s="13">
        <v>61962</v>
      </c>
      <c r="M189" s="13">
        <v>62163</v>
      </c>
      <c r="N189" s="14">
        <v>66083</v>
      </c>
      <c r="O189" s="14">
        <v>54973</v>
      </c>
      <c r="P189" s="14">
        <v>44561</v>
      </c>
      <c r="Q189" s="10">
        <v>664475</v>
      </c>
      <c r="R189" s="11">
        <v>9.8329385590103513E-2</v>
      </c>
    </row>
    <row r="190" spans="1:18" x14ac:dyDescent="0.2">
      <c r="A190" s="5" t="s">
        <v>381</v>
      </c>
      <c r="B190" s="6" t="s">
        <v>389</v>
      </c>
      <c r="C190" s="34" t="s">
        <v>407</v>
      </c>
      <c r="D190" s="10">
        <v>301190</v>
      </c>
      <c r="E190" s="13">
        <v>19478</v>
      </c>
      <c r="F190" s="13">
        <v>22849</v>
      </c>
      <c r="G190" s="13">
        <v>26369</v>
      </c>
      <c r="H190" s="13">
        <v>21919</v>
      </c>
      <c r="I190" s="13">
        <v>28639</v>
      </c>
      <c r="J190" s="13">
        <v>27668</v>
      </c>
      <c r="K190" s="13">
        <v>30415</v>
      </c>
      <c r="L190" s="13">
        <v>30082</v>
      </c>
      <c r="M190" s="13">
        <v>26120</v>
      </c>
      <c r="N190" s="14">
        <v>24386</v>
      </c>
      <c r="O190" s="14">
        <v>21061</v>
      </c>
      <c r="P190" s="14">
        <v>18854</v>
      </c>
      <c r="Q190" s="10">
        <v>297840</v>
      </c>
      <c r="R190" s="11">
        <v>-1.1122547229323709E-2</v>
      </c>
    </row>
    <row r="191" spans="1:18" x14ac:dyDescent="0.2">
      <c r="A191" s="5" t="s">
        <v>381</v>
      </c>
      <c r="B191" s="6" t="s">
        <v>390</v>
      </c>
      <c r="C191" s="34" t="s">
        <v>408</v>
      </c>
      <c r="D191" s="10">
        <v>953202</v>
      </c>
      <c r="E191" s="13">
        <v>73571</v>
      </c>
      <c r="F191" s="13">
        <v>74039</v>
      </c>
      <c r="G191" s="13">
        <v>88881</v>
      </c>
      <c r="H191" s="13">
        <v>78457</v>
      </c>
      <c r="I191" s="13">
        <v>93017</v>
      </c>
      <c r="J191" s="13">
        <v>93330</v>
      </c>
      <c r="K191" s="13">
        <v>75071</v>
      </c>
      <c r="L191" s="13">
        <v>83239</v>
      </c>
      <c r="M191" s="13">
        <v>102332</v>
      </c>
      <c r="N191" s="14">
        <v>98753</v>
      </c>
      <c r="O191" s="14">
        <v>89927</v>
      </c>
      <c r="P191" s="14">
        <v>68076</v>
      </c>
      <c r="Q191" s="10">
        <v>1018693</v>
      </c>
      <c r="R191" s="11">
        <v>6.8706318283008327E-2</v>
      </c>
    </row>
    <row r="192" spans="1:18" x14ac:dyDescent="0.2">
      <c r="A192" s="5" t="s">
        <v>381</v>
      </c>
      <c r="B192" s="6" t="s">
        <v>391</v>
      </c>
      <c r="C192" s="34" t="s">
        <v>409</v>
      </c>
      <c r="D192" s="10">
        <v>363191</v>
      </c>
      <c r="E192" s="13">
        <v>29378</v>
      </c>
      <c r="F192" s="13">
        <v>30903</v>
      </c>
      <c r="G192" s="13">
        <v>30832</v>
      </c>
      <c r="H192" s="13">
        <v>30087</v>
      </c>
      <c r="I192" s="13">
        <v>37361</v>
      </c>
      <c r="J192" s="13">
        <v>29699</v>
      </c>
      <c r="K192" s="13">
        <v>31906</v>
      </c>
      <c r="L192" s="13">
        <v>33559</v>
      </c>
      <c r="M192" s="13">
        <v>34362</v>
      </c>
      <c r="N192" s="14">
        <v>36363</v>
      </c>
      <c r="O192" s="14">
        <v>32093</v>
      </c>
      <c r="P192" s="14">
        <v>44561</v>
      </c>
      <c r="Q192" s="10">
        <v>401104</v>
      </c>
      <c r="R192" s="11">
        <v>0.10438859993777383</v>
      </c>
    </row>
    <row r="193" spans="1:18" x14ac:dyDescent="0.2">
      <c r="A193" s="5" t="s">
        <v>381</v>
      </c>
      <c r="B193" s="6" t="s">
        <v>392</v>
      </c>
      <c r="C193" s="34" t="s">
        <v>410</v>
      </c>
      <c r="D193" s="10">
        <v>438510</v>
      </c>
      <c r="E193" s="13">
        <v>30484</v>
      </c>
      <c r="F193" s="13">
        <v>32721</v>
      </c>
      <c r="G193" s="13">
        <v>36439</v>
      </c>
      <c r="H193" s="13">
        <v>32806</v>
      </c>
      <c r="I193" s="13">
        <v>39544</v>
      </c>
      <c r="J193" s="13">
        <v>42249</v>
      </c>
      <c r="K193" s="13">
        <v>38472</v>
      </c>
      <c r="L193" s="13">
        <v>39411</v>
      </c>
      <c r="M193" s="13">
        <v>41386</v>
      </c>
      <c r="N193" s="14">
        <v>43639</v>
      </c>
      <c r="O193" s="14">
        <v>38574</v>
      </c>
      <c r="P193" s="14">
        <v>32119</v>
      </c>
      <c r="Q193" s="10">
        <v>447844</v>
      </c>
      <c r="R193" s="11">
        <v>2.1285717543499505E-2</v>
      </c>
    </row>
    <row r="194" spans="1:18" x14ac:dyDescent="0.2">
      <c r="A194" s="5" t="s">
        <v>381</v>
      </c>
      <c r="B194" s="6" t="s">
        <v>393</v>
      </c>
      <c r="C194" s="34" t="s">
        <v>411</v>
      </c>
      <c r="D194" s="10">
        <v>1667705</v>
      </c>
      <c r="E194" s="13">
        <v>81306</v>
      </c>
      <c r="F194" s="13">
        <v>97719</v>
      </c>
      <c r="G194" s="13">
        <v>116599</v>
      </c>
      <c r="H194" s="13">
        <v>155375</v>
      </c>
      <c r="I194" s="13">
        <v>150212</v>
      </c>
      <c r="J194" s="13">
        <v>174162</v>
      </c>
      <c r="K194" s="13">
        <v>216180</v>
      </c>
      <c r="L194" s="13">
        <v>178116</v>
      </c>
      <c r="M194" s="13">
        <v>165395</v>
      </c>
      <c r="N194" s="14">
        <v>171729</v>
      </c>
      <c r="O194" s="14">
        <v>109481</v>
      </c>
      <c r="P194" s="14">
        <v>115765</v>
      </c>
      <c r="Q194" s="10">
        <v>1732039</v>
      </c>
      <c r="R194" s="11">
        <v>3.8576366923406713E-2</v>
      </c>
    </row>
    <row r="195" spans="1:18" x14ac:dyDescent="0.2">
      <c r="A195" s="5" t="s">
        <v>381</v>
      </c>
      <c r="B195" s="6" t="s">
        <v>394</v>
      </c>
      <c r="C195" s="34" t="s">
        <v>412</v>
      </c>
      <c r="D195" s="10">
        <v>21093349</v>
      </c>
      <c r="E195" s="13">
        <v>1501906</v>
      </c>
      <c r="F195" s="13">
        <v>1609833</v>
      </c>
      <c r="G195" s="13">
        <v>1847681</v>
      </c>
      <c r="H195" s="13">
        <v>1684642</v>
      </c>
      <c r="I195" s="13">
        <v>1962910</v>
      </c>
      <c r="J195" s="13">
        <v>2055071</v>
      </c>
      <c r="K195" s="13">
        <v>2072534</v>
      </c>
      <c r="L195" s="13">
        <v>1992314</v>
      </c>
      <c r="M195" s="13">
        <v>2039604</v>
      </c>
      <c r="N195" s="14">
        <v>2022346</v>
      </c>
      <c r="O195" s="14">
        <v>1788373</v>
      </c>
      <c r="P195" s="14">
        <v>1501867</v>
      </c>
      <c r="Q195" s="10">
        <v>22079081</v>
      </c>
      <c r="R195" s="11">
        <v>4.6731886908996767E-2</v>
      </c>
    </row>
    <row r="196" spans="1:18" x14ac:dyDescent="0.2">
      <c r="A196" s="5" t="s">
        <v>381</v>
      </c>
      <c r="B196" s="6" t="s">
        <v>395</v>
      </c>
      <c r="C196" s="34" t="s">
        <v>413</v>
      </c>
      <c r="D196" s="10">
        <v>1350115</v>
      </c>
      <c r="E196" s="13">
        <v>84726</v>
      </c>
      <c r="F196" s="13">
        <v>89475</v>
      </c>
      <c r="G196" s="13">
        <v>122881</v>
      </c>
      <c r="H196" s="13">
        <v>144427</v>
      </c>
      <c r="I196" s="13">
        <v>157222</v>
      </c>
      <c r="J196" s="13">
        <v>156218</v>
      </c>
      <c r="K196" s="13">
        <v>193647</v>
      </c>
      <c r="L196" s="13">
        <v>174934</v>
      </c>
      <c r="M196" s="13">
        <v>165574</v>
      </c>
      <c r="N196" s="14">
        <v>167403</v>
      </c>
      <c r="O196" s="14">
        <v>128273</v>
      </c>
      <c r="P196" s="14">
        <v>120982</v>
      </c>
      <c r="Q196" s="10">
        <v>1705762</v>
      </c>
      <c r="R196" s="11">
        <v>0.26341978275924638</v>
      </c>
    </row>
    <row r="197" spans="1:18" x14ac:dyDescent="0.2">
      <c r="A197" s="5" t="s">
        <v>381</v>
      </c>
      <c r="B197" s="6" t="s">
        <v>396</v>
      </c>
      <c r="C197" s="34" t="s">
        <v>414</v>
      </c>
      <c r="D197" s="10">
        <v>4131974</v>
      </c>
      <c r="E197" s="13">
        <v>309204</v>
      </c>
      <c r="F197" s="13">
        <v>317475</v>
      </c>
      <c r="G197" s="13">
        <v>378284</v>
      </c>
      <c r="H197" s="13">
        <v>321031</v>
      </c>
      <c r="I197" s="13">
        <v>382898</v>
      </c>
      <c r="J197" s="13">
        <v>394486</v>
      </c>
      <c r="K197" s="13">
        <v>369476</v>
      </c>
      <c r="L197" s="13">
        <v>400982</v>
      </c>
      <c r="M197" s="13">
        <v>412315</v>
      </c>
      <c r="N197" s="14">
        <v>400373</v>
      </c>
      <c r="O197" s="14">
        <v>391251</v>
      </c>
      <c r="P197" s="14">
        <v>314904</v>
      </c>
      <c r="Q197" s="10">
        <v>4392679</v>
      </c>
      <c r="R197" s="11">
        <v>6.3094540285103529E-2</v>
      </c>
    </row>
    <row r="198" spans="1:18" x14ac:dyDescent="0.2">
      <c r="A198" s="5" t="s">
        <v>381</v>
      </c>
      <c r="B198" s="6" t="s">
        <v>397</v>
      </c>
      <c r="C198" s="34" t="s">
        <v>415</v>
      </c>
      <c r="D198" s="10">
        <v>126350</v>
      </c>
      <c r="E198" s="13">
        <v>4587</v>
      </c>
      <c r="F198" s="13">
        <v>8487</v>
      </c>
      <c r="G198" s="13">
        <v>10435</v>
      </c>
      <c r="H198" s="13">
        <v>12386</v>
      </c>
      <c r="I198" s="13">
        <v>11553</v>
      </c>
      <c r="J198" s="13">
        <v>12642</v>
      </c>
      <c r="K198" s="13">
        <v>18922</v>
      </c>
      <c r="L198" s="13">
        <v>18835</v>
      </c>
      <c r="M198" s="13">
        <v>11238</v>
      </c>
      <c r="N198" s="14">
        <v>9156</v>
      </c>
      <c r="O198" s="14">
        <v>7655</v>
      </c>
      <c r="P198" s="14">
        <v>6140</v>
      </c>
      <c r="Q198" s="10">
        <v>132036</v>
      </c>
      <c r="R198" s="11">
        <v>4.5001978630787587E-2</v>
      </c>
    </row>
    <row r="199" spans="1:18" x14ac:dyDescent="0.2">
      <c r="A199" s="5" t="s">
        <v>381</v>
      </c>
      <c r="B199" s="6" t="s">
        <v>398</v>
      </c>
      <c r="C199" s="34" t="s">
        <v>416</v>
      </c>
      <c r="D199" s="10">
        <v>1800093</v>
      </c>
      <c r="E199" s="13">
        <v>138507</v>
      </c>
      <c r="F199" s="13">
        <v>150044</v>
      </c>
      <c r="G199" s="13">
        <v>165941</v>
      </c>
      <c r="H199" s="13">
        <v>138324</v>
      </c>
      <c r="I199" s="13">
        <v>168204</v>
      </c>
      <c r="J199" s="13">
        <v>166262</v>
      </c>
      <c r="K199" s="13">
        <v>176673</v>
      </c>
      <c r="L199" s="13">
        <v>168129</v>
      </c>
      <c r="M199" s="13">
        <v>162161</v>
      </c>
      <c r="N199" s="14">
        <v>160282</v>
      </c>
      <c r="O199" s="14">
        <v>163265</v>
      </c>
      <c r="P199" s="14">
        <v>130660</v>
      </c>
      <c r="Q199" s="10">
        <v>1888452</v>
      </c>
      <c r="R199" s="11">
        <v>4.908579723380968E-2</v>
      </c>
    </row>
    <row r="200" spans="1:18" x14ac:dyDescent="0.2">
      <c r="A200" s="5" t="s">
        <v>381</v>
      </c>
      <c r="B200" s="6" t="s">
        <v>399</v>
      </c>
      <c r="C200" s="34" t="s">
        <v>417</v>
      </c>
      <c r="D200" s="10">
        <v>3926461</v>
      </c>
      <c r="E200" s="13">
        <v>289179</v>
      </c>
      <c r="F200" s="13">
        <v>307816</v>
      </c>
      <c r="G200" s="13">
        <v>360033</v>
      </c>
      <c r="H200" s="13">
        <v>315274</v>
      </c>
      <c r="I200" s="13">
        <v>377395</v>
      </c>
      <c r="J200" s="13">
        <v>379746</v>
      </c>
      <c r="K200" s="13">
        <v>323722</v>
      </c>
      <c r="L200" s="13">
        <v>362045</v>
      </c>
      <c r="M200" s="13">
        <v>392133</v>
      </c>
      <c r="N200" s="14">
        <v>397964</v>
      </c>
      <c r="O200" s="14">
        <v>368266</v>
      </c>
      <c r="P200" s="14">
        <v>286589</v>
      </c>
      <c r="Q200" s="10">
        <v>4160162</v>
      </c>
      <c r="R200" s="11">
        <v>5.951950114874438E-2</v>
      </c>
    </row>
    <row r="201" spans="1:18" x14ac:dyDescent="0.2">
      <c r="A201" s="8" t="s">
        <v>431</v>
      </c>
      <c r="B201" s="8" t="s">
        <v>432</v>
      </c>
      <c r="C201" s="34" t="s">
        <v>444</v>
      </c>
      <c r="D201" s="10">
        <v>279536</v>
      </c>
      <c r="E201" s="13">
        <v>18497</v>
      </c>
      <c r="F201" s="13">
        <v>17141</v>
      </c>
      <c r="G201" s="13">
        <v>20354</v>
      </c>
      <c r="H201" s="13">
        <v>27940</v>
      </c>
      <c r="I201" s="13">
        <v>30885</v>
      </c>
      <c r="J201" s="13">
        <v>33577</v>
      </c>
      <c r="K201" s="13">
        <v>43256</v>
      </c>
      <c r="L201" s="13">
        <v>41901</v>
      </c>
      <c r="M201" s="13">
        <v>34933</v>
      </c>
      <c r="N201" s="14">
        <v>28919</v>
      </c>
      <c r="O201" s="14">
        <v>20681</v>
      </c>
      <c r="P201" s="14">
        <v>21931</v>
      </c>
      <c r="Q201" s="10">
        <v>340015</v>
      </c>
      <c r="R201" s="11">
        <v>0.21635495964741569</v>
      </c>
    </row>
    <row r="202" spans="1:18" x14ac:dyDescent="0.2">
      <c r="A202" s="5" t="s">
        <v>431</v>
      </c>
      <c r="B202" s="6" t="s">
        <v>433</v>
      </c>
      <c r="C202" s="34" t="s">
        <v>788</v>
      </c>
      <c r="D202" s="10">
        <v>2463978</v>
      </c>
      <c r="E202" s="13">
        <v>169906</v>
      </c>
      <c r="F202" s="13">
        <v>162919</v>
      </c>
      <c r="G202" s="13">
        <v>181311</v>
      </c>
      <c r="H202" s="13">
        <v>247770</v>
      </c>
      <c r="I202" s="13">
        <v>294794</v>
      </c>
      <c r="J202" s="13">
        <v>347910</v>
      </c>
      <c r="K202" s="28">
        <v>335538</v>
      </c>
      <c r="L202" s="28">
        <v>285625</v>
      </c>
      <c r="M202" s="13">
        <v>267635</v>
      </c>
      <c r="N202" s="14">
        <v>238122</v>
      </c>
      <c r="O202" s="14">
        <v>187018</v>
      </c>
      <c r="P202" s="14">
        <v>187162</v>
      </c>
      <c r="Q202" s="10">
        <v>2905710</v>
      </c>
      <c r="R202" s="11">
        <v>0.17927595132748753</v>
      </c>
    </row>
    <row r="203" spans="1:18" x14ac:dyDescent="0.2">
      <c r="A203" s="5" t="s">
        <v>431</v>
      </c>
      <c r="B203" s="6" t="s">
        <v>434</v>
      </c>
      <c r="C203" s="34" t="s">
        <v>445</v>
      </c>
      <c r="D203" s="10">
        <v>2544124</v>
      </c>
      <c r="E203" s="13">
        <v>141907</v>
      </c>
      <c r="F203" s="13">
        <v>135590</v>
      </c>
      <c r="G203" s="13">
        <v>155770</v>
      </c>
      <c r="H203" s="13">
        <v>180901</v>
      </c>
      <c r="I203" s="13">
        <v>233349</v>
      </c>
      <c r="J203" s="13">
        <v>288767</v>
      </c>
      <c r="K203" s="13">
        <v>339864</v>
      </c>
      <c r="L203" s="13">
        <v>326611</v>
      </c>
      <c r="M203" s="13">
        <v>277424</v>
      </c>
      <c r="N203" s="14">
        <v>191393</v>
      </c>
      <c r="O203" s="14">
        <v>143861</v>
      </c>
      <c r="P203" s="14">
        <v>135411</v>
      </c>
      <c r="Q203" s="10">
        <v>2550848</v>
      </c>
      <c r="R203" s="11">
        <v>2.6429529378284577E-3</v>
      </c>
    </row>
    <row r="204" spans="1:18" x14ac:dyDescent="0.2">
      <c r="A204" s="5" t="s">
        <v>431</v>
      </c>
      <c r="B204" s="6" t="s">
        <v>435</v>
      </c>
      <c r="C204" s="34" t="s">
        <v>446</v>
      </c>
      <c r="D204" s="10">
        <v>3013960</v>
      </c>
      <c r="E204" s="13">
        <v>200697</v>
      </c>
      <c r="F204" s="13">
        <v>207126</v>
      </c>
      <c r="G204" s="13">
        <v>240352</v>
      </c>
      <c r="H204" s="13">
        <v>287382</v>
      </c>
      <c r="I204" s="13">
        <v>328054</v>
      </c>
      <c r="J204" s="13">
        <v>343810</v>
      </c>
      <c r="K204" s="13">
        <v>375481</v>
      </c>
      <c r="L204" s="13">
        <v>354280</v>
      </c>
      <c r="M204" s="13">
        <v>340385</v>
      </c>
      <c r="N204" s="14">
        <v>304212</v>
      </c>
      <c r="O204" s="14">
        <v>223025</v>
      </c>
      <c r="P204" s="14">
        <v>233954</v>
      </c>
      <c r="Q204" s="10">
        <v>3438758</v>
      </c>
      <c r="R204" s="11">
        <v>0.1409434763566868</v>
      </c>
    </row>
    <row r="205" spans="1:18" x14ac:dyDescent="0.2">
      <c r="A205" s="5" t="s">
        <v>431</v>
      </c>
      <c r="B205" s="6" t="s">
        <v>436</v>
      </c>
      <c r="C205" s="34" t="s">
        <v>447</v>
      </c>
      <c r="D205" s="10">
        <v>389286</v>
      </c>
      <c r="E205" s="13">
        <v>29356</v>
      </c>
      <c r="F205" s="13">
        <v>26835</v>
      </c>
      <c r="G205" s="13">
        <v>32587</v>
      </c>
      <c r="H205" s="13">
        <v>40228</v>
      </c>
      <c r="I205" s="13">
        <v>43322</v>
      </c>
      <c r="J205" s="13">
        <v>46729</v>
      </c>
      <c r="K205" s="13">
        <v>57085</v>
      </c>
      <c r="L205" s="13">
        <v>40386</v>
      </c>
      <c r="M205" s="13">
        <v>36291</v>
      </c>
      <c r="N205" s="14">
        <v>38115</v>
      </c>
      <c r="O205" s="14">
        <v>22384</v>
      </c>
      <c r="P205" s="14">
        <v>27966</v>
      </c>
      <c r="Q205" s="10">
        <v>441284</v>
      </c>
      <c r="R205" s="11">
        <v>0.13357274600165425</v>
      </c>
    </row>
    <row r="206" spans="1:18" x14ac:dyDescent="0.2">
      <c r="A206" s="5" t="s">
        <v>431</v>
      </c>
      <c r="B206" s="6" t="s">
        <v>437</v>
      </c>
      <c r="C206" s="34" t="s">
        <v>448</v>
      </c>
      <c r="D206" s="10">
        <v>1463612</v>
      </c>
      <c r="E206" s="13">
        <v>95801</v>
      </c>
      <c r="F206" s="13">
        <v>91273</v>
      </c>
      <c r="G206" s="13">
        <v>97765</v>
      </c>
      <c r="H206" s="13">
        <v>119334</v>
      </c>
      <c r="I206" s="13">
        <v>158521</v>
      </c>
      <c r="J206" s="13">
        <v>200539</v>
      </c>
      <c r="K206" s="13">
        <v>200815</v>
      </c>
      <c r="L206" s="13">
        <v>186000</v>
      </c>
      <c r="M206" s="13">
        <v>168461</v>
      </c>
      <c r="N206" s="14">
        <v>119074</v>
      </c>
      <c r="O206" s="14">
        <v>79134</v>
      </c>
      <c r="P206" s="14">
        <v>79139</v>
      </c>
      <c r="Q206" s="10">
        <v>1595856</v>
      </c>
      <c r="R206" s="11">
        <v>9.0354547516691586E-2</v>
      </c>
    </row>
    <row r="207" spans="1:18" x14ac:dyDescent="0.2">
      <c r="A207" s="5" t="s">
        <v>431</v>
      </c>
      <c r="B207" s="6" t="s">
        <v>438</v>
      </c>
      <c r="C207" s="34" t="s">
        <v>449</v>
      </c>
      <c r="D207" s="10">
        <v>488197</v>
      </c>
      <c r="E207" s="13">
        <v>35019</v>
      </c>
      <c r="F207" s="13">
        <v>33150</v>
      </c>
      <c r="G207" s="13">
        <v>41002</v>
      </c>
      <c r="H207" s="13">
        <v>47153</v>
      </c>
      <c r="I207" s="13">
        <v>50998</v>
      </c>
      <c r="J207" s="13">
        <v>54468</v>
      </c>
      <c r="K207" s="13">
        <v>66339</v>
      </c>
      <c r="L207" s="13">
        <v>62559</v>
      </c>
      <c r="M207" s="13">
        <v>54606</v>
      </c>
      <c r="N207" s="14">
        <v>49237</v>
      </c>
      <c r="O207" s="14">
        <v>32440</v>
      </c>
      <c r="P207" s="14">
        <v>35387</v>
      </c>
      <c r="Q207" s="10">
        <v>562358</v>
      </c>
      <c r="R207" s="11">
        <v>0.15190793880339282</v>
      </c>
    </row>
    <row r="208" spans="1:18" x14ac:dyDescent="0.2">
      <c r="A208" s="5" t="s">
        <v>431</v>
      </c>
      <c r="B208" s="6" t="s">
        <v>442</v>
      </c>
      <c r="C208" s="34" t="s">
        <v>443</v>
      </c>
      <c r="D208" s="10">
        <v>262086</v>
      </c>
      <c r="E208" s="14">
        <v>18954</v>
      </c>
      <c r="F208" s="14">
        <v>17561</v>
      </c>
      <c r="G208" s="14">
        <v>19895</v>
      </c>
      <c r="H208" s="14">
        <v>23999</v>
      </c>
      <c r="I208" s="14">
        <v>39458</v>
      </c>
      <c r="J208" s="14">
        <v>50256</v>
      </c>
      <c r="K208" s="14">
        <v>46943</v>
      </c>
      <c r="L208" s="14">
        <v>39219</v>
      </c>
      <c r="M208" s="14">
        <v>31408</v>
      </c>
      <c r="N208" s="14">
        <v>29466</v>
      </c>
      <c r="O208" s="14">
        <v>19702</v>
      </c>
      <c r="P208" s="14">
        <v>19145</v>
      </c>
      <c r="Q208" s="10">
        <v>356006</v>
      </c>
      <c r="R208" s="11">
        <v>0.35835565425089477</v>
      </c>
    </row>
    <row r="209" spans="1:18" x14ac:dyDescent="0.2">
      <c r="A209" s="5" t="s">
        <v>431</v>
      </c>
      <c r="B209" s="6" t="s">
        <v>439</v>
      </c>
      <c r="C209" s="34" t="s">
        <v>450</v>
      </c>
      <c r="D209" s="10">
        <v>9337907</v>
      </c>
      <c r="E209" s="13">
        <v>609083</v>
      </c>
      <c r="F209" s="13">
        <v>584328</v>
      </c>
      <c r="G209" s="13">
        <v>696000</v>
      </c>
      <c r="H209" s="13">
        <v>814350</v>
      </c>
      <c r="I209" s="16">
        <v>981700</v>
      </c>
      <c r="J209" s="16">
        <v>1077000</v>
      </c>
      <c r="K209" s="16">
        <v>1084000</v>
      </c>
      <c r="L209" s="16">
        <v>917000</v>
      </c>
      <c r="M209" s="13">
        <v>894000</v>
      </c>
      <c r="N209" s="14">
        <v>740863</v>
      </c>
      <c r="O209" s="14">
        <v>585208</v>
      </c>
      <c r="P209" s="14">
        <v>602000</v>
      </c>
      <c r="Q209" s="10">
        <v>9585532</v>
      </c>
      <c r="R209" s="11">
        <v>2.6518255107916611E-2</v>
      </c>
    </row>
    <row r="210" spans="1:18" x14ac:dyDescent="0.2">
      <c r="A210" s="5" t="s">
        <v>431</v>
      </c>
      <c r="B210" s="6" t="s">
        <v>440</v>
      </c>
      <c r="C210" s="34" t="s">
        <v>451</v>
      </c>
      <c r="D210" s="30" t="s">
        <v>751</v>
      </c>
      <c r="E210" s="29"/>
      <c r="F210" s="29"/>
      <c r="G210" s="29"/>
      <c r="H210" s="29"/>
      <c r="I210" s="29"/>
      <c r="J210" s="29"/>
      <c r="K210" s="16">
        <v>78567</v>
      </c>
      <c r="L210" s="17">
        <v>171224</v>
      </c>
      <c r="M210" s="14">
        <v>183113</v>
      </c>
      <c r="N210" s="14">
        <v>170355</v>
      </c>
      <c r="O210" s="14">
        <v>164692</v>
      </c>
      <c r="P210" s="14">
        <v>129661</v>
      </c>
      <c r="Q210" s="10">
        <v>897612</v>
      </c>
      <c r="R210" s="12" t="s">
        <v>753</v>
      </c>
    </row>
    <row r="211" spans="1:18" x14ac:dyDescent="0.2">
      <c r="A211" s="5" t="s">
        <v>431</v>
      </c>
      <c r="B211" s="6" t="s">
        <v>441</v>
      </c>
      <c r="C211" s="34" t="s">
        <v>452</v>
      </c>
      <c r="D211" s="10">
        <v>1657235</v>
      </c>
      <c r="E211" s="13">
        <v>112168</v>
      </c>
      <c r="F211" s="13">
        <v>105429</v>
      </c>
      <c r="G211" s="13">
        <v>121654</v>
      </c>
      <c r="H211" s="13">
        <v>172666</v>
      </c>
      <c r="I211" s="13">
        <v>203897</v>
      </c>
      <c r="J211" s="13">
        <v>225028</v>
      </c>
      <c r="K211" s="13">
        <v>239068</v>
      </c>
      <c r="L211" s="13">
        <v>216784</v>
      </c>
      <c r="M211" s="13">
        <v>198493</v>
      </c>
      <c r="N211" s="14">
        <v>161689</v>
      </c>
      <c r="O211" s="14">
        <v>118980</v>
      </c>
      <c r="P211" s="14">
        <v>120696</v>
      </c>
      <c r="Q211" s="10">
        <v>1996552</v>
      </c>
      <c r="R211" s="11">
        <v>0.20474887387727159</v>
      </c>
    </row>
    <row r="212" spans="1:18" x14ac:dyDescent="0.2">
      <c r="A212" s="5" t="s">
        <v>453</v>
      </c>
      <c r="B212" s="6" t="s">
        <v>454</v>
      </c>
      <c r="C212" s="35"/>
      <c r="D212" s="10">
        <v>27668558</v>
      </c>
      <c r="E212" s="13">
        <v>1608731</v>
      </c>
      <c r="F212" s="13">
        <v>1556682</v>
      </c>
      <c r="G212" s="13">
        <v>1903338</v>
      </c>
      <c r="H212" s="13">
        <v>2408361</v>
      </c>
      <c r="I212" s="13">
        <v>2508060</v>
      </c>
      <c r="J212" s="13">
        <v>2917175</v>
      </c>
      <c r="K212" s="13">
        <v>3458216</v>
      </c>
      <c r="L212" s="13">
        <v>3331930</v>
      </c>
      <c r="M212" s="13">
        <v>2952605</v>
      </c>
      <c r="N212" s="13">
        <v>2576019</v>
      </c>
      <c r="O212" s="13">
        <v>1710448</v>
      </c>
      <c r="P212" s="13">
        <v>1723462</v>
      </c>
      <c r="Q212" s="10">
        <v>28655027</v>
      </c>
      <c r="R212" s="11">
        <v>3.5653068728771498E-2</v>
      </c>
    </row>
    <row r="213" spans="1:18" x14ac:dyDescent="0.2">
      <c r="A213" s="5" t="s">
        <v>453</v>
      </c>
      <c r="B213" s="6" t="s">
        <v>455</v>
      </c>
      <c r="C213" s="34" t="s">
        <v>460</v>
      </c>
      <c r="D213" s="10">
        <v>5615580</v>
      </c>
      <c r="E213" s="13">
        <v>154801</v>
      </c>
      <c r="F213" s="13">
        <v>174166</v>
      </c>
      <c r="G213" s="13">
        <v>277752</v>
      </c>
      <c r="H213" s="13">
        <v>492244</v>
      </c>
      <c r="I213" s="13">
        <v>581672</v>
      </c>
      <c r="J213" s="13">
        <v>687249</v>
      </c>
      <c r="K213" s="13">
        <v>814969</v>
      </c>
      <c r="L213" s="13">
        <v>814850</v>
      </c>
      <c r="M213" s="13">
        <v>726120</v>
      </c>
      <c r="N213" s="13">
        <v>593886</v>
      </c>
      <c r="O213" s="13">
        <v>208757</v>
      </c>
      <c r="P213" s="14">
        <v>146627</v>
      </c>
      <c r="Q213" s="10">
        <v>5673093</v>
      </c>
      <c r="R213" s="11">
        <v>1.0241684741380208E-2</v>
      </c>
    </row>
    <row r="214" spans="1:18" x14ac:dyDescent="0.2">
      <c r="A214" s="5" t="s">
        <v>453</v>
      </c>
      <c r="B214" s="6" t="s">
        <v>456</v>
      </c>
      <c r="C214" s="34" t="s">
        <v>461</v>
      </c>
      <c r="D214" s="10">
        <v>191969</v>
      </c>
      <c r="E214" s="13">
        <v>9776</v>
      </c>
      <c r="F214" s="13">
        <v>9098</v>
      </c>
      <c r="G214" s="13">
        <v>11110</v>
      </c>
      <c r="H214" s="13">
        <v>13699</v>
      </c>
      <c r="I214" s="13">
        <v>15708</v>
      </c>
      <c r="J214" s="13">
        <v>15729</v>
      </c>
      <c r="K214" s="13">
        <v>25299</v>
      </c>
      <c r="L214" s="13">
        <v>30081</v>
      </c>
      <c r="M214" s="13">
        <v>18679</v>
      </c>
      <c r="N214" s="13">
        <v>11470</v>
      </c>
      <c r="O214" s="13">
        <v>8677</v>
      </c>
      <c r="P214" s="13">
        <v>9552</v>
      </c>
      <c r="Q214" s="10">
        <v>178878</v>
      </c>
      <c r="R214" s="11">
        <v>-6.8193302043559112E-2</v>
      </c>
    </row>
    <row r="215" spans="1:18" x14ac:dyDescent="0.2">
      <c r="A215" s="5" t="s">
        <v>453</v>
      </c>
      <c r="B215" s="6" t="s">
        <v>457</v>
      </c>
      <c r="C215" s="34" t="s">
        <v>462</v>
      </c>
      <c r="D215" s="10">
        <v>14790242</v>
      </c>
      <c r="E215" s="13">
        <v>987991</v>
      </c>
      <c r="F215" s="13">
        <v>935911</v>
      </c>
      <c r="G215" s="13">
        <v>1109318</v>
      </c>
      <c r="H215" s="13">
        <v>1291612</v>
      </c>
      <c r="I215" s="13">
        <v>1300010</v>
      </c>
      <c r="J215" s="13">
        <v>1378993</v>
      </c>
      <c r="K215" s="13">
        <v>1605600</v>
      </c>
      <c r="L215" s="13">
        <v>1647569</v>
      </c>
      <c r="M215" s="13">
        <v>1527335</v>
      </c>
      <c r="N215" s="13">
        <v>1385145</v>
      </c>
      <c r="O215" s="13">
        <v>1053180</v>
      </c>
      <c r="P215" s="14">
        <v>1078527</v>
      </c>
      <c r="Q215" s="10">
        <v>15301191</v>
      </c>
      <c r="R215" s="11">
        <v>3.4546358335448391E-2</v>
      </c>
    </row>
    <row r="216" spans="1:18" x14ac:dyDescent="0.2">
      <c r="A216" s="5" t="s">
        <v>453</v>
      </c>
      <c r="B216" s="6" t="s">
        <v>464</v>
      </c>
      <c r="C216" s="34" t="s">
        <v>463</v>
      </c>
      <c r="D216" s="10">
        <v>2311380</v>
      </c>
      <c r="E216" s="13">
        <v>136548</v>
      </c>
      <c r="F216" s="13">
        <v>133266</v>
      </c>
      <c r="G216" s="13">
        <v>166393</v>
      </c>
      <c r="H216" s="13">
        <v>216495</v>
      </c>
      <c r="I216" s="13">
        <v>198580</v>
      </c>
      <c r="J216" s="13">
        <v>185495</v>
      </c>
      <c r="K216" s="13">
        <v>228886</v>
      </c>
      <c r="L216" s="13">
        <v>252932</v>
      </c>
      <c r="M216" s="13">
        <v>213481</v>
      </c>
      <c r="N216" s="14">
        <v>184993</v>
      </c>
      <c r="O216" s="14">
        <v>144531</v>
      </c>
      <c r="P216" s="14">
        <v>143712</v>
      </c>
      <c r="Q216" s="10">
        <v>2205312</v>
      </c>
      <c r="R216" s="11">
        <v>-4.5889468629130681E-2</v>
      </c>
    </row>
    <row r="217" spans="1:18" x14ac:dyDescent="0.2">
      <c r="A217" s="5" t="s">
        <v>453</v>
      </c>
      <c r="B217" s="6" t="s">
        <v>752</v>
      </c>
      <c r="C217" s="34" t="s">
        <v>465</v>
      </c>
      <c r="D217" s="10">
        <v>928801</v>
      </c>
      <c r="E217" s="13">
        <v>48487</v>
      </c>
      <c r="F217" s="13">
        <v>45457</v>
      </c>
      <c r="G217" s="13">
        <v>56348</v>
      </c>
      <c r="H217" s="13">
        <v>73507</v>
      </c>
      <c r="I217" s="13">
        <v>77688</v>
      </c>
      <c r="J217" s="13">
        <v>81107</v>
      </c>
      <c r="K217" s="13">
        <v>114321</v>
      </c>
      <c r="L217" s="13">
        <v>131223</v>
      </c>
      <c r="M217" s="13">
        <v>93721</v>
      </c>
      <c r="N217" s="13">
        <v>68568</v>
      </c>
      <c r="O217" s="13">
        <v>47821</v>
      </c>
      <c r="P217" s="13">
        <v>50276</v>
      </c>
      <c r="Q217" s="10">
        <v>888524</v>
      </c>
      <c r="R217" s="11">
        <v>-4.3364509728133327E-2</v>
      </c>
    </row>
    <row r="218" spans="1:18" x14ac:dyDescent="0.2">
      <c r="A218" s="5" t="s">
        <v>453</v>
      </c>
      <c r="B218" s="6" t="s">
        <v>458</v>
      </c>
      <c r="C218" s="34" t="s">
        <v>466</v>
      </c>
      <c r="D218" s="10">
        <v>6003408</v>
      </c>
      <c r="E218" s="13">
        <v>397402</v>
      </c>
      <c r="F218" s="13">
        <v>384910</v>
      </c>
      <c r="G218" s="13">
        <v>441392</v>
      </c>
      <c r="H218" s="13">
        <v>528892</v>
      </c>
      <c r="I218" s="13">
        <v>523077</v>
      </c>
      <c r="J218" s="13">
        <v>544416</v>
      </c>
      <c r="K218" s="13">
        <v>636578</v>
      </c>
      <c r="L218" s="13">
        <v>692908</v>
      </c>
      <c r="M218" s="13">
        <v>575702</v>
      </c>
      <c r="N218" s="13">
        <v>508831</v>
      </c>
      <c r="O218" s="13">
        <v>384301</v>
      </c>
      <c r="P218" s="14">
        <v>431921</v>
      </c>
      <c r="Q218" s="10">
        <v>6050330</v>
      </c>
      <c r="R218" s="11">
        <v>7.8158939055950061E-3</v>
      </c>
    </row>
    <row r="219" spans="1:18" x14ac:dyDescent="0.2">
      <c r="A219" s="5" t="s">
        <v>453</v>
      </c>
      <c r="B219" s="6" t="s">
        <v>459</v>
      </c>
      <c r="C219" s="34" t="s">
        <v>467</v>
      </c>
      <c r="D219" s="10">
        <v>106592</v>
      </c>
      <c r="E219" s="13">
        <v>4152</v>
      </c>
      <c r="F219" s="13">
        <v>2682</v>
      </c>
      <c r="G219" s="13">
        <v>1990</v>
      </c>
      <c r="H219" s="13">
        <v>5248</v>
      </c>
      <c r="I219" s="13">
        <v>8416</v>
      </c>
      <c r="J219" s="13">
        <v>14580</v>
      </c>
      <c r="K219" s="13">
        <v>16782</v>
      </c>
      <c r="L219" s="13">
        <v>21335</v>
      </c>
      <c r="M219" s="13">
        <v>13958</v>
      </c>
      <c r="N219" s="14">
        <v>8858</v>
      </c>
      <c r="O219" s="14">
        <v>2649</v>
      </c>
      <c r="P219" s="14">
        <v>2476</v>
      </c>
      <c r="Q219" s="10">
        <v>103126</v>
      </c>
      <c r="R219" s="11">
        <v>-3.2516511558090655E-2</v>
      </c>
    </row>
    <row r="220" spans="1:18" x14ac:dyDescent="0.2">
      <c r="A220" s="5" t="s">
        <v>468</v>
      </c>
      <c r="B220" s="6" t="s">
        <v>469</v>
      </c>
      <c r="C220" s="34" t="s">
        <v>487</v>
      </c>
      <c r="D220" s="10">
        <v>336961</v>
      </c>
      <c r="E220" s="46">
        <v>22140</v>
      </c>
      <c r="F220" s="46">
        <v>16480</v>
      </c>
      <c r="G220" s="46">
        <v>20813</v>
      </c>
      <c r="H220" s="46">
        <v>37682</v>
      </c>
      <c r="I220" s="46">
        <v>37456</v>
      </c>
      <c r="J220" s="46">
        <v>43279</v>
      </c>
      <c r="K220" s="46">
        <v>49743</v>
      </c>
      <c r="L220" s="46">
        <v>53378</v>
      </c>
      <c r="M220" s="46">
        <v>45213</v>
      </c>
      <c r="N220" s="47">
        <v>27836</v>
      </c>
      <c r="O220" s="47">
        <v>17835</v>
      </c>
      <c r="P220" s="47">
        <v>21485</v>
      </c>
      <c r="Q220" s="10">
        <v>393340</v>
      </c>
      <c r="R220" s="11">
        <f>Q220/D220-1</f>
        <v>0.16731609889571786</v>
      </c>
    </row>
    <row r="221" spans="1:18" x14ac:dyDescent="0.2">
      <c r="A221" s="5" t="s">
        <v>468</v>
      </c>
      <c r="B221" s="6" t="s">
        <v>470</v>
      </c>
      <c r="C221" s="34" t="s">
        <v>488</v>
      </c>
      <c r="D221" s="10">
        <v>2397990</v>
      </c>
      <c r="E221" s="13">
        <v>161691</v>
      </c>
      <c r="F221" s="13">
        <v>129683</v>
      </c>
      <c r="G221" s="13">
        <v>128928</v>
      </c>
      <c r="H221" s="29"/>
      <c r="I221" s="29"/>
      <c r="J221" s="29"/>
      <c r="K221" s="29"/>
      <c r="L221" s="29"/>
      <c r="M221" s="29"/>
      <c r="N221" s="29"/>
      <c r="O221" s="29"/>
      <c r="P221" s="29"/>
      <c r="Q221" s="10">
        <v>420302</v>
      </c>
      <c r="R221" s="11">
        <f>Q221/D221-1</f>
        <v>-0.82472737584393596</v>
      </c>
    </row>
    <row r="222" spans="1:18" x14ac:dyDescent="0.2">
      <c r="A222" s="5" t="s">
        <v>468</v>
      </c>
      <c r="B222" s="6" t="s">
        <v>471</v>
      </c>
      <c r="C222" s="34" t="s">
        <v>489</v>
      </c>
      <c r="D222" s="10">
        <v>5049443</v>
      </c>
      <c r="E222" s="13">
        <v>337246</v>
      </c>
      <c r="F222" s="13">
        <v>291039</v>
      </c>
      <c r="G222" s="13">
        <v>407415</v>
      </c>
      <c r="H222" s="13">
        <v>624219</v>
      </c>
      <c r="I222" s="13">
        <v>683574</v>
      </c>
      <c r="J222" s="13">
        <v>703548</v>
      </c>
      <c r="K222" s="13">
        <v>795007</v>
      </c>
      <c r="L222" s="13">
        <v>806653</v>
      </c>
      <c r="M222" s="13">
        <v>744941</v>
      </c>
      <c r="N222" s="14">
        <v>650289</v>
      </c>
      <c r="O222" s="14">
        <v>537487</v>
      </c>
      <c r="P222" s="14">
        <v>538606</v>
      </c>
      <c r="Q222" s="10">
        <v>7120024</v>
      </c>
      <c r="R222" s="11">
        <v>0.41006126814383292</v>
      </c>
    </row>
    <row r="223" spans="1:18" x14ac:dyDescent="0.2">
      <c r="A223" s="5" t="s">
        <v>468</v>
      </c>
      <c r="B223" s="6" t="s">
        <v>472</v>
      </c>
      <c r="C223" s="34" t="s">
        <v>490</v>
      </c>
      <c r="D223" s="10">
        <v>1004555</v>
      </c>
      <c r="E223" s="13">
        <v>68856</v>
      </c>
      <c r="F223" s="13">
        <v>57845</v>
      </c>
      <c r="G223" s="13">
        <v>72030</v>
      </c>
      <c r="H223" s="13">
        <v>80238</v>
      </c>
      <c r="I223" s="13">
        <v>66586</v>
      </c>
      <c r="J223" s="13">
        <v>89184</v>
      </c>
      <c r="K223" s="13">
        <v>98428</v>
      </c>
      <c r="L223" s="13"/>
      <c r="M223" s="13"/>
      <c r="N223" s="14"/>
      <c r="O223" s="14"/>
      <c r="P223" s="14">
        <v>69646</v>
      </c>
      <c r="Q223" s="10">
        <v>932000</v>
      </c>
      <c r="R223" s="11">
        <f t="shared" ref="R223:R229" si="0">Q223/D223-1</f>
        <v>-7.2226010522072004E-2</v>
      </c>
    </row>
    <row r="224" spans="1:18" x14ac:dyDescent="0.2">
      <c r="A224" s="5" t="s">
        <v>468</v>
      </c>
      <c r="B224" s="6" t="s">
        <v>473</v>
      </c>
      <c r="C224" s="34" t="s">
        <v>491</v>
      </c>
      <c r="D224" s="10">
        <v>184311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4"/>
      <c r="O224" s="14"/>
      <c r="P224" s="14"/>
      <c r="Q224" s="10">
        <v>170645</v>
      </c>
      <c r="R224" s="11">
        <f t="shared" si="0"/>
        <v>-7.4146415569336654E-2</v>
      </c>
    </row>
    <row r="225" spans="1:18" x14ac:dyDescent="0.2">
      <c r="A225" s="5" t="s">
        <v>468</v>
      </c>
      <c r="B225" s="6" t="s">
        <v>474</v>
      </c>
      <c r="C225" s="34" t="s">
        <v>492</v>
      </c>
      <c r="D225" s="10">
        <v>189750</v>
      </c>
      <c r="E225" s="13">
        <v>12393</v>
      </c>
      <c r="F225" s="13">
        <v>12595</v>
      </c>
      <c r="G225" s="13">
        <v>14665</v>
      </c>
      <c r="H225" s="13">
        <v>15824</v>
      </c>
      <c r="I225" s="13">
        <v>18986</v>
      </c>
      <c r="J225" s="13">
        <v>18336</v>
      </c>
      <c r="K225" s="13">
        <v>21200</v>
      </c>
      <c r="L225" s="13">
        <v>23224</v>
      </c>
      <c r="M225" s="13">
        <v>20674</v>
      </c>
      <c r="N225" s="14">
        <v>17400</v>
      </c>
      <c r="O225" s="14">
        <v>16224</v>
      </c>
      <c r="P225" s="14">
        <v>14269</v>
      </c>
      <c r="Q225" s="10">
        <v>205954</v>
      </c>
      <c r="R225" s="11">
        <f t="shared" si="0"/>
        <v>8.5396574440052664E-2</v>
      </c>
    </row>
    <row r="226" spans="1:18" x14ac:dyDescent="0.2">
      <c r="A226" s="5" t="s">
        <v>468</v>
      </c>
      <c r="B226" s="6" t="s">
        <v>475</v>
      </c>
      <c r="C226" s="34" t="s">
        <v>493</v>
      </c>
      <c r="D226" s="10">
        <v>1202925</v>
      </c>
      <c r="E226" s="15">
        <v>82430</v>
      </c>
      <c r="F226" s="15">
        <v>64837</v>
      </c>
      <c r="G226" s="15">
        <v>81449</v>
      </c>
      <c r="H226" s="15">
        <v>90247</v>
      </c>
      <c r="I226" s="15">
        <v>95076</v>
      </c>
      <c r="J226" s="15">
        <v>101672</v>
      </c>
      <c r="K226" s="15">
        <v>105486</v>
      </c>
      <c r="L226" s="15">
        <v>106390</v>
      </c>
      <c r="M226" s="15">
        <v>98881</v>
      </c>
      <c r="N226" s="44">
        <v>80975</v>
      </c>
      <c r="O226" s="44">
        <v>66168</v>
      </c>
      <c r="P226" s="44">
        <v>62318</v>
      </c>
      <c r="Q226" s="10">
        <v>1035929</v>
      </c>
      <c r="R226" s="11">
        <f t="shared" si="0"/>
        <v>-0.13882494752374419</v>
      </c>
    </row>
    <row r="227" spans="1:18" x14ac:dyDescent="0.2">
      <c r="A227" s="5" t="s">
        <v>476</v>
      </c>
      <c r="B227" s="6" t="s">
        <v>477</v>
      </c>
      <c r="C227" s="34" t="s">
        <v>494</v>
      </c>
      <c r="D227" s="10">
        <v>3289052</v>
      </c>
      <c r="E227" s="13">
        <v>236540</v>
      </c>
      <c r="F227" s="13">
        <v>221061</v>
      </c>
      <c r="G227" s="13">
        <v>251973</v>
      </c>
      <c r="H227" s="13">
        <v>266633</v>
      </c>
      <c r="I227" s="13">
        <v>314738</v>
      </c>
      <c r="J227" s="13">
        <v>366767</v>
      </c>
      <c r="K227" s="13">
        <v>404167</v>
      </c>
      <c r="L227" s="13">
        <v>419827</v>
      </c>
      <c r="M227" s="13"/>
      <c r="N227" s="14"/>
      <c r="O227" s="14"/>
      <c r="P227" s="14"/>
      <c r="Q227" s="10">
        <v>3783069</v>
      </c>
      <c r="R227" s="11">
        <f t="shared" si="0"/>
        <v>0.15020042249256016</v>
      </c>
    </row>
    <row r="228" spans="1:18" x14ac:dyDescent="0.2">
      <c r="A228" s="5" t="s">
        <v>476</v>
      </c>
      <c r="B228" s="6" t="s">
        <v>883</v>
      </c>
      <c r="C228" s="34" t="s">
        <v>884</v>
      </c>
      <c r="D228" s="10">
        <v>1226762</v>
      </c>
      <c r="E228" s="13">
        <v>85057</v>
      </c>
      <c r="F228" s="13">
        <v>83174</v>
      </c>
      <c r="G228" s="13">
        <v>95134</v>
      </c>
      <c r="H228" s="13">
        <v>96620</v>
      </c>
      <c r="I228" s="13">
        <v>119872</v>
      </c>
      <c r="J228" s="13">
        <v>149536</v>
      </c>
      <c r="K228" s="13">
        <v>161114</v>
      </c>
      <c r="L228" s="13">
        <v>164964</v>
      </c>
      <c r="M228" s="13">
        <v>160122</v>
      </c>
      <c r="N228" s="14">
        <v>133795</v>
      </c>
      <c r="O228" s="14">
        <v>124274</v>
      </c>
      <c r="P228" s="14">
        <v>113175</v>
      </c>
      <c r="Q228" s="10">
        <f>SUM(E228:P228)</f>
        <v>1486837</v>
      </c>
      <c r="R228" s="11">
        <f t="shared" si="0"/>
        <v>0.21200118686428171</v>
      </c>
    </row>
    <row r="229" spans="1:18" x14ac:dyDescent="0.2">
      <c r="A229" s="5" t="s">
        <v>476</v>
      </c>
      <c r="B229" s="6" t="s">
        <v>478</v>
      </c>
      <c r="C229" s="34" t="s">
        <v>495</v>
      </c>
      <c r="D229" s="10">
        <v>1517596</v>
      </c>
      <c r="E229" s="13">
        <v>112049</v>
      </c>
      <c r="F229" s="13">
        <v>108211</v>
      </c>
      <c r="G229" s="13">
        <v>120734</v>
      </c>
      <c r="H229" s="13">
        <v>135263</v>
      </c>
      <c r="I229" s="13">
        <v>140458</v>
      </c>
      <c r="J229" s="13">
        <v>163122</v>
      </c>
      <c r="K229" s="13">
        <v>194423</v>
      </c>
      <c r="L229" s="13">
        <v>199174</v>
      </c>
      <c r="M229" s="13"/>
      <c r="N229" s="14"/>
      <c r="O229" s="14"/>
      <c r="P229" s="14"/>
      <c r="Q229" s="10">
        <v>1883952</v>
      </c>
      <c r="R229" s="11">
        <f t="shared" si="0"/>
        <v>0.24140548604503431</v>
      </c>
    </row>
    <row r="230" spans="1:18" x14ac:dyDescent="0.2">
      <c r="A230" s="5" t="s">
        <v>476</v>
      </c>
      <c r="B230" s="6" t="s">
        <v>479</v>
      </c>
      <c r="C230" s="34" t="s">
        <v>496</v>
      </c>
      <c r="D230" s="10">
        <v>25701610</v>
      </c>
      <c r="E230" s="13">
        <v>1846941</v>
      </c>
      <c r="F230" s="13">
        <v>1586263</v>
      </c>
      <c r="G230" s="13">
        <v>1850300</v>
      </c>
      <c r="H230" s="13">
        <v>2042656</v>
      </c>
      <c r="I230" s="13">
        <v>2267260</v>
      </c>
      <c r="J230" s="13">
        <v>2751577</v>
      </c>
      <c r="K230" s="13">
        <v>3139513</v>
      </c>
      <c r="L230" s="13">
        <v>3232687</v>
      </c>
      <c r="M230" s="13">
        <v>2875168</v>
      </c>
      <c r="N230" s="14">
        <v>2418399</v>
      </c>
      <c r="O230" s="14">
        <v>2080266</v>
      </c>
      <c r="P230" s="14">
        <v>2074627</v>
      </c>
      <c r="Q230" s="10">
        <v>28165657</v>
      </c>
      <c r="R230" s="11">
        <v>9.5871309229266233E-2</v>
      </c>
    </row>
    <row r="231" spans="1:18" x14ac:dyDescent="0.2">
      <c r="A231" s="5" t="s">
        <v>476</v>
      </c>
      <c r="B231" s="6" t="s">
        <v>480</v>
      </c>
      <c r="C231" s="34" t="s">
        <v>754</v>
      </c>
      <c r="D231" s="10">
        <v>22351317</v>
      </c>
      <c r="E231" s="13">
        <v>1730419</v>
      </c>
      <c r="F231" s="13">
        <v>1605672</v>
      </c>
      <c r="G231" s="13">
        <v>1839271</v>
      </c>
      <c r="H231" s="13">
        <v>1927912</v>
      </c>
      <c r="I231" s="13">
        <v>2100607</v>
      </c>
      <c r="J231" s="13">
        <v>2470916</v>
      </c>
      <c r="K231" s="13">
        <v>2756826</v>
      </c>
      <c r="L231" s="13">
        <v>2842147</v>
      </c>
      <c r="M231" s="13">
        <v>2662237</v>
      </c>
      <c r="N231" s="14">
        <v>2235003</v>
      </c>
      <c r="O231" s="14">
        <v>1967695</v>
      </c>
      <c r="P231" s="14">
        <v>1894270</v>
      </c>
      <c r="Q231" s="10">
        <v>26032975</v>
      </c>
      <c r="R231" s="11">
        <v>0.16471772110788829</v>
      </c>
    </row>
    <row r="232" spans="1:18" x14ac:dyDescent="0.2">
      <c r="A232" s="5" t="s">
        <v>476</v>
      </c>
      <c r="B232" s="6" t="s">
        <v>481</v>
      </c>
      <c r="C232" s="34" t="s">
        <v>497</v>
      </c>
      <c r="D232" s="10">
        <v>8197162</v>
      </c>
      <c r="E232" s="13">
        <v>570984</v>
      </c>
      <c r="F232" s="13">
        <v>513753</v>
      </c>
      <c r="G232" s="13">
        <v>601258</v>
      </c>
      <c r="H232" s="13">
        <v>724951</v>
      </c>
      <c r="I232" s="13">
        <v>817151</v>
      </c>
      <c r="J232" s="13">
        <v>979934</v>
      </c>
      <c r="K232" s="13">
        <v>1102368</v>
      </c>
      <c r="L232" s="13">
        <v>1135496</v>
      </c>
      <c r="M232" s="13">
        <v>1001941</v>
      </c>
      <c r="N232" s="14">
        <v>847018</v>
      </c>
      <c r="O232" s="14">
        <v>722869</v>
      </c>
      <c r="P232" s="14">
        <v>681729</v>
      </c>
      <c r="Q232" s="10">
        <f>SUM(E232:P232)</f>
        <v>9699452</v>
      </c>
      <c r="R232" s="11">
        <f t="shared" ref="R232:R237" si="1">Q232/D232-1</f>
        <v>0.18326952669716667</v>
      </c>
    </row>
    <row r="233" spans="1:18" x14ac:dyDescent="0.2">
      <c r="A233" s="5" t="s">
        <v>476</v>
      </c>
      <c r="B233" s="6" t="s">
        <v>482</v>
      </c>
      <c r="C233" s="34" t="s">
        <v>498</v>
      </c>
      <c r="D233" s="10">
        <v>2624344</v>
      </c>
      <c r="E233" s="13">
        <v>203811</v>
      </c>
      <c r="F233" s="13">
        <v>194114</v>
      </c>
      <c r="G233" s="13">
        <v>213297</v>
      </c>
      <c r="H233" s="13">
        <v>215025</v>
      </c>
      <c r="I233" s="13">
        <v>235498</v>
      </c>
      <c r="J233" s="13">
        <v>298070</v>
      </c>
      <c r="K233" s="13">
        <v>347386</v>
      </c>
      <c r="L233" s="13">
        <v>350635</v>
      </c>
      <c r="M233" s="13"/>
      <c r="N233" s="14"/>
      <c r="O233" s="14"/>
      <c r="P233" s="14">
        <v>262834</v>
      </c>
      <c r="Q233" s="10">
        <v>3266745</v>
      </c>
      <c r="R233" s="11">
        <f t="shared" si="1"/>
        <v>0.24478536350417479</v>
      </c>
    </row>
    <row r="234" spans="1:18" x14ac:dyDescent="0.2">
      <c r="A234" s="5" t="s">
        <v>476</v>
      </c>
      <c r="B234" s="6" t="s">
        <v>483</v>
      </c>
      <c r="C234" s="34" t="s">
        <v>499</v>
      </c>
      <c r="D234" s="10">
        <v>1716078</v>
      </c>
      <c r="E234" s="13">
        <v>121110</v>
      </c>
      <c r="F234" s="13">
        <v>108184</v>
      </c>
      <c r="G234" s="13">
        <v>118669</v>
      </c>
      <c r="H234" s="13">
        <v>133839</v>
      </c>
      <c r="I234" s="13">
        <v>163138</v>
      </c>
      <c r="J234" s="13">
        <v>182444</v>
      </c>
      <c r="K234" s="13">
        <v>196343</v>
      </c>
      <c r="L234" s="13">
        <v>208877</v>
      </c>
      <c r="M234" s="13"/>
      <c r="N234" s="14"/>
      <c r="O234" s="14"/>
      <c r="P234" s="14"/>
      <c r="Q234" s="10">
        <v>1873600</v>
      </c>
      <c r="R234" s="11">
        <f t="shared" si="1"/>
        <v>9.179186493854008E-2</v>
      </c>
    </row>
    <row r="235" spans="1:18" x14ac:dyDescent="0.2">
      <c r="A235" s="5" t="s">
        <v>476</v>
      </c>
      <c r="B235" s="6" t="s">
        <v>484</v>
      </c>
      <c r="C235" s="34" t="s">
        <v>500</v>
      </c>
      <c r="D235" s="10">
        <v>1713709</v>
      </c>
      <c r="E235" s="13">
        <v>114857</v>
      </c>
      <c r="F235" s="13">
        <v>110386</v>
      </c>
      <c r="G235" s="13">
        <v>122858</v>
      </c>
      <c r="H235" s="13">
        <v>132727</v>
      </c>
      <c r="I235" s="13">
        <v>157772</v>
      </c>
      <c r="J235" s="13">
        <v>185435</v>
      </c>
      <c r="K235" s="13">
        <v>202603</v>
      </c>
      <c r="L235" s="13">
        <v>207857</v>
      </c>
      <c r="M235" s="13">
        <v>193396</v>
      </c>
      <c r="N235" s="14">
        <v>163321</v>
      </c>
      <c r="O235" s="14"/>
      <c r="P235" s="14"/>
      <c r="Q235" s="10">
        <v>1890483</v>
      </c>
      <c r="R235" s="11">
        <f t="shared" si="1"/>
        <v>0.10315286901101639</v>
      </c>
    </row>
    <row r="236" spans="1:18" x14ac:dyDescent="0.2">
      <c r="A236" s="5" t="s">
        <v>476</v>
      </c>
      <c r="B236" s="6" t="s">
        <v>485</v>
      </c>
      <c r="C236" s="34" t="s">
        <v>501</v>
      </c>
      <c r="D236" s="10">
        <v>9610113</v>
      </c>
      <c r="E236" s="13">
        <v>662572</v>
      </c>
      <c r="F236" s="13">
        <v>576185</v>
      </c>
      <c r="G236" s="13">
        <v>686477</v>
      </c>
      <c r="H236" s="13">
        <v>775794</v>
      </c>
      <c r="I236" s="13">
        <v>965908</v>
      </c>
      <c r="J236" s="13">
        <v>1231239</v>
      </c>
      <c r="K236" s="13">
        <v>1320530</v>
      </c>
      <c r="L236" s="13">
        <v>1321144</v>
      </c>
      <c r="M236" s="13">
        <v>1163202</v>
      </c>
      <c r="N236" s="14">
        <v>927935</v>
      </c>
      <c r="O236" s="14">
        <v>769436</v>
      </c>
      <c r="P236" s="14">
        <v>754131</v>
      </c>
      <c r="Q236" s="10">
        <f>SUM(E236:P236)</f>
        <v>11154553</v>
      </c>
      <c r="R236" s="11">
        <f t="shared" si="1"/>
        <v>0.16070986886418503</v>
      </c>
    </row>
    <row r="237" spans="1:18" x14ac:dyDescent="0.2">
      <c r="A237" s="5" t="s">
        <v>476</v>
      </c>
      <c r="B237" s="6" t="s">
        <v>486</v>
      </c>
      <c r="C237" s="34" t="s">
        <v>502</v>
      </c>
      <c r="D237" s="10">
        <v>1441400</v>
      </c>
      <c r="E237" s="13">
        <v>112936</v>
      </c>
      <c r="F237" s="13">
        <v>105237</v>
      </c>
      <c r="G237" s="13">
        <v>116657</v>
      </c>
      <c r="H237" s="13">
        <v>122985</v>
      </c>
      <c r="I237" s="13">
        <v>128804</v>
      </c>
      <c r="J237" s="13">
        <v>147597</v>
      </c>
      <c r="K237" s="13">
        <v>164471</v>
      </c>
      <c r="L237" s="13">
        <v>170922</v>
      </c>
      <c r="M237" s="13"/>
      <c r="N237" s="14"/>
      <c r="O237" s="14"/>
      <c r="P237" s="14"/>
      <c r="Q237" s="10">
        <v>1624000</v>
      </c>
      <c r="R237" s="11">
        <f t="shared" si="1"/>
        <v>0.12668239211877341</v>
      </c>
    </row>
    <row r="238" spans="1:18" x14ac:dyDescent="0.2">
      <c r="A238" s="5" t="s">
        <v>503</v>
      </c>
      <c r="B238" s="6" t="s">
        <v>504</v>
      </c>
      <c r="C238" s="34" t="s">
        <v>571</v>
      </c>
      <c r="D238" s="10">
        <v>3124537</v>
      </c>
      <c r="E238" s="13">
        <v>214579</v>
      </c>
      <c r="F238" s="13">
        <v>173606</v>
      </c>
      <c r="G238" s="13">
        <v>216025</v>
      </c>
      <c r="H238" s="13">
        <v>267354</v>
      </c>
      <c r="I238" s="13">
        <v>284522</v>
      </c>
      <c r="J238" s="13">
        <v>325896</v>
      </c>
      <c r="K238" s="13">
        <v>409807</v>
      </c>
      <c r="L238" s="13">
        <v>411340</v>
      </c>
      <c r="M238" s="13">
        <v>339400</v>
      </c>
      <c r="N238" s="14">
        <v>275583</v>
      </c>
      <c r="O238" s="14">
        <v>221078</v>
      </c>
      <c r="P238" s="14">
        <v>224869</v>
      </c>
      <c r="Q238" s="10">
        <v>3364059</v>
      </c>
      <c r="R238" s="11">
        <v>7.6658397708204484E-2</v>
      </c>
    </row>
    <row r="239" spans="1:18" x14ac:dyDescent="0.2">
      <c r="A239" s="5" t="s">
        <v>505</v>
      </c>
      <c r="B239" s="6" t="s">
        <v>506</v>
      </c>
      <c r="C239" s="34" t="s">
        <v>572</v>
      </c>
      <c r="D239" s="10">
        <v>1585064</v>
      </c>
      <c r="E239" s="13">
        <v>63461</v>
      </c>
      <c r="F239" s="13">
        <v>61138</v>
      </c>
      <c r="G239" s="13">
        <v>77112</v>
      </c>
      <c r="H239" s="13">
        <v>94203</v>
      </c>
      <c r="I239" s="13">
        <v>103943</v>
      </c>
      <c r="J239" s="13">
        <v>161313</v>
      </c>
      <c r="K239" s="13">
        <v>229765</v>
      </c>
      <c r="L239" s="13">
        <v>232978</v>
      </c>
      <c r="M239" s="13">
        <v>168600</v>
      </c>
      <c r="N239" s="14">
        <v>107343</v>
      </c>
      <c r="O239" s="14">
        <v>54024</v>
      </c>
      <c r="P239" s="14">
        <v>62237</v>
      </c>
      <c r="Q239" s="10">
        <v>1416117</v>
      </c>
      <c r="R239" s="11">
        <v>-0.10658686336955481</v>
      </c>
    </row>
    <row r="240" spans="1:18" x14ac:dyDescent="0.2">
      <c r="A240" s="5" t="s">
        <v>505</v>
      </c>
      <c r="B240" s="6" t="s">
        <v>813</v>
      </c>
      <c r="C240" s="34" t="s">
        <v>875</v>
      </c>
      <c r="D240" s="10">
        <v>266421</v>
      </c>
      <c r="E240" s="13">
        <v>10308</v>
      </c>
      <c r="F240" s="13">
        <v>11018</v>
      </c>
      <c r="G240" s="13">
        <v>13401</v>
      </c>
      <c r="H240" s="13">
        <v>12991</v>
      </c>
      <c r="I240" s="13">
        <v>13424</v>
      </c>
      <c r="J240" s="13">
        <v>27709</v>
      </c>
      <c r="K240" s="13">
        <v>44134</v>
      </c>
      <c r="L240" s="13">
        <v>42661</v>
      </c>
      <c r="M240" s="13">
        <v>25473</v>
      </c>
      <c r="N240" s="14">
        <v>14082</v>
      </c>
      <c r="O240" s="14">
        <v>11228</v>
      </c>
      <c r="P240" s="14">
        <v>9325</v>
      </c>
      <c r="Q240" s="10">
        <f>SUM(E240:P240)</f>
        <v>235754</v>
      </c>
      <c r="R240" s="11">
        <f>Q240/D240-1</f>
        <v>-0.11510729259330155</v>
      </c>
    </row>
    <row r="241" spans="1:18" x14ac:dyDescent="0.2">
      <c r="A241" s="5" t="s">
        <v>507</v>
      </c>
      <c r="B241" s="6" t="s">
        <v>508</v>
      </c>
      <c r="C241" s="34" t="s">
        <v>573</v>
      </c>
      <c r="D241" s="10">
        <v>1287461</v>
      </c>
      <c r="E241" s="13">
        <v>66588</v>
      </c>
      <c r="F241" s="13">
        <v>68708</v>
      </c>
      <c r="G241" s="13">
        <v>82513</v>
      </c>
      <c r="H241" s="13">
        <v>93078</v>
      </c>
      <c r="I241" s="13">
        <v>100190</v>
      </c>
      <c r="J241" s="13">
        <v>116170</v>
      </c>
      <c r="K241" s="18">
        <v>143606</v>
      </c>
      <c r="L241" s="13">
        <v>135835</v>
      </c>
      <c r="M241" s="18">
        <v>126808</v>
      </c>
      <c r="N241" s="14">
        <v>94825</v>
      </c>
      <c r="O241" s="14">
        <v>76379</v>
      </c>
      <c r="P241" s="14">
        <v>63308</v>
      </c>
      <c r="Q241" s="10">
        <v>1168008</v>
      </c>
      <c r="R241" s="11">
        <v>-9.2781839605238559E-2</v>
      </c>
    </row>
    <row r="242" spans="1:18" x14ac:dyDescent="0.2">
      <c r="A242" s="5" t="s">
        <v>509</v>
      </c>
      <c r="B242" s="5" t="s">
        <v>93</v>
      </c>
      <c r="C242" s="35"/>
      <c r="D242" s="10">
        <v>204373288</v>
      </c>
      <c r="E242" s="13">
        <v>11769355</v>
      </c>
      <c r="F242" s="13">
        <v>11644922</v>
      </c>
      <c r="G242" s="13">
        <v>14219294</v>
      </c>
      <c r="H242" s="13">
        <v>16111487</v>
      </c>
      <c r="I242" s="13">
        <v>17204238</v>
      </c>
      <c r="J242" s="13">
        <v>19200237</v>
      </c>
      <c r="K242" s="13">
        <v>22064412</v>
      </c>
      <c r="L242" s="13">
        <v>22151702</v>
      </c>
      <c r="M242" s="13">
        <v>19619110</v>
      </c>
      <c r="N242" s="14">
        <v>16999259</v>
      </c>
      <c r="O242" s="14">
        <v>11839672</v>
      </c>
      <c r="P242" s="14">
        <v>11405968</v>
      </c>
      <c r="Q242" s="10">
        <v>194229656</v>
      </c>
      <c r="R242" s="11">
        <v>-4.9632865915432145E-2</v>
      </c>
    </row>
    <row r="243" spans="1:18" x14ac:dyDescent="0.2">
      <c r="A243" s="5" t="s">
        <v>509</v>
      </c>
      <c r="B243" s="5" t="s">
        <v>510</v>
      </c>
      <c r="C243" s="34" t="s">
        <v>574</v>
      </c>
      <c r="D243" s="10">
        <v>1012800</v>
      </c>
      <c r="E243" s="13">
        <v>63197</v>
      </c>
      <c r="F243" s="13">
        <v>51954</v>
      </c>
      <c r="G243" s="13">
        <v>64679</v>
      </c>
      <c r="H243" s="13">
        <v>57495</v>
      </c>
      <c r="I243" s="13">
        <v>76470</v>
      </c>
      <c r="J243" s="13">
        <v>78310</v>
      </c>
      <c r="K243" s="13">
        <v>85015</v>
      </c>
      <c r="L243" s="13">
        <v>77871</v>
      </c>
      <c r="M243" s="13">
        <v>84701</v>
      </c>
      <c r="N243" s="14">
        <v>81852</v>
      </c>
      <c r="O243" s="14">
        <v>69586</v>
      </c>
      <c r="P243" s="14">
        <v>54322</v>
      </c>
      <c r="Q243" s="10">
        <v>845452</v>
      </c>
      <c r="R243" s="11">
        <v>-0.16523301737756713</v>
      </c>
    </row>
    <row r="244" spans="1:18" x14ac:dyDescent="0.2">
      <c r="A244" s="5" t="s">
        <v>509</v>
      </c>
      <c r="B244" s="5" t="s">
        <v>511</v>
      </c>
      <c r="C244" s="34" t="s">
        <v>575</v>
      </c>
      <c r="D244" s="10">
        <v>9913764</v>
      </c>
      <c r="E244" s="13">
        <v>424309</v>
      </c>
      <c r="F244" s="13">
        <v>455827</v>
      </c>
      <c r="G244" s="13">
        <v>603500</v>
      </c>
      <c r="H244" s="13">
        <v>769522</v>
      </c>
      <c r="I244" s="13">
        <v>826248</v>
      </c>
      <c r="J244" s="13">
        <v>897867</v>
      </c>
      <c r="K244" s="13">
        <v>1076170</v>
      </c>
      <c r="L244" s="13">
        <v>1065962</v>
      </c>
      <c r="M244" s="13">
        <v>932455</v>
      </c>
      <c r="N244" s="14">
        <v>834999</v>
      </c>
      <c r="O244" s="14">
        <v>519746</v>
      </c>
      <c r="P244" s="14">
        <v>448836</v>
      </c>
      <c r="Q244" s="10">
        <v>8855441</v>
      </c>
      <c r="R244" s="11">
        <v>-0.10675289425893131</v>
      </c>
    </row>
    <row r="245" spans="1:18" x14ac:dyDescent="0.2">
      <c r="A245" s="5" t="s">
        <v>509</v>
      </c>
      <c r="B245" s="5" t="s">
        <v>512</v>
      </c>
      <c r="C245" s="34" t="s">
        <v>576</v>
      </c>
      <c r="D245" s="10">
        <v>780860</v>
      </c>
      <c r="E245" s="13">
        <v>36644</v>
      </c>
      <c r="F245" s="13">
        <v>49122</v>
      </c>
      <c r="G245" s="13">
        <v>57571</v>
      </c>
      <c r="H245" s="13">
        <v>75172</v>
      </c>
      <c r="I245" s="13">
        <v>68450</v>
      </c>
      <c r="J245" s="13">
        <v>81007</v>
      </c>
      <c r="K245" s="13">
        <v>92995</v>
      </c>
      <c r="L245" s="13">
        <v>95410</v>
      </c>
      <c r="M245" s="13">
        <v>80277</v>
      </c>
      <c r="N245" s="14">
        <v>54596</v>
      </c>
      <c r="O245" s="14">
        <v>29700</v>
      </c>
      <c r="P245" s="14">
        <v>28768</v>
      </c>
      <c r="Q245" s="10">
        <v>749712</v>
      </c>
      <c r="R245" s="11">
        <v>-3.9889352764900243E-2</v>
      </c>
    </row>
    <row r="246" spans="1:18" x14ac:dyDescent="0.2">
      <c r="A246" s="5" t="s">
        <v>509</v>
      </c>
      <c r="B246" s="5" t="s">
        <v>513</v>
      </c>
      <c r="C246" s="34" t="s">
        <v>577</v>
      </c>
      <c r="D246" s="10">
        <v>1339010</v>
      </c>
      <c r="E246" s="13">
        <v>69066</v>
      </c>
      <c r="F246" s="13">
        <v>72889</v>
      </c>
      <c r="G246" s="13">
        <v>94233</v>
      </c>
      <c r="H246" s="13">
        <v>109744</v>
      </c>
      <c r="I246" s="13">
        <v>114075</v>
      </c>
      <c r="J246" s="13">
        <v>128097</v>
      </c>
      <c r="K246" s="13">
        <v>152689</v>
      </c>
      <c r="L246" s="13">
        <v>146503</v>
      </c>
      <c r="M246" s="13">
        <v>131408</v>
      </c>
      <c r="N246" s="14">
        <v>111974</v>
      </c>
      <c r="O246" s="14">
        <v>86910</v>
      </c>
      <c r="P246" s="14">
        <v>92052</v>
      </c>
      <c r="Q246" s="10">
        <v>1309640</v>
      </c>
      <c r="R246" s="11">
        <v>-2.1934115503244977E-2</v>
      </c>
    </row>
    <row r="247" spans="1:18" x14ac:dyDescent="0.2">
      <c r="A247" s="5" t="s">
        <v>509</v>
      </c>
      <c r="B247" s="5" t="s">
        <v>514</v>
      </c>
      <c r="C247" s="34" t="s">
        <v>578</v>
      </c>
      <c r="D247" s="10">
        <v>34399180</v>
      </c>
      <c r="E247" s="13">
        <v>2164075</v>
      </c>
      <c r="F247" s="13">
        <v>2101807</v>
      </c>
      <c r="G247" s="13">
        <v>2605612</v>
      </c>
      <c r="H247" s="13">
        <v>2994780</v>
      </c>
      <c r="I247" s="13">
        <v>3154949</v>
      </c>
      <c r="J247" s="13">
        <v>3402907</v>
      </c>
      <c r="K247" s="13">
        <v>3824658</v>
      </c>
      <c r="L247" s="13">
        <v>3874131</v>
      </c>
      <c r="M247" s="13">
        <v>3497748</v>
      </c>
      <c r="N247" s="14">
        <v>3054588</v>
      </c>
      <c r="O247" s="14">
        <v>2279806</v>
      </c>
      <c r="P247" s="14">
        <v>2190115</v>
      </c>
      <c r="Q247" s="10">
        <v>35145176</v>
      </c>
      <c r="R247" s="11">
        <v>2.1686447176938461E-2</v>
      </c>
    </row>
    <row r="248" spans="1:18" x14ac:dyDescent="0.2">
      <c r="A248" s="5" t="s">
        <v>509</v>
      </c>
      <c r="B248" s="5" t="s">
        <v>515</v>
      </c>
      <c r="C248" s="34" t="s">
        <v>579</v>
      </c>
      <c r="D248" s="10">
        <v>4045613</v>
      </c>
      <c r="E248" s="13">
        <v>242904</v>
      </c>
      <c r="F248" s="13">
        <v>259491</v>
      </c>
      <c r="G248" s="13">
        <v>334632</v>
      </c>
      <c r="H248" s="13">
        <v>345273</v>
      </c>
      <c r="I248" s="13">
        <v>381344</v>
      </c>
      <c r="J248" s="13">
        <v>402054</v>
      </c>
      <c r="K248" s="13">
        <v>467989</v>
      </c>
      <c r="L248" s="13">
        <v>425917</v>
      </c>
      <c r="M248" s="13">
        <v>397273</v>
      </c>
      <c r="N248" s="14">
        <v>362242</v>
      </c>
      <c r="O248" s="14">
        <v>285562</v>
      </c>
      <c r="P248" s="14">
        <v>266411</v>
      </c>
      <c r="Q248" s="10">
        <v>4171092</v>
      </c>
      <c r="R248" s="11">
        <v>3.1016066044873725E-2</v>
      </c>
    </row>
    <row r="249" spans="1:18" x14ac:dyDescent="0.2">
      <c r="A249" s="5" t="s">
        <v>509</v>
      </c>
      <c r="B249" s="5" t="s">
        <v>516</v>
      </c>
      <c r="C249" s="34" t="s">
        <v>580</v>
      </c>
      <c r="D249" s="10">
        <v>170225</v>
      </c>
      <c r="E249" s="13">
        <v>11548</v>
      </c>
      <c r="F249" s="13">
        <v>13083</v>
      </c>
      <c r="G249" s="13">
        <v>12841</v>
      </c>
      <c r="H249" s="13">
        <v>13037</v>
      </c>
      <c r="I249" s="13">
        <v>13355</v>
      </c>
      <c r="J249" s="13">
        <v>12920</v>
      </c>
      <c r="K249" s="13">
        <v>13344</v>
      </c>
      <c r="L249" s="13">
        <v>14336</v>
      </c>
      <c r="M249" s="13">
        <v>11888</v>
      </c>
      <c r="N249" s="14">
        <v>12444</v>
      </c>
      <c r="O249" s="14">
        <v>11608</v>
      </c>
      <c r="P249" s="14">
        <v>12322</v>
      </c>
      <c r="Q249" s="10">
        <v>152726</v>
      </c>
      <c r="R249" s="11">
        <v>-0.10279923630489063</v>
      </c>
    </row>
    <row r="250" spans="1:18" x14ac:dyDescent="0.2">
      <c r="A250" s="5" t="s">
        <v>509</v>
      </c>
      <c r="B250" s="5" t="s">
        <v>517</v>
      </c>
      <c r="C250" s="34" t="s">
        <v>581</v>
      </c>
      <c r="D250" s="10">
        <v>4948018</v>
      </c>
      <c r="E250" s="13">
        <v>368260</v>
      </c>
      <c r="F250" s="13">
        <v>361215</v>
      </c>
      <c r="G250" s="13">
        <v>410986</v>
      </c>
      <c r="H250" s="13">
        <v>380366</v>
      </c>
      <c r="I250" s="13">
        <v>311360</v>
      </c>
      <c r="J250" s="13">
        <v>341389</v>
      </c>
      <c r="K250" s="13">
        <v>404778</v>
      </c>
      <c r="L250" s="13">
        <v>424838</v>
      </c>
      <c r="M250" s="13">
        <v>372472</v>
      </c>
      <c r="N250" s="14">
        <v>384567</v>
      </c>
      <c r="O250" s="14">
        <v>326780</v>
      </c>
      <c r="P250" s="14">
        <v>312172</v>
      </c>
      <c r="Q250" s="10">
        <v>4399183</v>
      </c>
      <c r="R250" s="11">
        <v>-0.11092017046017211</v>
      </c>
    </row>
    <row r="251" spans="1:18" x14ac:dyDescent="0.2">
      <c r="A251" s="5" t="s">
        <v>509</v>
      </c>
      <c r="B251" s="5" t="s">
        <v>518</v>
      </c>
      <c r="C251" s="34" t="s">
        <v>582</v>
      </c>
      <c r="D251" s="10">
        <v>3007649</v>
      </c>
      <c r="E251" s="13">
        <v>88029</v>
      </c>
      <c r="F251" s="13">
        <v>91025</v>
      </c>
      <c r="G251" s="13">
        <v>136196</v>
      </c>
      <c r="H251" s="13">
        <v>279382</v>
      </c>
      <c r="I251" s="13">
        <v>301253</v>
      </c>
      <c r="J251" s="13">
        <v>329057</v>
      </c>
      <c r="K251" s="13">
        <v>391168</v>
      </c>
      <c r="L251" s="13">
        <v>410326</v>
      </c>
      <c r="M251" s="13">
        <v>345117</v>
      </c>
      <c r="N251" s="14">
        <v>282810</v>
      </c>
      <c r="O251" s="14">
        <v>98802</v>
      </c>
      <c r="P251" s="14">
        <v>91517</v>
      </c>
      <c r="Q251" s="10">
        <v>2844682</v>
      </c>
      <c r="R251" s="11">
        <v>-5.4184181731312342E-2</v>
      </c>
    </row>
    <row r="252" spans="1:18" x14ac:dyDescent="0.2">
      <c r="A252" s="5" t="s">
        <v>509</v>
      </c>
      <c r="B252" s="5" t="s">
        <v>519</v>
      </c>
      <c r="C252" s="34" t="s">
        <v>583</v>
      </c>
      <c r="D252" s="10">
        <v>10538811</v>
      </c>
      <c r="E252" s="13">
        <v>936123</v>
      </c>
      <c r="F252" s="13">
        <v>907889</v>
      </c>
      <c r="G252" s="13">
        <v>990977</v>
      </c>
      <c r="H252" s="13">
        <v>801027</v>
      </c>
      <c r="I252" s="13">
        <v>658741</v>
      </c>
      <c r="J252" s="13">
        <v>688825</v>
      </c>
      <c r="K252" s="13">
        <v>802532</v>
      </c>
      <c r="L252" s="13">
        <v>803169</v>
      </c>
      <c r="M252" s="13">
        <v>714298</v>
      </c>
      <c r="N252" s="14">
        <v>812124</v>
      </c>
      <c r="O252" s="14">
        <v>875409</v>
      </c>
      <c r="P252" s="14">
        <v>901174</v>
      </c>
      <c r="Q252" s="10">
        <v>9892288</v>
      </c>
      <c r="R252" s="11">
        <v>-6.1346863512401928E-2</v>
      </c>
    </row>
    <row r="253" spans="1:18" x14ac:dyDescent="0.2">
      <c r="A253" s="5" t="s">
        <v>509</v>
      </c>
      <c r="B253" s="5" t="s">
        <v>520</v>
      </c>
      <c r="C253" s="34" t="s">
        <v>584</v>
      </c>
      <c r="D253" s="10">
        <v>872762</v>
      </c>
      <c r="E253" s="13">
        <v>57563</v>
      </c>
      <c r="F253" s="13">
        <v>53371</v>
      </c>
      <c r="G253" s="13">
        <v>66358</v>
      </c>
      <c r="H253" s="13">
        <v>59240</v>
      </c>
      <c r="I253" s="13">
        <v>68193</v>
      </c>
      <c r="J253" s="13">
        <v>66827</v>
      </c>
      <c r="K253" s="13">
        <v>67858</v>
      </c>
      <c r="L253" s="13">
        <v>65421</v>
      </c>
      <c r="M253" s="13">
        <v>64364</v>
      </c>
      <c r="N253" s="14">
        <v>56672</v>
      </c>
      <c r="O253" s="14">
        <v>49033</v>
      </c>
      <c r="P253" s="14">
        <v>53528</v>
      </c>
      <c r="Q253" s="10">
        <v>728428</v>
      </c>
      <c r="R253" s="11">
        <v>-0.16537612774158361</v>
      </c>
    </row>
    <row r="254" spans="1:18" x14ac:dyDescent="0.2">
      <c r="A254" s="5" t="s">
        <v>509</v>
      </c>
      <c r="B254" s="5" t="s">
        <v>521</v>
      </c>
      <c r="C254" s="34" t="s">
        <v>585</v>
      </c>
      <c r="D254" s="10">
        <v>5643152</v>
      </c>
      <c r="E254" s="13">
        <v>100912</v>
      </c>
      <c r="F254" s="13">
        <v>105742</v>
      </c>
      <c r="G254" s="13">
        <v>155778</v>
      </c>
      <c r="H254" s="13">
        <v>256414</v>
      </c>
      <c r="I254" s="13">
        <v>486864</v>
      </c>
      <c r="J254" s="13">
        <v>797623</v>
      </c>
      <c r="K254" s="13">
        <v>1070635</v>
      </c>
      <c r="L254" s="13">
        <v>1142547</v>
      </c>
      <c r="M254" s="13">
        <v>861549</v>
      </c>
      <c r="N254" s="14">
        <v>376912</v>
      </c>
      <c r="O254" s="14">
        <v>99935</v>
      </c>
      <c r="P254" s="14">
        <v>100160</v>
      </c>
      <c r="Q254" s="10">
        <v>5555071</v>
      </c>
      <c r="R254" s="11">
        <v>-1.560847554699929E-2</v>
      </c>
    </row>
    <row r="255" spans="1:18" x14ac:dyDescent="0.2">
      <c r="A255" s="5" t="s">
        <v>509</v>
      </c>
      <c r="B255" s="5" t="s">
        <v>522</v>
      </c>
      <c r="C255" s="34" t="s">
        <v>586</v>
      </c>
      <c r="D255" s="10">
        <v>1029598</v>
      </c>
      <c r="E255" s="13">
        <v>37367</v>
      </c>
      <c r="F255" s="13">
        <v>46150</v>
      </c>
      <c r="G255" s="13">
        <v>68512</v>
      </c>
      <c r="H255" s="13">
        <v>75672</v>
      </c>
      <c r="I255" s="13">
        <v>91235</v>
      </c>
      <c r="J255" s="13">
        <v>96227</v>
      </c>
      <c r="K255" s="13">
        <v>111823</v>
      </c>
      <c r="L255" s="13">
        <v>113454</v>
      </c>
      <c r="M255" s="13">
        <v>101194</v>
      </c>
      <c r="N255" s="14">
        <v>93674</v>
      </c>
      <c r="O255" s="14">
        <v>45072</v>
      </c>
      <c r="P255" s="14">
        <v>32921</v>
      </c>
      <c r="Q255" s="10">
        <v>913301</v>
      </c>
      <c r="R255" s="11">
        <v>-0.11295379361653768</v>
      </c>
    </row>
    <row r="256" spans="1:18" x14ac:dyDescent="0.2">
      <c r="A256" s="5" t="s">
        <v>509</v>
      </c>
      <c r="B256" s="5" t="s">
        <v>523</v>
      </c>
      <c r="C256" s="34" t="s">
        <v>587</v>
      </c>
      <c r="D256" s="10">
        <v>5545803</v>
      </c>
      <c r="E256" s="13">
        <v>411537</v>
      </c>
      <c r="F256" s="13">
        <v>397092</v>
      </c>
      <c r="G256" s="13">
        <v>449336</v>
      </c>
      <c r="H256" s="13">
        <v>434899</v>
      </c>
      <c r="I256" s="13">
        <v>385813</v>
      </c>
      <c r="J256" s="13">
        <v>410856</v>
      </c>
      <c r="K256" s="13">
        <v>499102</v>
      </c>
      <c r="L256" s="13">
        <v>514550</v>
      </c>
      <c r="M256" s="13">
        <v>444503</v>
      </c>
      <c r="N256" s="14">
        <v>446892</v>
      </c>
      <c r="O256" s="14">
        <v>390621</v>
      </c>
      <c r="P256" s="14">
        <v>384185</v>
      </c>
      <c r="Q256" s="10">
        <v>5169386</v>
      </c>
      <c r="R256" s="11">
        <v>-6.7874210461496776E-2</v>
      </c>
    </row>
    <row r="257" spans="1:18" x14ac:dyDescent="0.2">
      <c r="A257" s="5" t="s">
        <v>509</v>
      </c>
      <c r="B257" s="5" t="s">
        <v>524</v>
      </c>
      <c r="C257" s="34" t="s">
        <v>588</v>
      </c>
      <c r="D257" s="10">
        <v>1067431</v>
      </c>
      <c r="E257" s="13">
        <v>84003</v>
      </c>
      <c r="F257" s="13">
        <v>87654</v>
      </c>
      <c r="G257" s="13">
        <v>90513</v>
      </c>
      <c r="H257" s="13">
        <v>82458</v>
      </c>
      <c r="I257" s="13">
        <v>75994</v>
      </c>
      <c r="J257" s="13">
        <v>75779</v>
      </c>
      <c r="K257" s="13">
        <v>87493</v>
      </c>
      <c r="L257" s="13">
        <v>91194</v>
      </c>
      <c r="M257" s="13">
        <v>73348</v>
      </c>
      <c r="N257" s="14">
        <v>71760</v>
      </c>
      <c r="O257" s="14">
        <v>70974</v>
      </c>
      <c r="P257" s="14">
        <v>74609</v>
      </c>
      <c r="Q257" s="10">
        <v>965779</v>
      </c>
      <c r="R257" s="11">
        <v>-9.523051138668448E-2</v>
      </c>
    </row>
    <row r="258" spans="1:18" x14ac:dyDescent="0.2">
      <c r="A258" s="5" t="s">
        <v>509</v>
      </c>
      <c r="B258" s="5" t="s">
        <v>525</v>
      </c>
      <c r="C258" s="34" t="s">
        <v>589</v>
      </c>
      <c r="D258" s="10">
        <v>49662512</v>
      </c>
      <c r="E258" s="13">
        <v>3344167</v>
      </c>
      <c r="F258" s="13">
        <v>3147281</v>
      </c>
      <c r="G258" s="13">
        <v>3687494</v>
      </c>
      <c r="H258" s="13">
        <v>3870983</v>
      </c>
      <c r="I258" s="13">
        <v>3965471</v>
      </c>
      <c r="J258" s="13">
        <v>4161523</v>
      </c>
      <c r="K258" s="13">
        <v>4532651</v>
      </c>
      <c r="L258" s="13">
        <v>4305470</v>
      </c>
      <c r="M258" s="13">
        <v>4085844</v>
      </c>
      <c r="N258" s="14">
        <v>3869241</v>
      </c>
      <c r="O258" s="14">
        <v>3151882</v>
      </c>
      <c r="P258" s="14">
        <v>3073007</v>
      </c>
      <c r="Q258" s="10">
        <v>45195014</v>
      </c>
      <c r="R258" s="11">
        <v>-8.9957149167162576E-2</v>
      </c>
    </row>
    <row r="259" spans="1:18" x14ac:dyDescent="0.2">
      <c r="A259" s="5" t="s">
        <v>509</v>
      </c>
      <c r="B259" s="5" t="s">
        <v>526</v>
      </c>
      <c r="C259" s="34" t="s">
        <v>590</v>
      </c>
      <c r="D259" s="10">
        <v>12823125</v>
      </c>
      <c r="E259" s="13">
        <v>550899</v>
      </c>
      <c r="F259" s="13">
        <v>598370</v>
      </c>
      <c r="G259" s="13">
        <v>824726</v>
      </c>
      <c r="H259" s="13">
        <v>1167237</v>
      </c>
      <c r="I259" s="13">
        <v>1215532</v>
      </c>
      <c r="J259" s="13">
        <v>1331302</v>
      </c>
      <c r="K259" s="13">
        <v>1529286</v>
      </c>
      <c r="L259" s="13">
        <v>1547217</v>
      </c>
      <c r="M259" s="13">
        <v>1375735</v>
      </c>
      <c r="N259" s="14">
        <v>1214074</v>
      </c>
      <c r="O259" s="14">
        <v>646301</v>
      </c>
      <c r="P259" s="14">
        <v>581512</v>
      </c>
      <c r="Q259" s="10">
        <v>12582191</v>
      </c>
      <c r="R259" s="11">
        <v>-1.8789023736413668E-2</v>
      </c>
    </row>
    <row r="260" spans="1:18" x14ac:dyDescent="0.2">
      <c r="A260" s="5" t="s">
        <v>509</v>
      </c>
      <c r="B260" s="5" t="s">
        <v>527</v>
      </c>
      <c r="C260" s="34" t="s">
        <v>591</v>
      </c>
      <c r="D260" s="10">
        <v>286761</v>
      </c>
      <c r="E260" s="13">
        <v>22939</v>
      </c>
      <c r="F260" s="13">
        <v>22333</v>
      </c>
      <c r="G260" s="13">
        <v>26842</v>
      </c>
      <c r="H260" s="13">
        <v>27125</v>
      </c>
      <c r="I260" s="13">
        <v>26048</v>
      </c>
      <c r="J260" s="13">
        <v>26536</v>
      </c>
      <c r="K260" s="13">
        <v>26924</v>
      </c>
      <c r="L260" s="13">
        <v>24921</v>
      </c>
      <c r="M260" s="13">
        <v>27747</v>
      </c>
      <c r="N260" s="14">
        <v>29783</v>
      </c>
      <c r="O260" s="14">
        <v>26880</v>
      </c>
      <c r="P260" s="14">
        <v>27774</v>
      </c>
      <c r="Q260" s="10">
        <v>315852</v>
      </c>
      <c r="R260" s="11">
        <v>0.1014468494669778</v>
      </c>
    </row>
    <row r="261" spans="1:18" x14ac:dyDescent="0.2">
      <c r="A261" s="5" t="s">
        <v>509</v>
      </c>
      <c r="B261" s="5" t="s">
        <v>528</v>
      </c>
      <c r="C261" s="34" t="s">
        <v>592</v>
      </c>
      <c r="D261" s="10">
        <v>2576209</v>
      </c>
      <c r="E261" s="13">
        <v>51253</v>
      </c>
      <c r="F261" s="13">
        <v>50731</v>
      </c>
      <c r="G261" s="13">
        <v>72442</v>
      </c>
      <c r="H261" s="13">
        <v>86093</v>
      </c>
      <c r="I261" s="13">
        <v>207524</v>
      </c>
      <c r="J261" s="13">
        <v>365857</v>
      </c>
      <c r="K261" s="13">
        <v>501681</v>
      </c>
      <c r="L261" s="13">
        <v>563542</v>
      </c>
      <c r="M261" s="13">
        <v>379684</v>
      </c>
      <c r="N261" s="14">
        <v>156228</v>
      </c>
      <c r="O261" s="14">
        <v>54206</v>
      </c>
      <c r="P261" s="14">
        <v>56703</v>
      </c>
      <c r="Q261" s="10">
        <v>2545944</v>
      </c>
      <c r="R261" s="11">
        <v>-1.1747882256447406E-2</v>
      </c>
    </row>
    <row r="262" spans="1:18" x14ac:dyDescent="0.2">
      <c r="A262" s="5" t="s">
        <v>509</v>
      </c>
      <c r="B262" s="5" t="s">
        <v>529</v>
      </c>
      <c r="C262" s="34" t="s">
        <v>593</v>
      </c>
      <c r="D262" s="10">
        <v>1262541</v>
      </c>
      <c r="E262" s="13">
        <v>28725</v>
      </c>
      <c r="F262" s="13">
        <v>34584</v>
      </c>
      <c r="G262" s="13">
        <v>55779</v>
      </c>
      <c r="H262" s="13">
        <v>112967</v>
      </c>
      <c r="I262" s="13">
        <v>124517</v>
      </c>
      <c r="J262" s="13">
        <v>153688</v>
      </c>
      <c r="K262" s="13">
        <v>165756</v>
      </c>
      <c r="L262" s="13">
        <v>174744</v>
      </c>
      <c r="M262" s="13">
        <v>147987</v>
      </c>
      <c r="N262" s="14">
        <v>126173</v>
      </c>
      <c r="O262" s="14">
        <v>34828</v>
      </c>
      <c r="P262" s="14">
        <v>21742</v>
      </c>
      <c r="Q262" s="10">
        <v>1181490</v>
      </c>
      <c r="R262" s="11">
        <v>-6.419672707658608E-2</v>
      </c>
    </row>
    <row r="263" spans="1:18" x14ac:dyDescent="0.2">
      <c r="A263" s="5" t="s">
        <v>509</v>
      </c>
      <c r="B263" s="5" t="s">
        <v>530</v>
      </c>
      <c r="C263" s="34" t="s">
        <v>594</v>
      </c>
      <c r="D263" s="10">
        <v>22726459</v>
      </c>
      <c r="E263" s="13">
        <v>614434</v>
      </c>
      <c r="F263" s="13">
        <v>666248</v>
      </c>
      <c r="G263" s="13">
        <v>1024126</v>
      </c>
      <c r="H263" s="13">
        <v>1632838</v>
      </c>
      <c r="I263" s="13">
        <v>2356125</v>
      </c>
      <c r="J263" s="13">
        <v>2917877</v>
      </c>
      <c r="K263" s="13">
        <v>3435936</v>
      </c>
      <c r="L263" s="13">
        <v>3494008</v>
      </c>
      <c r="M263" s="13">
        <v>3033097</v>
      </c>
      <c r="N263" s="14">
        <v>2166859</v>
      </c>
      <c r="O263" s="14">
        <v>710141</v>
      </c>
      <c r="P263" s="14">
        <v>614993</v>
      </c>
      <c r="Q263" s="10">
        <v>22666682</v>
      </c>
      <c r="R263" s="11">
        <v>-2.6302821746230221E-3</v>
      </c>
    </row>
    <row r="264" spans="1:18" x14ac:dyDescent="0.2">
      <c r="A264" s="5" t="s">
        <v>509</v>
      </c>
      <c r="B264" s="5" t="s">
        <v>531</v>
      </c>
      <c r="C264" s="34" t="s">
        <v>595</v>
      </c>
      <c r="D264" s="10">
        <v>238380</v>
      </c>
      <c r="E264" s="13">
        <v>13110</v>
      </c>
      <c r="F264" s="13">
        <v>15088</v>
      </c>
      <c r="G264" s="13">
        <v>19424</v>
      </c>
      <c r="H264" s="13">
        <v>15076</v>
      </c>
      <c r="I264" s="13">
        <v>18801</v>
      </c>
      <c r="J264" s="13">
        <v>17651</v>
      </c>
      <c r="K264" s="13">
        <v>19794</v>
      </c>
      <c r="L264" s="13">
        <v>12275</v>
      </c>
      <c r="M264" s="13">
        <v>16406</v>
      </c>
      <c r="N264" s="14">
        <v>15812</v>
      </c>
      <c r="O264" s="14">
        <v>14900</v>
      </c>
      <c r="P264" s="14">
        <v>11958</v>
      </c>
      <c r="Q264" s="10">
        <v>190295</v>
      </c>
      <c r="R264" s="11">
        <v>-0.20171574796543335</v>
      </c>
    </row>
    <row r="265" spans="1:18" x14ac:dyDescent="0.2">
      <c r="A265" s="5" t="s">
        <v>509</v>
      </c>
      <c r="B265" s="5" t="s">
        <v>532</v>
      </c>
      <c r="C265" s="34" t="s">
        <v>596</v>
      </c>
      <c r="D265" s="10">
        <v>1362472</v>
      </c>
      <c r="E265" s="13">
        <v>1029</v>
      </c>
      <c r="F265" s="13">
        <v>496</v>
      </c>
      <c r="G265" s="13">
        <v>10265</v>
      </c>
      <c r="H265" s="13">
        <v>63551</v>
      </c>
      <c r="I265" s="13">
        <v>112692</v>
      </c>
      <c r="J265" s="13">
        <v>153433</v>
      </c>
      <c r="K265" s="13">
        <v>165873</v>
      </c>
      <c r="L265" s="13">
        <v>163024</v>
      </c>
      <c r="M265" s="13">
        <v>136986</v>
      </c>
      <c r="N265" s="14">
        <v>90763</v>
      </c>
      <c r="O265" s="14">
        <v>23153</v>
      </c>
      <c r="P265" s="14">
        <v>16181</v>
      </c>
      <c r="Q265" s="10">
        <v>937446</v>
      </c>
      <c r="R265" s="11">
        <v>-0.31195209883212283</v>
      </c>
    </row>
    <row r="266" spans="1:18" x14ac:dyDescent="0.2">
      <c r="A266" s="5" t="s">
        <v>509</v>
      </c>
      <c r="B266" s="5" t="s">
        <v>533</v>
      </c>
      <c r="C266" s="34" t="s">
        <v>597</v>
      </c>
      <c r="D266" s="10">
        <v>248054</v>
      </c>
      <c r="E266" s="13">
        <v>16929</v>
      </c>
      <c r="F266" s="13">
        <v>18511</v>
      </c>
      <c r="G266" s="13">
        <v>20153</v>
      </c>
      <c r="H266" s="13">
        <v>23282</v>
      </c>
      <c r="I266" s="13">
        <v>24778</v>
      </c>
      <c r="J266" s="13">
        <v>27005</v>
      </c>
      <c r="K266" s="13">
        <v>25885</v>
      </c>
      <c r="L266" s="13">
        <v>19444</v>
      </c>
      <c r="M266" s="13">
        <v>24089</v>
      </c>
      <c r="N266" s="14">
        <v>24935</v>
      </c>
      <c r="O266" s="14">
        <v>20766</v>
      </c>
      <c r="P266" s="14">
        <v>15804</v>
      </c>
      <c r="Q266" s="10">
        <v>261581</v>
      </c>
      <c r="R266" s="11">
        <v>5.4532480830786767E-2</v>
      </c>
    </row>
    <row r="267" spans="1:18" x14ac:dyDescent="0.2">
      <c r="A267" s="5" t="s">
        <v>509</v>
      </c>
      <c r="B267" s="5" t="s">
        <v>534</v>
      </c>
      <c r="C267" s="34" t="s">
        <v>598</v>
      </c>
      <c r="D267" s="10">
        <v>1116398</v>
      </c>
      <c r="E267" s="13">
        <v>69735</v>
      </c>
      <c r="F267" s="13">
        <v>74959</v>
      </c>
      <c r="G267" s="13">
        <v>83348</v>
      </c>
      <c r="H267" s="13">
        <v>105142</v>
      </c>
      <c r="I267" s="13">
        <v>98393</v>
      </c>
      <c r="J267" s="13">
        <v>108868</v>
      </c>
      <c r="K267" s="13">
        <v>126619</v>
      </c>
      <c r="L267" s="13">
        <v>123326</v>
      </c>
      <c r="M267" s="13">
        <v>104316</v>
      </c>
      <c r="N267" s="14">
        <v>93301</v>
      </c>
      <c r="O267" s="14">
        <v>63363</v>
      </c>
      <c r="P267" s="14">
        <v>66247</v>
      </c>
      <c r="Q267" s="10">
        <v>1117617</v>
      </c>
      <c r="R267" s="11">
        <v>1.0919045000079564E-3</v>
      </c>
    </row>
    <row r="268" spans="1:18" x14ac:dyDescent="0.2">
      <c r="A268" s="5" t="s">
        <v>509</v>
      </c>
      <c r="B268" s="5" t="s">
        <v>535</v>
      </c>
      <c r="C268" s="34" t="s">
        <v>599</v>
      </c>
      <c r="D268" s="10">
        <v>2464431</v>
      </c>
      <c r="E268" s="13">
        <v>144689</v>
      </c>
      <c r="F268" s="13">
        <v>155187</v>
      </c>
      <c r="G268" s="13">
        <v>178594</v>
      </c>
      <c r="H268" s="13">
        <v>193020</v>
      </c>
      <c r="I268" s="13">
        <v>181748</v>
      </c>
      <c r="J268" s="13">
        <v>199401</v>
      </c>
      <c r="K268" s="13">
        <v>226304</v>
      </c>
      <c r="L268" s="13">
        <v>245564</v>
      </c>
      <c r="M268" s="13">
        <v>204512</v>
      </c>
      <c r="N268" s="14">
        <v>174456</v>
      </c>
      <c r="O268" s="14">
        <v>137981</v>
      </c>
      <c r="P268" s="14">
        <v>153155</v>
      </c>
      <c r="Q268" s="10">
        <v>2194611</v>
      </c>
      <c r="R268" s="11">
        <v>-0.10948571901587023</v>
      </c>
    </row>
    <row r="269" spans="1:18" x14ac:dyDescent="0.2">
      <c r="A269" s="5" t="s">
        <v>509</v>
      </c>
      <c r="B269" s="5" t="s">
        <v>536</v>
      </c>
      <c r="C269" s="34" t="s">
        <v>600</v>
      </c>
      <c r="D269" s="10">
        <v>4959365</v>
      </c>
      <c r="E269" s="13">
        <v>284294</v>
      </c>
      <c r="F269" s="13">
        <v>315867</v>
      </c>
      <c r="G269" s="13">
        <v>379213</v>
      </c>
      <c r="H269" s="13">
        <v>418229</v>
      </c>
      <c r="I269" s="13">
        <v>401987</v>
      </c>
      <c r="J269" s="13">
        <v>380715</v>
      </c>
      <c r="K269" s="13">
        <v>402778</v>
      </c>
      <c r="L269" s="13">
        <v>393548</v>
      </c>
      <c r="M269" s="13">
        <v>395023</v>
      </c>
      <c r="N269" s="14">
        <v>364832</v>
      </c>
      <c r="O269" s="14">
        <v>277173</v>
      </c>
      <c r="P269" s="14">
        <v>273829</v>
      </c>
      <c r="Q269" s="10">
        <v>4287488</v>
      </c>
      <c r="R269" s="11">
        <v>-0.13547641683965583</v>
      </c>
    </row>
    <row r="270" spans="1:18" x14ac:dyDescent="0.2">
      <c r="A270" s="5" t="s">
        <v>509</v>
      </c>
      <c r="B270" s="5" t="s">
        <v>537</v>
      </c>
      <c r="C270" s="34" t="s">
        <v>601</v>
      </c>
      <c r="D270" s="10">
        <v>4095103</v>
      </c>
      <c r="E270" s="13">
        <v>299962</v>
      </c>
      <c r="F270" s="13">
        <v>281376</v>
      </c>
      <c r="G270" s="13">
        <v>305555</v>
      </c>
      <c r="H270" s="13">
        <v>315105</v>
      </c>
      <c r="I270" s="13">
        <v>315510</v>
      </c>
      <c r="J270" s="13">
        <v>322458</v>
      </c>
      <c r="K270" s="13">
        <v>361009</v>
      </c>
      <c r="L270" s="13">
        <v>362830</v>
      </c>
      <c r="M270" s="13">
        <v>304888</v>
      </c>
      <c r="N270" s="14">
        <v>292931</v>
      </c>
      <c r="O270" s="14">
        <v>264833</v>
      </c>
      <c r="P270" s="14">
        <v>291487</v>
      </c>
      <c r="Q270" s="10">
        <v>3717944</v>
      </c>
      <c r="R270" s="11">
        <v>-9.2100003345459203E-2</v>
      </c>
    </row>
    <row r="271" spans="1:18" x14ac:dyDescent="0.2">
      <c r="A271" s="5" t="s">
        <v>509</v>
      </c>
      <c r="B271" s="5" t="s">
        <v>538</v>
      </c>
      <c r="C271" s="34" t="s">
        <v>602</v>
      </c>
      <c r="D271" s="10">
        <v>8656480</v>
      </c>
      <c r="E271" s="13">
        <v>801843</v>
      </c>
      <c r="F271" s="13">
        <v>764304</v>
      </c>
      <c r="G271" s="13">
        <v>845854</v>
      </c>
      <c r="H271" s="13">
        <v>740317</v>
      </c>
      <c r="I271" s="13">
        <v>549238</v>
      </c>
      <c r="J271" s="13">
        <v>601933</v>
      </c>
      <c r="K271" s="13">
        <v>656464</v>
      </c>
      <c r="L271" s="13">
        <v>687336</v>
      </c>
      <c r="M271" s="13">
        <v>628304</v>
      </c>
      <c r="N271" s="14">
        <v>756371</v>
      </c>
      <c r="O271" s="14">
        <v>754394</v>
      </c>
      <c r="P271" s="14">
        <v>744459</v>
      </c>
      <c r="Q271" s="10">
        <v>8530817</v>
      </c>
      <c r="R271" s="11">
        <v>-1.4516639557880295E-2</v>
      </c>
    </row>
    <row r="272" spans="1:18" x14ac:dyDescent="0.2">
      <c r="A272" s="5" t="s">
        <v>509</v>
      </c>
      <c r="B272" s="5" t="s">
        <v>539</v>
      </c>
      <c r="C272" s="34" t="s">
        <v>603</v>
      </c>
      <c r="D272" s="10">
        <v>4979629</v>
      </c>
      <c r="E272" s="13">
        <v>286541</v>
      </c>
      <c r="F272" s="13">
        <v>293868</v>
      </c>
      <c r="G272" s="13">
        <v>367545</v>
      </c>
      <c r="H272" s="13">
        <v>429254</v>
      </c>
      <c r="I272" s="13">
        <v>413737</v>
      </c>
      <c r="J272" s="13">
        <v>439498</v>
      </c>
      <c r="K272" s="13">
        <v>528083</v>
      </c>
      <c r="L272" s="13">
        <v>551366</v>
      </c>
      <c r="M272" s="13">
        <v>459687</v>
      </c>
      <c r="N272" s="14">
        <v>407314</v>
      </c>
      <c r="O272" s="14">
        <v>290024</v>
      </c>
      <c r="P272" s="14">
        <v>285103</v>
      </c>
      <c r="Q272" s="10">
        <v>4752020</v>
      </c>
      <c r="R272" s="11">
        <v>-4.5708023629872807E-2</v>
      </c>
    </row>
    <row r="273" spans="1:18" x14ac:dyDescent="0.2">
      <c r="A273" s="5" t="s">
        <v>509</v>
      </c>
      <c r="B273" s="5" t="s">
        <v>540</v>
      </c>
      <c r="C273" s="34" t="s">
        <v>604</v>
      </c>
      <c r="D273" s="10">
        <v>462477</v>
      </c>
      <c r="E273" s="13">
        <v>22641</v>
      </c>
      <c r="F273" s="13">
        <v>27957</v>
      </c>
      <c r="G273" s="13">
        <v>33948</v>
      </c>
      <c r="H273" s="13">
        <v>39210</v>
      </c>
      <c r="I273" s="13">
        <v>39267</v>
      </c>
      <c r="J273" s="13">
        <v>29762</v>
      </c>
      <c r="K273" s="13">
        <v>36332</v>
      </c>
      <c r="L273" s="13">
        <v>39656</v>
      </c>
      <c r="M273" s="13">
        <v>34601</v>
      </c>
      <c r="N273" s="14">
        <v>36397</v>
      </c>
      <c r="O273" s="14">
        <v>18429</v>
      </c>
      <c r="P273" s="14">
        <v>20219</v>
      </c>
      <c r="Q273" s="10">
        <v>378419</v>
      </c>
      <c r="R273" s="11">
        <v>-0.18175606570705138</v>
      </c>
    </row>
    <row r="274" spans="1:18" x14ac:dyDescent="0.2">
      <c r="A274" s="5" t="s">
        <v>509</v>
      </c>
      <c r="B274" s="5" t="s">
        <v>541</v>
      </c>
      <c r="C274" s="34" t="s">
        <v>605</v>
      </c>
      <c r="D274" s="10">
        <v>976152</v>
      </c>
      <c r="E274" s="13">
        <v>57726</v>
      </c>
      <c r="F274" s="13">
        <v>56370</v>
      </c>
      <c r="G274" s="13">
        <v>61841</v>
      </c>
      <c r="H274" s="13">
        <v>64443</v>
      </c>
      <c r="I274" s="13">
        <v>71024</v>
      </c>
      <c r="J274" s="13">
        <v>82331</v>
      </c>
      <c r="K274" s="13">
        <v>88956</v>
      </c>
      <c r="L274" s="13">
        <v>88115</v>
      </c>
      <c r="M274" s="13">
        <v>78561</v>
      </c>
      <c r="N274" s="14">
        <v>70413</v>
      </c>
      <c r="O274" s="14">
        <v>54374</v>
      </c>
      <c r="P274" s="14">
        <v>54566</v>
      </c>
      <c r="Q274" s="10">
        <v>828720</v>
      </c>
      <c r="R274" s="11">
        <v>-0.15103385538317804</v>
      </c>
    </row>
    <row r="275" spans="1:18" x14ac:dyDescent="0.2">
      <c r="A275" s="5" t="s">
        <v>509</v>
      </c>
      <c r="B275" s="5" t="s">
        <v>542</v>
      </c>
      <c r="C275" s="34" t="s">
        <v>606</v>
      </c>
      <c r="D275" s="10">
        <v>751097</v>
      </c>
      <c r="E275" s="13">
        <v>42057</v>
      </c>
      <c r="F275" s="13">
        <v>44211</v>
      </c>
      <c r="G275" s="13">
        <v>51076</v>
      </c>
      <c r="H275" s="13">
        <v>48185</v>
      </c>
      <c r="I275" s="13">
        <v>37801</v>
      </c>
      <c r="J275" s="13">
        <v>42450</v>
      </c>
      <c r="K275" s="13">
        <v>55468</v>
      </c>
      <c r="L275" s="13">
        <v>57679</v>
      </c>
      <c r="M275" s="13">
        <v>44858</v>
      </c>
      <c r="N275" s="14">
        <v>50935</v>
      </c>
      <c r="O275" s="14">
        <v>38541</v>
      </c>
      <c r="P275" s="14">
        <v>38145</v>
      </c>
      <c r="Q275" s="10">
        <v>551406</v>
      </c>
      <c r="R275" s="11">
        <v>-0.2658657936325135</v>
      </c>
    </row>
    <row r="276" spans="1:18" x14ac:dyDescent="0.2">
      <c r="A276" s="5" t="s">
        <v>543</v>
      </c>
      <c r="B276" s="6" t="s">
        <v>544</v>
      </c>
      <c r="C276" s="35"/>
      <c r="D276" s="10">
        <v>36482422</v>
      </c>
      <c r="E276" s="13">
        <v>2568742</v>
      </c>
      <c r="F276" s="13">
        <v>2650600</v>
      </c>
      <c r="G276" s="13">
        <v>3106864</v>
      </c>
      <c r="H276" s="13">
        <v>3098819</v>
      </c>
      <c r="I276" s="13">
        <v>3468191</v>
      </c>
      <c r="J276" s="13">
        <v>3428437</v>
      </c>
      <c r="K276" s="13">
        <v>3130852</v>
      </c>
      <c r="L276" s="13">
        <v>3274175</v>
      </c>
      <c r="M276" s="13">
        <v>3441582</v>
      </c>
      <c r="N276" s="14">
        <v>3427029</v>
      </c>
      <c r="O276" s="14">
        <v>3044081</v>
      </c>
      <c r="P276" s="14">
        <v>2557069</v>
      </c>
      <c r="Q276" s="10">
        <v>37196441</v>
      </c>
      <c r="R276" s="11">
        <v>1.9571589846748561E-2</v>
      </c>
    </row>
    <row r="277" spans="1:18" x14ac:dyDescent="0.2">
      <c r="A277" s="5" t="s">
        <v>543</v>
      </c>
      <c r="B277" s="6" t="s">
        <v>545</v>
      </c>
      <c r="C277" s="34" t="s">
        <v>631</v>
      </c>
      <c r="D277" s="10">
        <v>396757</v>
      </c>
      <c r="E277" s="13">
        <v>26752</v>
      </c>
      <c r="F277" s="13">
        <v>29863</v>
      </c>
      <c r="G277" s="13">
        <v>35719</v>
      </c>
      <c r="H277" s="13">
        <v>33018</v>
      </c>
      <c r="I277" s="13">
        <v>39373</v>
      </c>
      <c r="J277" s="13">
        <v>34699</v>
      </c>
      <c r="K277" s="13">
        <v>26812</v>
      </c>
      <c r="L277" s="13">
        <v>34810</v>
      </c>
      <c r="M277" s="13">
        <v>38469</v>
      </c>
      <c r="N277" s="14">
        <v>39609</v>
      </c>
      <c r="O277" s="14">
        <v>38699</v>
      </c>
      <c r="P277" s="14">
        <v>26611</v>
      </c>
      <c r="Q277" s="10">
        <v>404434</v>
      </c>
      <c r="R277" s="11">
        <v>1.9349375058285156E-2</v>
      </c>
    </row>
    <row r="278" spans="1:18" x14ac:dyDescent="0.2">
      <c r="A278" s="5" t="s">
        <v>543</v>
      </c>
      <c r="B278" s="6" t="s">
        <v>546</v>
      </c>
      <c r="C278" s="34" t="s">
        <v>607</v>
      </c>
      <c r="D278" s="10">
        <v>772669</v>
      </c>
      <c r="E278" s="13">
        <v>41445</v>
      </c>
      <c r="F278" s="13">
        <v>42501</v>
      </c>
      <c r="G278" s="13">
        <v>53303</v>
      </c>
      <c r="H278" s="13">
        <v>77472</v>
      </c>
      <c r="I278" s="13">
        <v>78638</v>
      </c>
      <c r="J278" s="13">
        <v>80607</v>
      </c>
      <c r="K278" s="13">
        <v>102331</v>
      </c>
      <c r="L278" s="13">
        <v>89365</v>
      </c>
      <c r="M278" s="13">
        <v>74718</v>
      </c>
      <c r="N278" s="14">
        <v>79228</v>
      </c>
      <c r="O278" s="14">
        <v>46805</v>
      </c>
      <c r="P278" s="14">
        <v>41350</v>
      </c>
      <c r="Q278" s="10">
        <v>807763</v>
      </c>
      <c r="R278" s="11">
        <v>4.5419189847140329E-2</v>
      </c>
    </row>
    <row r="279" spans="1:18" x14ac:dyDescent="0.2">
      <c r="A279" s="5" t="s">
        <v>543</v>
      </c>
      <c r="B279" s="6" t="s">
        <v>547</v>
      </c>
      <c r="C279" s="34" t="s">
        <v>608</v>
      </c>
      <c r="D279" s="10">
        <v>4906639</v>
      </c>
      <c r="E279" s="13">
        <v>356687</v>
      </c>
      <c r="F279" s="13">
        <v>355758</v>
      </c>
      <c r="G279" s="13">
        <v>409025</v>
      </c>
      <c r="H279" s="13">
        <v>389696</v>
      </c>
      <c r="I279" s="13">
        <v>437110</v>
      </c>
      <c r="J279" s="13">
        <v>448806</v>
      </c>
      <c r="K279" s="13">
        <v>409497</v>
      </c>
      <c r="L279" s="13">
        <v>414931</v>
      </c>
      <c r="M279" s="13">
        <v>456866</v>
      </c>
      <c r="N279" s="14">
        <v>431760</v>
      </c>
      <c r="O279" s="14">
        <v>399493</v>
      </c>
      <c r="P279" s="14">
        <v>347979</v>
      </c>
      <c r="Q279" s="10">
        <v>4857608</v>
      </c>
      <c r="R279" s="11">
        <v>-9.9927873234610942E-3</v>
      </c>
    </row>
    <row r="280" spans="1:18" x14ac:dyDescent="0.2">
      <c r="A280" s="5" t="s">
        <v>543</v>
      </c>
      <c r="B280" s="6" t="s">
        <v>548</v>
      </c>
      <c r="C280" s="34" t="s">
        <v>609</v>
      </c>
      <c r="D280" s="10">
        <v>104755</v>
      </c>
      <c r="E280" s="13">
        <v>6662</v>
      </c>
      <c r="F280" s="13">
        <v>7547</v>
      </c>
      <c r="G280" s="13">
        <v>8788</v>
      </c>
      <c r="H280" s="13">
        <v>7659</v>
      </c>
      <c r="I280" s="13">
        <v>8754</v>
      </c>
      <c r="J280" s="13">
        <v>5763</v>
      </c>
      <c r="K280" s="13">
        <v>4037</v>
      </c>
      <c r="L280" s="13">
        <v>7289</v>
      </c>
      <c r="M280" s="13">
        <v>11139</v>
      </c>
      <c r="N280" s="14">
        <v>11435</v>
      </c>
      <c r="O280" s="14">
        <v>9898</v>
      </c>
      <c r="P280" s="14">
        <v>6684</v>
      </c>
      <c r="Q280" s="10">
        <v>95655</v>
      </c>
      <c r="R280" s="11">
        <v>-8.6869361844303383E-2</v>
      </c>
    </row>
    <row r="281" spans="1:18" x14ac:dyDescent="0.2">
      <c r="A281" s="5" t="s">
        <v>543</v>
      </c>
      <c r="B281" s="6" t="s">
        <v>549</v>
      </c>
      <c r="C281" s="34" t="s">
        <v>610</v>
      </c>
      <c r="D281" s="10">
        <v>176877</v>
      </c>
      <c r="E281" s="13">
        <v>13017</v>
      </c>
      <c r="F281" s="13">
        <v>14395</v>
      </c>
      <c r="G281" s="13">
        <v>15905</v>
      </c>
      <c r="H281" s="13">
        <v>13491</v>
      </c>
      <c r="I281" s="13">
        <v>18567</v>
      </c>
      <c r="J281" s="13">
        <v>15442</v>
      </c>
      <c r="K281" s="13">
        <v>8194</v>
      </c>
      <c r="L281" s="13">
        <v>14697</v>
      </c>
      <c r="M281" s="13">
        <v>20165</v>
      </c>
      <c r="N281" s="14">
        <v>18841</v>
      </c>
      <c r="O281" s="14">
        <v>18883</v>
      </c>
      <c r="P281" s="14">
        <v>13873</v>
      </c>
      <c r="Q281" s="10">
        <v>185470</v>
      </c>
      <c r="R281" s="11">
        <v>4.8581782820830366E-2</v>
      </c>
    </row>
    <row r="282" spans="1:18" x14ac:dyDescent="0.2">
      <c r="A282" s="5" t="s">
        <v>543</v>
      </c>
      <c r="B282" s="6" t="s">
        <v>550</v>
      </c>
      <c r="C282" s="34" t="s">
        <v>612</v>
      </c>
      <c r="D282" s="10">
        <v>108893</v>
      </c>
      <c r="E282" s="13">
        <v>8202</v>
      </c>
      <c r="F282" s="13">
        <v>9027</v>
      </c>
      <c r="G282" s="13">
        <v>8305</v>
      </c>
      <c r="H282" s="13">
        <v>7523</v>
      </c>
      <c r="I282" s="13">
        <v>9474</v>
      </c>
      <c r="J282" s="13">
        <v>8624</v>
      </c>
      <c r="K282" s="13">
        <v>4652</v>
      </c>
      <c r="L282" s="13">
        <v>8226</v>
      </c>
      <c r="M282" s="13">
        <v>12436</v>
      </c>
      <c r="N282" s="14">
        <v>10283</v>
      </c>
      <c r="O282" s="14">
        <v>8226</v>
      </c>
      <c r="P282" s="14">
        <v>5428</v>
      </c>
      <c r="Q282" s="10">
        <v>100406</v>
      </c>
      <c r="R282" s="11">
        <v>-7.7938894143792514E-2</v>
      </c>
    </row>
    <row r="283" spans="1:18" x14ac:dyDescent="0.2">
      <c r="A283" s="5" t="s">
        <v>543</v>
      </c>
      <c r="B283" s="6" t="s">
        <v>551</v>
      </c>
      <c r="C283" s="34" t="s">
        <v>611</v>
      </c>
      <c r="D283" s="10">
        <v>164103</v>
      </c>
      <c r="E283" s="13">
        <v>16952</v>
      </c>
      <c r="F283" s="13">
        <v>22019</v>
      </c>
      <c r="G283" s="13">
        <v>22509</v>
      </c>
      <c r="H283" s="13">
        <v>15796</v>
      </c>
      <c r="I283" s="13">
        <v>14474</v>
      </c>
      <c r="J283" s="13">
        <v>13365</v>
      </c>
      <c r="K283" s="13">
        <v>17430</v>
      </c>
      <c r="L283" s="13">
        <v>19118</v>
      </c>
      <c r="M283" s="13">
        <v>13645</v>
      </c>
      <c r="N283" s="14">
        <v>12345</v>
      </c>
      <c r="O283" s="14">
        <v>13069</v>
      </c>
      <c r="P283" s="14">
        <v>17300</v>
      </c>
      <c r="Q283" s="10">
        <v>198022</v>
      </c>
      <c r="R283" s="11">
        <v>0.20669335722076987</v>
      </c>
    </row>
    <row r="284" spans="1:18" x14ac:dyDescent="0.2">
      <c r="A284" s="5" t="s">
        <v>543</v>
      </c>
      <c r="B284" s="6" t="s">
        <v>552</v>
      </c>
      <c r="C284" s="34" t="s">
        <v>613</v>
      </c>
      <c r="D284" s="10">
        <v>103150</v>
      </c>
      <c r="E284" s="13">
        <v>8375</v>
      </c>
      <c r="F284" s="13">
        <v>8601</v>
      </c>
      <c r="G284" s="13">
        <v>10551</v>
      </c>
      <c r="H284" s="13">
        <v>10593</v>
      </c>
      <c r="I284" s="13">
        <v>10968</v>
      </c>
      <c r="J284" s="13">
        <v>10745</v>
      </c>
      <c r="K284" s="13">
        <v>7377</v>
      </c>
      <c r="L284" s="13">
        <v>7602</v>
      </c>
      <c r="M284" s="13">
        <v>11020</v>
      </c>
      <c r="N284" s="14">
        <v>11012</v>
      </c>
      <c r="O284" s="14">
        <v>10375</v>
      </c>
      <c r="P284" s="14">
        <v>8377</v>
      </c>
      <c r="Q284" s="10">
        <v>115596</v>
      </c>
      <c r="R284" s="11">
        <v>0.12065923412506052</v>
      </c>
    </row>
    <row r="285" spans="1:18" x14ac:dyDescent="0.2">
      <c r="A285" s="5" t="s">
        <v>543</v>
      </c>
      <c r="B285" s="6" t="s">
        <v>553</v>
      </c>
      <c r="C285" s="34" t="s">
        <v>614</v>
      </c>
      <c r="D285" s="10">
        <v>1066548</v>
      </c>
      <c r="E285" s="13">
        <v>76636</v>
      </c>
      <c r="F285" s="13">
        <v>84183</v>
      </c>
      <c r="G285" s="13">
        <v>98795</v>
      </c>
      <c r="H285" s="13">
        <v>88345</v>
      </c>
      <c r="I285" s="13">
        <v>107061</v>
      </c>
      <c r="J285" s="13">
        <v>96688</v>
      </c>
      <c r="K285" s="13">
        <v>77433</v>
      </c>
      <c r="L285" s="13">
        <v>85034</v>
      </c>
      <c r="M285" s="13">
        <v>99847</v>
      </c>
      <c r="N285" s="14">
        <v>98498</v>
      </c>
      <c r="O285" s="14">
        <v>96342</v>
      </c>
      <c r="P285" s="14">
        <v>79194</v>
      </c>
      <c r="Q285" s="10">
        <v>1088056</v>
      </c>
      <c r="R285" s="11">
        <v>2.016599346677328E-2</v>
      </c>
    </row>
    <row r="286" spans="1:18" x14ac:dyDescent="0.2">
      <c r="A286" s="5" t="s">
        <v>543</v>
      </c>
      <c r="B286" s="6" t="s">
        <v>554</v>
      </c>
      <c r="C286" s="34" t="s">
        <v>615</v>
      </c>
      <c r="D286" s="10">
        <v>1946059</v>
      </c>
      <c r="E286" s="13">
        <v>140784</v>
      </c>
      <c r="F286" s="13">
        <v>145983</v>
      </c>
      <c r="G286" s="13">
        <v>171064</v>
      </c>
      <c r="H286" s="13">
        <v>179279</v>
      </c>
      <c r="I286" s="13">
        <v>208251</v>
      </c>
      <c r="J286" s="13">
        <v>196148</v>
      </c>
      <c r="K286" s="13">
        <v>164643</v>
      </c>
      <c r="L286" s="13">
        <v>193413</v>
      </c>
      <c r="M286" s="13">
        <v>202678</v>
      </c>
      <c r="N286" s="14">
        <v>191530</v>
      </c>
      <c r="O286" s="14">
        <v>172791</v>
      </c>
      <c r="P286" s="14">
        <v>138182</v>
      </c>
      <c r="Q286" s="10">
        <v>2104746</v>
      </c>
      <c r="R286" s="11">
        <v>8.1542748703919088E-2</v>
      </c>
    </row>
    <row r="287" spans="1:18" x14ac:dyDescent="0.2">
      <c r="A287" s="5" t="s">
        <v>543</v>
      </c>
      <c r="B287" s="6" t="s">
        <v>555</v>
      </c>
      <c r="C287" s="34" t="s">
        <v>616</v>
      </c>
      <c r="D287" s="10">
        <v>114088</v>
      </c>
      <c r="E287" s="13">
        <v>8428</v>
      </c>
      <c r="F287" s="13">
        <v>9061</v>
      </c>
      <c r="G287" s="13">
        <v>10058</v>
      </c>
      <c r="H287" s="13">
        <v>6288</v>
      </c>
      <c r="I287" s="13">
        <v>7091</v>
      </c>
      <c r="J287" s="13">
        <v>10026</v>
      </c>
      <c r="K287" s="13">
        <v>11237</v>
      </c>
      <c r="L287" s="13">
        <v>12133</v>
      </c>
      <c r="M287" s="13">
        <v>14591</v>
      </c>
      <c r="N287" s="14">
        <v>6494</v>
      </c>
      <c r="O287" s="14">
        <v>8420</v>
      </c>
      <c r="P287" s="14">
        <v>7182</v>
      </c>
      <c r="Q287" s="10">
        <v>111009</v>
      </c>
      <c r="R287" s="11">
        <v>-2.6987939134702987E-2</v>
      </c>
    </row>
    <row r="288" spans="1:18" x14ac:dyDescent="0.2">
      <c r="A288" s="5" t="s">
        <v>543</v>
      </c>
      <c r="B288" s="6" t="s">
        <v>556</v>
      </c>
      <c r="C288" s="34" t="s">
        <v>617</v>
      </c>
      <c r="D288" s="10">
        <v>377706</v>
      </c>
      <c r="E288" s="13">
        <v>35082</v>
      </c>
      <c r="F288" s="13">
        <v>40195</v>
      </c>
      <c r="G288" s="13">
        <v>46301</v>
      </c>
      <c r="H288" s="13">
        <v>32862</v>
      </c>
      <c r="I288" s="13">
        <v>35169</v>
      </c>
      <c r="J288" s="13">
        <v>26673</v>
      </c>
      <c r="K288" s="13">
        <v>13853</v>
      </c>
      <c r="L288" s="13">
        <v>22923</v>
      </c>
      <c r="M288" s="13">
        <v>34491</v>
      </c>
      <c r="N288" s="14">
        <v>36052</v>
      </c>
      <c r="O288" s="14">
        <v>34126</v>
      </c>
      <c r="P288" s="14">
        <v>25508</v>
      </c>
      <c r="Q288" s="10">
        <v>383235</v>
      </c>
      <c r="R288" s="11">
        <v>1.4638369525503903E-2</v>
      </c>
    </row>
    <row r="289" spans="1:18" x14ac:dyDescent="0.2">
      <c r="A289" s="5" t="s">
        <v>543</v>
      </c>
      <c r="B289" s="6" t="s">
        <v>557</v>
      </c>
      <c r="C289" s="34" t="s">
        <v>618</v>
      </c>
      <c r="D289" s="10">
        <v>226948</v>
      </c>
      <c r="E289" s="13">
        <v>16448</v>
      </c>
      <c r="F289" s="13">
        <v>18504</v>
      </c>
      <c r="G289" s="13">
        <v>21532</v>
      </c>
      <c r="H289" s="13">
        <v>19447</v>
      </c>
      <c r="I289" s="13">
        <v>21670</v>
      </c>
      <c r="J289" s="13">
        <v>17856</v>
      </c>
      <c r="K289" s="13">
        <v>9477</v>
      </c>
      <c r="L289" s="13">
        <v>14827</v>
      </c>
      <c r="M289" s="13">
        <v>20704</v>
      </c>
      <c r="N289" s="14">
        <v>22121</v>
      </c>
      <c r="O289" s="14">
        <v>21612</v>
      </c>
      <c r="P289" s="14">
        <v>14767</v>
      </c>
      <c r="Q289" s="10">
        <v>218965</v>
      </c>
      <c r="R289" s="11">
        <v>-3.5175458695383965E-2</v>
      </c>
    </row>
    <row r="290" spans="1:18" x14ac:dyDescent="0.2">
      <c r="A290" s="5" t="s">
        <v>543</v>
      </c>
      <c r="B290" s="6" t="s">
        <v>558</v>
      </c>
      <c r="C290" s="34" t="s">
        <v>619</v>
      </c>
      <c r="D290" s="10">
        <v>277956</v>
      </c>
      <c r="E290" s="13">
        <v>18693</v>
      </c>
      <c r="F290" s="13">
        <v>20283</v>
      </c>
      <c r="G290" s="13">
        <v>24480</v>
      </c>
      <c r="H290" s="13">
        <v>26166</v>
      </c>
      <c r="I290" s="13">
        <v>30370</v>
      </c>
      <c r="J290" s="13">
        <v>27003</v>
      </c>
      <c r="K290" s="13">
        <v>19995</v>
      </c>
      <c r="L290" s="13">
        <v>23154</v>
      </c>
      <c r="M290" s="13">
        <v>27513</v>
      </c>
      <c r="N290" s="14">
        <v>28813</v>
      </c>
      <c r="O290" s="14">
        <v>25558</v>
      </c>
      <c r="P290" s="14">
        <v>20053</v>
      </c>
      <c r="Q290" s="10">
        <v>292081</v>
      </c>
      <c r="R290" s="11">
        <v>5.0817395559009437E-2</v>
      </c>
    </row>
    <row r="291" spans="1:18" x14ac:dyDescent="0.2">
      <c r="A291" s="5" t="s">
        <v>543</v>
      </c>
      <c r="B291" s="6" t="s">
        <v>559</v>
      </c>
      <c r="C291" s="34" t="s">
        <v>620</v>
      </c>
      <c r="D291" s="10">
        <v>19064644</v>
      </c>
      <c r="E291" s="13">
        <v>1375803</v>
      </c>
      <c r="F291" s="13">
        <v>1395008</v>
      </c>
      <c r="G291" s="13">
        <v>1641475</v>
      </c>
      <c r="H291" s="13">
        <v>1609666</v>
      </c>
      <c r="I291" s="13">
        <v>1784102</v>
      </c>
      <c r="J291" s="13">
        <v>1844368</v>
      </c>
      <c r="K291" s="13">
        <v>1718580</v>
      </c>
      <c r="L291" s="13">
        <v>1743680</v>
      </c>
      <c r="M291" s="13">
        <v>1773392</v>
      </c>
      <c r="N291" s="14">
        <v>1787183</v>
      </c>
      <c r="O291" s="14">
        <v>1611118</v>
      </c>
      <c r="P291" s="14">
        <v>1390081</v>
      </c>
      <c r="Q291" s="10">
        <v>19674456</v>
      </c>
      <c r="R291" s="11">
        <v>3.1986540110583661E-2</v>
      </c>
    </row>
    <row r="292" spans="1:18" x14ac:dyDescent="0.2">
      <c r="A292" s="5" t="s">
        <v>543</v>
      </c>
      <c r="B292" s="6" t="s">
        <v>560</v>
      </c>
      <c r="C292" s="34" t="s">
        <v>621</v>
      </c>
      <c r="D292" s="10">
        <v>2183885</v>
      </c>
      <c r="E292" s="13">
        <v>164185</v>
      </c>
      <c r="F292" s="13">
        <v>185740</v>
      </c>
      <c r="G292" s="13">
        <v>215881</v>
      </c>
      <c r="H292" s="13">
        <v>195353</v>
      </c>
      <c r="I292" s="13">
        <v>233484</v>
      </c>
      <c r="J292" s="13">
        <v>186897</v>
      </c>
      <c r="K292" s="13">
        <v>110779</v>
      </c>
      <c r="L292" s="13">
        <v>170478</v>
      </c>
      <c r="M292" s="13">
        <v>216929</v>
      </c>
      <c r="N292" s="14">
        <v>227980</v>
      </c>
      <c r="O292" s="14">
        <v>227861</v>
      </c>
      <c r="P292" s="14">
        <v>154469</v>
      </c>
      <c r="Q292" s="10">
        <v>2290036</v>
      </c>
      <c r="R292" s="11">
        <v>4.860649713698284E-2</v>
      </c>
    </row>
    <row r="293" spans="1:18" x14ac:dyDescent="0.2">
      <c r="A293" s="5" t="s">
        <v>543</v>
      </c>
      <c r="B293" s="6" t="s">
        <v>561</v>
      </c>
      <c r="C293" s="34" t="s">
        <v>622</v>
      </c>
      <c r="D293" s="10">
        <v>2583123</v>
      </c>
      <c r="E293" s="13">
        <v>126419</v>
      </c>
      <c r="F293" s="13">
        <v>124761</v>
      </c>
      <c r="G293" s="13">
        <v>152360</v>
      </c>
      <c r="H293" s="13">
        <v>222307</v>
      </c>
      <c r="I293" s="13">
        <v>226164</v>
      </c>
      <c r="J293" s="13">
        <v>230953</v>
      </c>
      <c r="K293" s="13">
        <v>269362</v>
      </c>
      <c r="L293" s="13">
        <v>247744</v>
      </c>
      <c r="M293" s="13">
        <v>222720</v>
      </c>
      <c r="N293" s="14">
        <v>222154</v>
      </c>
      <c r="O293" s="14">
        <v>136701</v>
      </c>
      <c r="P293" s="14">
        <v>135944</v>
      </c>
      <c r="Q293" s="10">
        <v>2317589</v>
      </c>
      <c r="R293" s="11">
        <v>-0.10279572440027052</v>
      </c>
    </row>
    <row r="294" spans="1:18" x14ac:dyDescent="0.2">
      <c r="A294" s="5" t="s">
        <v>543</v>
      </c>
      <c r="B294" s="6" t="s">
        <v>562</v>
      </c>
      <c r="C294" s="34" t="s">
        <v>623</v>
      </c>
      <c r="D294" s="10">
        <v>150190</v>
      </c>
      <c r="E294" s="13">
        <v>4932</v>
      </c>
      <c r="F294" s="13">
        <v>5515</v>
      </c>
      <c r="G294" s="13">
        <v>8162</v>
      </c>
      <c r="H294" s="13">
        <v>17772</v>
      </c>
      <c r="I294" s="13">
        <v>16626</v>
      </c>
      <c r="J294" s="13">
        <v>17687</v>
      </c>
      <c r="K294" s="13">
        <v>20455</v>
      </c>
      <c r="L294" s="13">
        <v>18000</v>
      </c>
      <c r="M294" s="13">
        <v>17950</v>
      </c>
      <c r="N294" s="14">
        <v>20140</v>
      </c>
      <c r="O294" s="14">
        <v>9071</v>
      </c>
      <c r="P294" s="14">
        <v>7162</v>
      </c>
      <c r="Q294" s="10">
        <v>163472</v>
      </c>
      <c r="R294" s="11">
        <v>8.8434649444037561E-2</v>
      </c>
    </row>
    <row r="295" spans="1:18" x14ac:dyDescent="0.2">
      <c r="A295" s="5" t="s">
        <v>543</v>
      </c>
      <c r="B295" s="6" t="s">
        <v>563</v>
      </c>
      <c r="C295" s="34" t="s">
        <v>624</v>
      </c>
      <c r="D295" s="10">
        <v>282128</v>
      </c>
      <c r="E295" s="13">
        <v>20423</v>
      </c>
      <c r="F295" s="13">
        <v>24046</v>
      </c>
      <c r="G295" s="13">
        <v>26636</v>
      </c>
      <c r="H295" s="13">
        <v>22318</v>
      </c>
      <c r="I295" s="13">
        <v>31932</v>
      </c>
      <c r="J295" s="13">
        <v>23611</v>
      </c>
      <c r="K295" s="13">
        <v>7390</v>
      </c>
      <c r="L295" s="13">
        <v>20406</v>
      </c>
      <c r="M295" s="13">
        <v>32247</v>
      </c>
      <c r="N295" s="14">
        <v>30851</v>
      </c>
      <c r="O295" s="14">
        <v>26640</v>
      </c>
      <c r="P295" s="14">
        <v>16143</v>
      </c>
      <c r="Q295" s="10">
        <v>282643</v>
      </c>
      <c r="R295" s="11">
        <v>1.8254125786876241E-3</v>
      </c>
    </row>
    <row r="296" spans="1:18" x14ac:dyDescent="0.2">
      <c r="A296" s="5" t="s">
        <v>543</v>
      </c>
      <c r="B296" s="6" t="s">
        <v>564</v>
      </c>
      <c r="C296" s="34" t="s">
        <v>625</v>
      </c>
      <c r="D296" s="10">
        <v>954475</v>
      </c>
      <c r="E296" s="13">
        <v>72131</v>
      </c>
      <c r="F296" s="13">
        <v>73739</v>
      </c>
      <c r="G296" s="13">
        <v>85260</v>
      </c>
      <c r="H296" s="13">
        <v>83461</v>
      </c>
      <c r="I296" s="13">
        <v>100384</v>
      </c>
      <c r="J296" s="13">
        <v>85653</v>
      </c>
      <c r="K296" s="13">
        <v>63494</v>
      </c>
      <c r="L296" s="13">
        <v>75621</v>
      </c>
      <c r="M296" s="13">
        <v>89370</v>
      </c>
      <c r="N296" s="14">
        <v>92906</v>
      </c>
      <c r="O296" s="14">
        <v>89588</v>
      </c>
      <c r="P296" s="14">
        <v>71892</v>
      </c>
      <c r="Q296" s="10">
        <v>983499</v>
      </c>
      <c r="R296" s="11">
        <v>3.0408339663165584E-2</v>
      </c>
    </row>
    <row r="297" spans="1:18" x14ac:dyDescent="0.2">
      <c r="A297" s="5" t="s">
        <v>543</v>
      </c>
      <c r="B297" s="6" t="s">
        <v>565</v>
      </c>
      <c r="C297" s="34" t="s">
        <v>626</v>
      </c>
      <c r="D297" s="10">
        <v>180640</v>
      </c>
      <c r="E297" s="13">
        <v>13018</v>
      </c>
      <c r="F297" s="13">
        <v>13806</v>
      </c>
      <c r="G297" s="13">
        <v>15672</v>
      </c>
      <c r="H297" s="13">
        <v>15473</v>
      </c>
      <c r="I297" s="13">
        <v>19045</v>
      </c>
      <c r="J297" s="13">
        <v>17870</v>
      </c>
      <c r="K297" s="13">
        <v>12962</v>
      </c>
      <c r="L297" s="13">
        <v>16871</v>
      </c>
      <c r="M297" s="13">
        <v>23009</v>
      </c>
      <c r="N297" s="14">
        <v>20005</v>
      </c>
      <c r="O297" s="14">
        <v>15082</v>
      </c>
      <c r="P297" s="14">
        <v>11537</v>
      </c>
      <c r="Q297" s="10">
        <v>194350</v>
      </c>
      <c r="R297" s="11">
        <v>7.589681133746673E-2</v>
      </c>
    </row>
    <row r="298" spans="1:18" x14ac:dyDescent="0.2">
      <c r="A298" s="5" t="s">
        <v>543</v>
      </c>
      <c r="B298" s="6" t="s">
        <v>566</v>
      </c>
      <c r="C298" s="34" t="s">
        <v>627</v>
      </c>
      <c r="D298" s="10">
        <v>340189</v>
      </c>
      <c r="E298" s="13">
        <v>17668</v>
      </c>
      <c r="F298" s="13">
        <v>20065</v>
      </c>
      <c r="G298" s="13">
        <v>25083</v>
      </c>
      <c r="H298" s="13">
        <v>24834</v>
      </c>
      <c r="I298" s="13">
        <v>29484</v>
      </c>
      <c r="J298" s="13">
        <v>28771</v>
      </c>
      <c r="K298" s="13">
        <v>50862</v>
      </c>
      <c r="L298" s="13">
        <v>33853</v>
      </c>
      <c r="M298" s="13">
        <v>27683</v>
      </c>
      <c r="N298" s="14">
        <v>27789</v>
      </c>
      <c r="O298" s="14">
        <v>23723</v>
      </c>
      <c r="P298" s="14">
        <v>17353</v>
      </c>
      <c r="Q298" s="10">
        <v>327168</v>
      </c>
      <c r="R298" s="11">
        <v>-3.8275781991775171E-2</v>
      </c>
    </row>
    <row r="299" spans="1:18" x14ac:dyDescent="0.2">
      <c r="A299" s="5" t="s">
        <v>567</v>
      </c>
      <c r="B299" s="5" t="s">
        <v>568</v>
      </c>
      <c r="C299" s="34" t="s">
        <v>628</v>
      </c>
      <c r="D299" s="10">
        <v>5053649</v>
      </c>
      <c r="E299" s="13">
        <v>318774</v>
      </c>
      <c r="F299" s="13">
        <v>329410</v>
      </c>
      <c r="G299" s="13">
        <v>400533</v>
      </c>
      <c r="H299" s="13">
        <v>457434</v>
      </c>
      <c r="I299" s="13">
        <v>479675</v>
      </c>
      <c r="J299" s="13">
        <v>500044</v>
      </c>
      <c r="K299" s="13">
        <v>553809</v>
      </c>
      <c r="L299" s="13">
        <v>532457</v>
      </c>
      <c r="M299" s="13">
        <v>509164</v>
      </c>
      <c r="N299" s="14">
        <v>494196</v>
      </c>
      <c r="O299" s="14">
        <v>389123</v>
      </c>
      <c r="P299" s="14">
        <v>389273</v>
      </c>
      <c r="Q299" s="10">
        <v>5353892</v>
      </c>
      <c r="R299" s="11">
        <v>5.941113045247115E-2</v>
      </c>
    </row>
    <row r="300" spans="1:18" x14ac:dyDescent="0.2">
      <c r="A300" s="5" t="s">
        <v>567</v>
      </c>
      <c r="B300" s="5" t="s">
        <v>796</v>
      </c>
      <c r="C300" s="34" t="s">
        <v>797</v>
      </c>
      <c r="D300" s="10">
        <v>169420</v>
      </c>
      <c r="E300" s="13">
        <v>10661</v>
      </c>
      <c r="F300" s="13">
        <v>10953</v>
      </c>
      <c r="G300" s="13">
        <v>12419</v>
      </c>
      <c r="H300" s="13">
        <v>17817</v>
      </c>
      <c r="I300" s="13">
        <v>22212</v>
      </c>
      <c r="J300" s="13">
        <v>25453</v>
      </c>
      <c r="K300" s="13">
        <v>32726</v>
      </c>
      <c r="L300" s="13">
        <v>28715</v>
      </c>
      <c r="M300" s="13">
        <v>37224</v>
      </c>
      <c r="N300" s="14">
        <v>29646</v>
      </c>
      <c r="O300" s="14">
        <v>15406</v>
      </c>
      <c r="P300" s="14">
        <v>15460</v>
      </c>
      <c r="Q300" s="10">
        <v>258692</v>
      </c>
      <c r="R300" s="11">
        <v>0.52700000000000002</v>
      </c>
    </row>
    <row r="301" spans="1:18" x14ac:dyDescent="0.2">
      <c r="A301" s="5" t="s">
        <v>567</v>
      </c>
      <c r="B301" s="6" t="s">
        <v>569</v>
      </c>
      <c r="C301" s="34" t="s">
        <v>629</v>
      </c>
      <c r="D301" s="10">
        <v>13111741</v>
      </c>
      <c r="E301" s="13">
        <v>1189048</v>
      </c>
      <c r="F301" s="13">
        <v>1171145</v>
      </c>
      <c r="G301" s="13">
        <v>1335781</v>
      </c>
      <c r="H301" s="13">
        <v>1185522</v>
      </c>
      <c r="I301" s="13">
        <v>1085347</v>
      </c>
      <c r="J301" s="13">
        <v>1132712</v>
      </c>
      <c r="K301" s="13">
        <v>1293808</v>
      </c>
      <c r="L301" s="13">
        <v>1231226</v>
      </c>
      <c r="M301" s="13">
        <v>1117734</v>
      </c>
      <c r="N301" s="14">
        <v>1133591</v>
      </c>
      <c r="O301" s="14">
        <v>905465</v>
      </c>
      <c r="P301" s="14">
        <v>1118045</v>
      </c>
      <c r="Q301" s="10">
        <v>13899424</v>
      </c>
      <c r="R301" s="11">
        <v>6.0074630821338015E-2</v>
      </c>
    </row>
    <row r="302" spans="1:18" x14ac:dyDescent="0.2">
      <c r="A302" s="5" t="s">
        <v>567</v>
      </c>
      <c r="B302" s="6" t="s">
        <v>570</v>
      </c>
      <c r="C302" s="34" t="s">
        <v>630</v>
      </c>
      <c r="D302" s="10">
        <v>24337954</v>
      </c>
      <c r="E302" s="13">
        <v>1712010</v>
      </c>
      <c r="F302" s="13">
        <v>1694143</v>
      </c>
      <c r="G302" s="13">
        <v>1967274</v>
      </c>
      <c r="H302" s="13">
        <v>2108049</v>
      </c>
      <c r="I302" s="13">
        <v>2130007</v>
      </c>
      <c r="J302" s="13">
        <v>2202293</v>
      </c>
      <c r="K302" s="13">
        <v>2473182</v>
      </c>
      <c r="L302" s="13">
        <v>2395482</v>
      </c>
      <c r="M302" s="13">
        <v>2288264</v>
      </c>
      <c r="N302" s="14">
        <v>2254582</v>
      </c>
      <c r="O302" s="14">
        <v>1788280</v>
      </c>
      <c r="P302" s="14">
        <v>1788900</v>
      </c>
      <c r="Q302" s="10">
        <v>24802466</v>
      </c>
      <c r="R302" s="11">
        <v>1.9085910015278928E-2</v>
      </c>
    </row>
    <row r="303" spans="1:18" x14ac:dyDescent="0.2">
      <c r="A303" s="5" t="s">
        <v>632</v>
      </c>
      <c r="B303" s="5" t="s">
        <v>93</v>
      </c>
      <c r="C303" s="35"/>
      <c r="D303" s="10">
        <v>117347580</v>
      </c>
      <c r="E303" s="13">
        <v>7413846</v>
      </c>
      <c r="F303" s="13">
        <v>6963950</v>
      </c>
      <c r="G303" s="13">
        <v>8320348</v>
      </c>
      <c r="H303" s="13">
        <v>9640496</v>
      </c>
      <c r="I303" s="13">
        <v>11523708</v>
      </c>
      <c r="J303" s="13">
        <v>13219365</v>
      </c>
      <c r="K303" s="13">
        <v>14873970</v>
      </c>
      <c r="L303" s="13">
        <v>14827324</v>
      </c>
      <c r="M303" s="13">
        <v>13970006</v>
      </c>
      <c r="N303" s="14">
        <v>12143183</v>
      </c>
      <c r="O303" s="14">
        <v>8904395</v>
      </c>
      <c r="P303" s="14">
        <v>8157270</v>
      </c>
      <c r="Q303" s="10">
        <v>129957861</v>
      </c>
      <c r="R303" s="11">
        <v>0.10746093783953614</v>
      </c>
    </row>
    <row r="304" spans="1:18" x14ac:dyDescent="0.2">
      <c r="A304" s="5" t="s">
        <v>632</v>
      </c>
      <c r="B304" s="5" t="s">
        <v>633</v>
      </c>
      <c r="C304" s="34" t="s">
        <v>692</v>
      </c>
      <c r="D304" s="10">
        <v>3273392</v>
      </c>
      <c r="E304" s="13">
        <v>308344</v>
      </c>
      <c r="F304" s="13">
        <v>309336</v>
      </c>
      <c r="G304" s="13">
        <v>307095</v>
      </c>
      <c r="H304" s="13">
        <v>299490</v>
      </c>
      <c r="I304" s="13">
        <v>303494</v>
      </c>
      <c r="J304" s="13">
        <v>323018</v>
      </c>
      <c r="K304" s="13">
        <v>337816</v>
      </c>
      <c r="L304" s="13">
        <v>340710</v>
      </c>
      <c r="M304" s="13">
        <v>329141</v>
      </c>
      <c r="N304" s="14">
        <v>315032</v>
      </c>
      <c r="O304" s="14">
        <v>304718</v>
      </c>
      <c r="P304" s="14">
        <v>299154</v>
      </c>
      <c r="Q304" s="10">
        <v>3777348</v>
      </c>
      <c r="R304" s="11">
        <v>0.15395528552645077</v>
      </c>
    </row>
    <row r="305" spans="1:18" x14ac:dyDescent="0.2">
      <c r="A305" s="5" t="s">
        <v>632</v>
      </c>
      <c r="B305" s="5" t="s">
        <v>634</v>
      </c>
      <c r="C305" s="34" t="s">
        <v>693</v>
      </c>
      <c r="D305" s="10">
        <v>8520649</v>
      </c>
      <c r="E305" s="13">
        <v>724089</v>
      </c>
      <c r="F305" s="13">
        <v>633856</v>
      </c>
      <c r="G305" s="13">
        <v>773554</v>
      </c>
      <c r="H305" s="13">
        <v>743832</v>
      </c>
      <c r="I305" s="13">
        <v>777645</v>
      </c>
      <c r="J305" s="13">
        <v>823129</v>
      </c>
      <c r="K305" s="13">
        <v>852059</v>
      </c>
      <c r="L305" s="13">
        <v>809386</v>
      </c>
      <c r="M305" s="13">
        <v>850628</v>
      </c>
      <c r="N305" s="14">
        <v>777635</v>
      </c>
      <c r="O305" s="14">
        <v>752811</v>
      </c>
      <c r="P305" s="14">
        <v>719262</v>
      </c>
      <c r="Q305" s="10">
        <v>9237886</v>
      </c>
      <c r="R305" s="11">
        <v>8.4176334455274393E-2</v>
      </c>
    </row>
    <row r="306" spans="1:18" x14ac:dyDescent="0.2">
      <c r="A306" s="5" t="s">
        <v>632</v>
      </c>
      <c r="B306" s="5" t="s">
        <v>635</v>
      </c>
      <c r="C306" s="34" t="s">
        <v>694</v>
      </c>
      <c r="D306" s="10">
        <v>25113635</v>
      </c>
      <c r="E306" s="13">
        <v>615166</v>
      </c>
      <c r="F306" s="13">
        <v>618778</v>
      </c>
      <c r="G306" s="13">
        <v>906115</v>
      </c>
      <c r="H306" s="13">
        <v>1453180</v>
      </c>
      <c r="I306" s="13">
        <v>2556287</v>
      </c>
      <c r="J306" s="13">
        <v>3221215</v>
      </c>
      <c r="K306" s="13">
        <v>3950307</v>
      </c>
      <c r="L306" s="13">
        <v>3897401</v>
      </c>
      <c r="M306" s="13">
        <v>3522807</v>
      </c>
      <c r="N306" s="14">
        <v>2650233</v>
      </c>
      <c r="O306" s="14">
        <v>1031504</v>
      </c>
      <c r="P306" s="14">
        <v>570674</v>
      </c>
      <c r="Q306" s="10">
        <v>24993667</v>
      </c>
      <c r="R306" s="11">
        <v>-4.7770065942266404E-3</v>
      </c>
    </row>
    <row r="307" spans="1:18" x14ac:dyDescent="0.2">
      <c r="A307" s="5" t="s">
        <v>632</v>
      </c>
      <c r="B307" s="5" t="s">
        <v>636</v>
      </c>
      <c r="C307" s="34" t="s">
        <v>695</v>
      </c>
      <c r="D307" s="10">
        <v>3379198</v>
      </c>
      <c r="E307" s="13">
        <v>52985</v>
      </c>
      <c r="F307" s="13">
        <v>74483</v>
      </c>
      <c r="G307" s="13">
        <v>62836</v>
      </c>
      <c r="H307" s="13">
        <v>143170</v>
      </c>
      <c r="I307" s="13">
        <v>314233</v>
      </c>
      <c r="J307" s="13">
        <v>528221</v>
      </c>
      <c r="K307" s="13">
        <v>692827</v>
      </c>
      <c r="L307" s="13">
        <v>716352</v>
      </c>
      <c r="M307" s="13">
        <v>556628</v>
      </c>
      <c r="N307" s="14">
        <v>308195</v>
      </c>
      <c r="O307" s="14">
        <v>66582</v>
      </c>
      <c r="P307" s="14">
        <v>49312</v>
      </c>
      <c r="Q307" s="10">
        <v>3565824</v>
      </c>
      <c r="R307" s="11">
        <v>5.5227897270299087E-2</v>
      </c>
    </row>
    <row r="308" spans="1:18" x14ac:dyDescent="0.2">
      <c r="A308" s="5" t="s">
        <v>632</v>
      </c>
      <c r="B308" s="5" t="s">
        <v>637</v>
      </c>
      <c r="C308" s="34" t="s">
        <v>696</v>
      </c>
      <c r="D308" s="10">
        <v>3732941</v>
      </c>
      <c r="E308" s="13">
        <v>31817</v>
      </c>
      <c r="F308" s="13">
        <v>27866</v>
      </c>
      <c r="G308" s="13">
        <v>40088</v>
      </c>
      <c r="H308" s="13">
        <v>141158</v>
      </c>
      <c r="I308" s="13">
        <v>397566</v>
      </c>
      <c r="J308" s="13">
        <v>611626</v>
      </c>
      <c r="K308" s="13">
        <v>705640</v>
      </c>
      <c r="L308" s="13">
        <v>721917</v>
      </c>
      <c r="M308" s="13">
        <v>638502</v>
      </c>
      <c r="N308" s="14">
        <v>404967</v>
      </c>
      <c r="O308" s="14">
        <v>56876</v>
      </c>
      <c r="P308" s="14">
        <v>31992</v>
      </c>
      <c r="Q308" s="10">
        <v>3810015</v>
      </c>
      <c r="R308" s="11">
        <v>2.0646991206129339E-2</v>
      </c>
    </row>
    <row r="309" spans="1:18" x14ac:dyDescent="0.2">
      <c r="A309" s="5" t="s">
        <v>632</v>
      </c>
      <c r="B309" s="5" t="s">
        <v>638</v>
      </c>
      <c r="C309" s="34" t="s">
        <v>697</v>
      </c>
      <c r="D309" s="10">
        <v>1690653</v>
      </c>
      <c r="E309" s="13">
        <v>136459</v>
      </c>
      <c r="F309" s="13">
        <v>128771</v>
      </c>
      <c r="G309" s="13">
        <v>130806</v>
      </c>
      <c r="H309" s="13">
        <v>139834</v>
      </c>
      <c r="I309" s="13">
        <v>144137</v>
      </c>
      <c r="J309" s="13">
        <v>9865</v>
      </c>
      <c r="K309" s="13">
        <v>9297</v>
      </c>
      <c r="L309" s="13">
        <v>8745</v>
      </c>
      <c r="M309" s="13">
        <v>144350</v>
      </c>
      <c r="N309" s="14">
        <v>150060</v>
      </c>
      <c r="O309" s="14">
        <v>145589</v>
      </c>
      <c r="P309" s="14">
        <v>129330</v>
      </c>
      <c r="Q309" s="10">
        <v>1277243</v>
      </c>
      <c r="R309" s="11">
        <v>-0.24452681892736117</v>
      </c>
    </row>
    <row r="310" spans="1:18" x14ac:dyDescent="0.2">
      <c r="A310" s="5" t="s">
        <v>632</v>
      </c>
      <c r="B310" s="5" t="s">
        <v>639</v>
      </c>
      <c r="C310" s="34" t="s">
        <v>698</v>
      </c>
      <c r="D310" s="10">
        <v>1309598</v>
      </c>
      <c r="E310" s="13">
        <v>112830</v>
      </c>
      <c r="F310" s="13">
        <v>106635</v>
      </c>
      <c r="G310" s="13">
        <v>113956</v>
      </c>
      <c r="H310" s="13">
        <v>117465</v>
      </c>
      <c r="I310" s="13">
        <v>120648</v>
      </c>
      <c r="J310" s="13">
        <v>124891</v>
      </c>
      <c r="K310" s="13">
        <v>127263</v>
      </c>
      <c r="L310" s="13">
        <v>135001</v>
      </c>
      <c r="M310" s="13">
        <v>136489</v>
      </c>
      <c r="N310" s="14">
        <v>124832</v>
      </c>
      <c r="O310" s="14">
        <v>115717</v>
      </c>
      <c r="P310" s="14">
        <v>108842</v>
      </c>
      <c r="Q310" s="10">
        <v>1444569</v>
      </c>
      <c r="R310" s="11">
        <v>0.10306292465321421</v>
      </c>
    </row>
    <row r="311" spans="1:18" x14ac:dyDescent="0.2">
      <c r="A311" s="5" t="s">
        <v>632</v>
      </c>
      <c r="B311" s="5" t="s">
        <v>640</v>
      </c>
      <c r="C311" s="34" t="s">
        <v>699</v>
      </c>
      <c r="D311" s="10">
        <v>37452187</v>
      </c>
      <c r="E311" s="13">
        <v>2945035</v>
      </c>
      <c r="F311" s="13">
        <v>2768534</v>
      </c>
      <c r="G311" s="13">
        <v>3357735</v>
      </c>
      <c r="H311" s="13">
        <v>3666314</v>
      </c>
      <c r="I311" s="13">
        <v>3787486</v>
      </c>
      <c r="J311" s="13">
        <v>4043782</v>
      </c>
      <c r="K311" s="13">
        <v>4334639</v>
      </c>
      <c r="L311" s="13">
        <v>4354281</v>
      </c>
      <c r="M311" s="13">
        <v>4303920</v>
      </c>
      <c r="N311" s="14">
        <v>4183304</v>
      </c>
      <c r="O311" s="14">
        <v>3709645</v>
      </c>
      <c r="P311" s="14">
        <v>3543833</v>
      </c>
      <c r="Q311" s="10">
        <v>44998508</v>
      </c>
      <c r="R311" s="11">
        <v>0.20149213182130055</v>
      </c>
    </row>
    <row r="312" spans="1:18" x14ac:dyDescent="0.2">
      <c r="A312" s="5" t="s">
        <v>632</v>
      </c>
      <c r="B312" s="5" t="s">
        <v>641</v>
      </c>
      <c r="C312" s="34" t="s">
        <v>700</v>
      </c>
      <c r="D312" s="10">
        <v>12749230</v>
      </c>
      <c r="E312" s="13">
        <v>993702</v>
      </c>
      <c r="F312" s="13">
        <v>924829</v>
      </c>
      <c r="G312" s="13">
        <v>1048111</v>
      </c>
      <c r="H312" s="13">
        <v>1224044</v>
      </c>
      <c r="I312" s="13">
        <v>1220994</v>
      </c>
      <c r="J312" s="13">
        <v>1370178</v>
      </c>
      <c r="K312" s="13">
        <v>1401129</v>
      </c>
      <c r="L312" s="13">
        <v>1431624</v>
      </c>
      <c r="M312" s="13">
        <v>1363467</v>
      </c>
      <c r="N312" s="14">
        <v>1314504</v>
      </c>
      <c r="O312" s="14">
        <v>1038025</v>
      </c>
      <c r="P312" s="14">
        <v>1156635</v>
      </c>
      <c r="Q312" s="10">
        <v>14487242</v>
      </c>
      <c r="R312" s="11">
        <v>0.13632289950059739</v>
      </c>
    </row>
    <row r="313" spans="1:18" x14ac:dyDescent="0.2">
      <c r="A313" s="5" t="s">
        <v>632</v>
      </c>
      <c r="B313" s="5" t="s">
        <v>642</v>
      </c>
      <c r="C313" s="34" t="s">
        <v>701</v>
      </c>
      <c r="D313" s="10">
        <v>8542811</v>
      </c>
      <c r="E313" s="13">
        <v>604307</v>
      </c>
      <c r="F313" s="13">
        <v>571523</v>
      </c>
      <c r="G313" s="13">
        <v>656050</v>
      </c>
      <c r="H313" s="13">
        <v>712507</v>
      </c>
      <c r="I313" s="13">
        <v>815283</v>
      </c>
      <c r="J313" s="13">
        <v>905108</v>
      </c>
      <c r="K313" s="13">
        <v>1012768</v>
      </c>
      <c r="L313" s="13">
        <v>1015822</v>
      </c>
      <c r="M313" s="13">
        <v>947230</v>
      </c>
      <c r="N313" s="14">
        <v>822123</v>
      </c>
      <c r="O313" s="14">
        <v>661371</v>
      </c>
      <c r="P313" s="14">
        <v>632192</v>
      </c>
      <c r="Q313" s="10">
        <v>9356284</v>
      </c>
      <c r="R313" s="11">
        <v>9.5223106305406979E-2</v>
      </c>
    </row>
    <row r="314" spans="1:18" x14ac:dyDescent="0.2">
      <c r="A314" s="5" t="s">
        <v>632</v>
      </c>
      <c r="B314" s="5" t="s">
        <v>643</v>
      </c>
      <c r="C314" s="34" t="s">
        <v>702</v>
      </c>
      <c r="D314" s="10">
        <v>1164666</v>
      </c>
      <c r="E314" s="13">
        <v>82374</v>
      </c>
      <c r="F314" s="13">
        <v>76369</v>
      </c>
      <c r="G314" s="13">
        <v>92283</v>
      </c>
      <c r="H314" s="13">
        <v>104487</v>
      </c>
      <c r="I314" s="13">
        <v>111179</v>
      </c>
      <c r="J314" s="13">
        <v>119246</v>
      </c>
      <c r="K314" s="13">
        <v>134141</v>
      </c>
      <c r="L314" s="13">
        <v>139492</v>
      </c>
      <c r="M314" s="13">
        <v>120613</v>
      </c>
      <c r="N314" s="14">
        <v>112864</v>
      </c>
      <c r="O314" s="14">
        <v>83813</v>
      </c>
      <c r="P314" s="14">
        <v>81870</v>
      </c>
      <c r="Q314" s="10">
        <v>1258731</v>
      </c>
      <c r="R314" s="11">
        <v>8.0765644399338532E-2</v>
      </c>
    </row>
    <row r="315" spans="1:18" x14ac:dyDescent="0.2">
      <c r="A315" s="5" t="s">
        <v>632</v>
      </c>
      <c r="B315" s="5" t="s">
        <v>644</v>
      </c>
      <c r="C315" s="34" t="s">
        <v>703</v>
      </c>
      <c r="D315" s="10">
        <v>2266793</v>
      </c>
      <c r="E315" s="13">
        <v>190465</v>
      </c>
      <c r="F315" s="13">
        <v>169766</v>
      </c>
      <c r="G315" s="13">
        <v>175977</v>
      </c>
      <c r="H315" s="13">
        <v>172273</v>
      </c>
      <c r="I315" s="13">
        <v>199869</v>
      </c>
      <c r="J315" s="13">
        <v>225346</v>
      </c>
      <c r="K315" s="13">
        <v>246066</v>
      </c>
      <c r="L315" s="13">
        <v>244137</v>
      </c>
      <c r="M315" s="13">
        <v>232261</v>
      </c>
      <c r="N315" s="14">
        <v>217001</v>
      </c>
      <c r="O315" s="14">
        <v>183262</v>
      </c>
      <c r="P315" s="14">
        <v>173450</v>
      </c>
      <c r="Q315" s="10">
        <v>2429873</v>
      </c>
      <c r="R315" s="11">
        <v>7.1943049056530484E-2</v>
      </c>
    </row>
    <row r="316" spans="1:18" x14ac:dyDescent="0.2">
      <c r="A316" s="5" t="s">
        <v>645</v>
      </c>
      <c r="B316" s="5" t="s">
        <v>646</v>
      </c>
      <c r="C316" s="34" t="s">
        <v>704</v>
      </c>
      <c r="D316" s="10">
        <v>426532</v>
      </c>
      <c r="E316" s="13">
        <v>31047</v>
      </c>
      <c r="F316" s="13">
        <v>27522</v>
      </c>
      <c r="G316" s="13">
        <v>31995</v>
      </c>
      <c r="H316" s="13">
        <v>35365</v>
      </c>
      <c r="I316" s="13">
        <v>38095</v>
      </c>
      <c r="J316" s="13">
        <v>39965</v>
      </c>
      <c r="K316" s="13">
        <v>43038</v>
      </c>
      <c r="L316" s="13">
        <v>42884</v>
      </c>
      <c r="M316" s="13">
        <v>40220</v>
      </c>
      <c r="N316" s="14">
        <v>42154</v>
      </c>
      <c r="O316" s="14">
        <v>38658</v>
      </c>
      <c r="P316" s="14">
        <v>33207</v>
      </c>
      <c r="Q316" s="10">
        <v>444150</v>
      </c>
      <c r="R316" s="11">
        <f>Q316/D316-1</f>
        <v>4.1305224461470669E-2</v>
      </c>
    </row>
    <row r="317" spans="1:18" x14ac:dyDescent="0.2">
      <c r="A317" s="5" t="s">
        <v>645</v>
      </c>
      <c r="B317" s="5" t="s">
        <v>647</v>
      </c>
      <c r="C317" s="34" t="s">
        <v>705</v>
      </c>
      <c r="D317" s="10">
        <v>829254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4"/>
      <c r="O317" s="14"/>
      <c r="P317" s="14"/>
      <c r="Q317" s="10">
        <v>1000000</v>
      </c>
      <c r="R317" s="11">
        <f>Q317/D317-1</f>
        <v>0.2059031370364206</v>
      </c>
    </row>
    <row r="318" spans="1:18" x14ac:dyDescent="0.2">
      <c r="A318" s="5" t="s">
        <v>645</v>
      </c>
      <c r="B318" s="5" t="s">
        <v>648</v>
      </c>
      <c r="C318" s="34" t="s">
        <v>706</v>
      </c>
      <c r="D318" s="10">
        <v>308663</v>
      </c>
      <c r="E318" s="13">
        <v>23005</v>
      </c>
      <c r="F318" s="13">
        <v>22646</v>
      </c>
      <c r="G318" s="13">
        <v>27479</v>
      </c>
      <c r="H318" s="13">
        <v>31914</v>
      </c>
      <c r="I318" s="13">
        <v>38242</v>
      </c>
      <c r="J318" s="13">
        <v>80058</v>
      </c>
      <c r="K318" s="13">
        <v>50605</v>
      </c>
      <c r="L318" s="13">
        <v>56409</v>
      </c>
      <c r="M318" s="13">
        <v>53151</v>
      </c>
      <c r="N318" s="14">
        <v>42304</v>
      </c>
      <c r="O318" s="14">
        <v>38696</v>
      </c>
      <c r="P318" s="14">
        <v>36963</v>
      </c>
      <c r="Q318" s="10">
        <f>SUM(E318:P318)</f>
        <v>501472</v>
      </c>
      <c r="R318" s="11">
        <f>Q318/D318-1</f>
        <v>0.6246586082556056</v>
      </c>
    </row>
    <row r="319" spans="1:18" x14ac:dyDescent="0.2">
      <c r="A319" s="5" t="s">
        <v>645</v>
      </c>
      <c r="B319" s="5" t="s">
        <v>649</v>
      </c>
      <c r="C319" s="34" t="s">
        <v>707</v>
      </c>
      <c r="D319" s="10">
        <v>8047072</v>
      </c>
      <c r="E319" s="13">
        <v>562847</v>
      </c>
      <c r="F319" s="13">
        <v>466391</v>
      </c>
      <c r="G319" s="13">
        <v>559170</v>
      </c>
      <c r="H319" s="13">
        <v>619435</v>
      </c>
      <c r="I319" s="13">
        <v>739742</v>
      </c>
      <c r="J319" s="13">
        <v>885994</v>
      </c>
      <c r="K319" s="13">
        <v>968006</v>
      </c>
      <c r="L319" s="13">
        <v>985823</v>
      </c>
      <c r="M319" s="13">
        <v>903556</v>
      </c>
      <c r="N319" s="14">
        <v>701665</v>
      </c>
      <c r="O319" s="14">
        <v>554236</v>
      </c>
      <c r="P319" s="14">
        <v>531226</v>
      </c>
      <c r="Q319" s="10">
        <v>8478091</v>
      </c>
      <c r="R319" s="11">
        <v>5.3562214927367346E-2</v>
      </c>
    </row>
    <row r="320" spans="1:18" x14ac:dyDescent="0.2">
      <c r="A320" s="5" t="s">
        <v>645</v>
      </c>
      <c r="B320" s="5" t="s">
        <v>709</v>
      </c>
      <c r="C320" s="34" t="s">
        <v>710</v>
      </c>
      <c r="D320" s="30" t="s">
        <v>751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4"/>
      <c r="O320" s="14"/>
      <c r="P320" s="14"/>
      <c r="Q320" s="10">
        <v>862000</v>
      </c>
      <c r="R320" s="11"/>
    </row>
    <row r="321" spans="1:18" x14ac:dyDescent="0.2">
      <c r="A321" s="5" t="s">
        <v>645</v>
      </c>
      <c r="B321" s="5" t="s">
        <v>650</v>
      </c>
      <c r="C321" s="34" t="s">
        <v>708</v>
      </c>
      <c r="D321" s="10">
        <v>296969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4"/>
      <c r="O321" s="14"/>
      <c r="P321" s="14"/>
      <c r="Q321" s="10">
        <v>576000</v>
      </c>
      <c r="R321" s="11">
        <f>Q321/D321-1</f>
        <v>0.93959638884866781</v>
      </c>
    </row>
    <row r="322" spans="1:18" x14ac:dyDescent="0.2">
      <c r="A322" s="5" t="s">
        <v>645</v>
      </c>
      <c r="B322" s="5" t="s">
        <v>651</v>
      </c>
      <c r="C322" s="34" t="s">
        <v>711</v>
      </c>
      <c r="D322" s="10">
        <v>824319</v>
      </c>
      <c r="E322" s="13">
        <v>53749</v>
      </c>
      <c r="F322" s="13">
        <v>43675</v>
      </c>
      <c r="G322" s="13">
        <v>54018</v>
      </c>
      <c r="H322" s="13">
        <v>60927</v>
      </c>
      <c r="I322" s="13">
        <v>77203</v>
      </c>
      <c r="J322" s="13">
        <v>91965</v>
      </c>
      <c r="K322" s="13">
        <v>105867</v>
      </c>
      <c r="L322" s="13">
        <v>113551</v>
      </c>
      <c r="M322" s="13">
        <v>101737</v>
      </c>
      <c r="N322" s="14">
        <v>75743</v>
      </c>
      <c r="O322" s="14">
        <v>67013</v>
      </c>
      <c r="P322" s="14">
        <v>62136</v>
      </c>
      <c r="Q322" s="10">
        <f>SUM(E322:P322)</f>
        <v>907584</v>
      </c>
      <c r="R322" s="11">
        <f>Q322/D322-1</f>
        <v>0.10101065242946006</v>
      </c>
    </row>
    <row r="323" spans="1:18" x14ac:dyDescent="0.2">
      <c r="A323" s="5" t="s">
        <v>645</v>
      </c>
      <c r="B323" s="5" t="s">
        <v>652</v>
      </c>
      <c r="C323" s="34" t="s">
        <v>712</v>
      </c>
      <c r="D323" s="10">
        <v>963894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4"/>
      <c r="O323" s="14"/>
      <c r="P323" s="14"/>
      <c r="Q323" s="10">
        <v>1113900</v>
      </c>
      <c r="R323" s="11">
        <f>Q323/D323-1</f>
        <v>0.15562499610953062</v>
      </c>
    </row>
    <row r="324" spans="1:18" x14ac:dyDescent="0.2">
      <c r="A324" s="5" t="s">
        <v>653</v>
      </c>
      <c r="B324" s="6" t="s">
        <v>93</v>
      </c>
      <c r="C324" s="35"/>
      <c r="D324" s="10">
        <v>222333447</v>
      </c>
      <c r="E324" s="13">
        <v>14177127</v>
      </c>
      <c r="F324" s="13">
        <v>14271843</v>
      </c>
      <c r="G324" s="13">
        <v>16782563</v>
      </c>
      <c r="H324" s="13">
        <v>18297841</v>
      </c>
      <c r="I324" s="13">
        <v>19616720</v>
      </c>
      <c r="J324" s="13">
        <v>21567112</v>
      </c>
      <c r="K324" s="13">
        <v>23062121</v>
      </c>
      <c r="L324" s="13">
        <v>23387337</v>
      </c>
      <c r="M324" s="13">
        <v>21876834</v>
      </c>
      <c r="N324" s="14">
        <v>19849490</v>
      </c>
      <c r="O324" s="14">
        <v>15517086</v>
      </c>
      <c r="P324" s="14">
        <v>15430255</v>
      </c>
      <c r="Q324" s="10">
        <v>223836329</v>
      </c>
      <c r="R324" s="11">
        <v>6.759585749597008E-3</v>
      </c>
    </row>
    <row r="325" spans="1:18" x14ac:dyDescent="0.2">
      <c r="A325" s="5" t="s">
        <v>653</v>
      </c>
      <c r="B325" s="6" t="s">
        <v>654</v>
      </c>
      <c r="C325" s="34" t="s">
        <v>713</v>
      </c>
      <c r="D325" s="10">
        <v>3082626</v>
      </c>
      <c r="E325" s="13">
        <v>225869</v>
      </c>
      <c r="F325" s="13">
        <v>240609</v>
      </c>
      <c r="G325" s="13">
        <v>273365</v>
      </c>
      <c r="H325" s="13">
        <v>272058</v>
      </c>
      <c r="I325" s="13">
        <v>294845</v>
      </c>
      <c r="J325" s="13">
        <v>289051</v>
      </c>
      <c r="K325" s="13">
        <v>311321</v>
      </c>
      <c r="L325" s="13">
        <v>299089</v>
      </c>
      <c r="M325" s="13">
        <v>300730</v>
      </c>
      <c r="N325" s="14">
        <v>314008</v>
      </c>
      <c r="O325" s="14">
        <v>269235</v>
      </c>
      <c r="P325" s="14">
        <v>239459</v>
      </c>
      <c r="Q325" s="10">
        <v>3329639</v>
      </c>
      <c r="R325" s="11">
        <v>8.013070674158973E-2</v>
      </c>
    </row>
    <row r="326" spans="1:18" x14ac:dyDescent="0.2">
      <c r="A326" s="5" t="s">
        <v>653</v>
      </c>
      <c r="B326" s="6" t="s">
        <v>655</v>
      </c>
      <c r="C326" s="34" t="s">
        <v>714</v>
      </c>
      <c r="D326" s="10">
        <v>2395624</v>
      </c>
      <c r="E326" s="13">
        <v>149487</v>
      </c>
      <c r="F326" s="13">
        <v>170403</v>
      </c>
      <c r="G326" s="13">
        <v>196781</v>
      </c>
      <c r="H326" s="13">
        <v>205340</v>
      </c>
      <c r="I326" s="13">
        <v>208113</v>
      </c>
      <c r="J326" s="13">
        <v>190223</v>
      </c>
      <c r="K326" s="13">
        <v>189833</v>
      </c>
      <c r="L326" s="13">
        <v>197713</v>
      </c>
      <c r="M326" s="13">
        <v>180615</v>
      </c>
      <c r="N326" s="14">
        <v>185189</v>
      </c>
      <c r="O326" s="14">
        <v>197217</v>
      </c>
      <c r="P326" s="14">
        <v>177146</v>
      </c>
      <c r="Q326" s="10">
        <v>2248060</v>
      </c>
      <c r="R326" s="11">
        <v>-6.1597312433002815E-2</v>
      </c>
    </row>
    <row r="327" spans="1:18" x14ac:dyDescent="0.2">
      <c r="A327" s="5" t="s">
        <v>653</v>
      </c>
      <c r="B327" s="6" t="s">
        <v>656</v>
      </c>
      <c r="C327" s="34" t="s">
        <v>715</v>
      </c>
      <c r="D327" s="10">
        <v>4102445</v>
      </c>
      <c r="E327" s="13">
        <v>255024</v>
      </c>
      <c r="F327" s="13">
        <v>279579</v>
      </c>
      <c r="G327" s="13">
        <v>315953</v>
      </c>
      <c r="H327" s="13">
        <v>347081</v>
      </c>
      <c r="I327" s="13">
        <v>382527</v>
      </c>
      <c r="J327" s="13">
        <v>430925</v>
      </c>
      <c r="K327" s="13">
        <v>487860</v>
      </c>
      <c r="L327" s="13">
        <v>477955</v>
      </c>
      <c r="M327" s="13">
        <v>414837</v>
      </c>
      <c r="N327" s="14">
        <v>359327</v>
      </c>
      <c r="O327" s="14">
        <v>284121</v>
      </c>
      <c r="P327" s="14">
        <v>278332</v>
      </c>
      <c r="Q327" s="10">
        <v>4313521</v>
      </c>
      <c r="R327" s="11">
        <v>5.1451268694644225E-2</v>
      </c>
    </row>
    <row r="328" spans="1:18" x14ac:dyDescent="0.2">
      <c r="A328" s="5" t="s">
        <v>653</v>
      </c>
      <c r="B328" s="6" t="s">
        <v>657</v>
      </c>
      <c r="C328" s="34" t="s">
        <v>716</v>
      </c>
      <c r="D328" s="10">
        <v>8608828</v>
      </c>
      <c r="E328" s="13">
        <v>501328</v>
      </c>
      <c r="F328" s="13">
        <v>531367</v>
      </c>
      <c r="G328" s="13">
        <v>631139</v>
      </c>
      <c r="H328" s="13">
        <v>701541</v>
      </c>
      <c r="I328" s="13">
        <v>790626</v>
      </c>
      <c r="J328" s="13">
        <v>912710</v>
      </c>
      <c r="K328" s="13">
        <v>976759</v>
      </c>
      <c r="L328" s="13">
        <v>1029512</v>
      </c>
      <c r="M328" s="13">
        <v>947215</v>
      </c>
      <c r="N328" s="14">
        <v>796014</v>
      </c>
      <c r="O328" s="14">
        <v>568722</v>
      </c>
      <c r="P328" s="14">
        <v>531963</v>
      </c>
      <c r="Q328" s="10">
        <v>8918896</v>
      </c>
      <c r="R328" s="11">
        <v>3.6017446277240017E-2</v>
      </c>
    </row>
    <row r="329" spans="1:18" x14ac:dyDescent="0.2">
      <c r="A329" s="5" t="s">
        <v>653</v>
      </c>
      <c r="B329" s="6" t="s">
        <v>658</v>
      </c>
      <c r="C329" s="34" t="s">
        <v>717</v>
      </c>
      <c r="D329" s="10">
        <v>235761</v>
      </c>
      <c r="E329" s="13">
        <v>5815</v>
      </c>
      <c r="F329" s="13">
        <v>6946</v>
      </c>
      <c r="G329" s="13">
        <v>10330</v>
      </c>
      <c r="H329" s="13">
        <v>15151</v>
      </c>
      <c r="I329" s="13">
        <v>20080</v>
      </c>
      <c r="J329" s="13">
        <v>34047</v>
      </c>
      <c r="K329" s="13">
        <v>37700</v>
      </c>
      <c r="L329" s="13">
        <v>39076</v>
      </c>
      <c r="M329" s="13">
        <v>30342</v>
      </c>
      <c r="N329" s="14">
        <v>16579</v>
      </c>
      <c r="O329" s="14">
        <v>10698</v>
      </c>
      <c r="P329" s="14">
        <v>8833</v>
      </c>
      <c r="Q329" s="10">
        <v>235597</v>
      </c>
      <c r="R329" s="11">
        <v>-6.9561971657738919E-4</v>
      </c>
    </row>
    <row r="330" spans="1:18" x14ac:dyDescent="0.2">
      <c r="A330" s="5" t="s">
        <v>653</v>
      </c>
      <c r="B330" s="6" t="s">
        <v>659</v>
      </c>
      <c r="C330" s="34" t="s">
        <v>718</v>
      </c>
      <c r="D330" s="10">
        <v>612547</v>
      </c>
      <c r="E330" s="13">
        <v>16539</v>
      </c>
      <c r="F330" s="13">
        <v>31006</v>
      </c>
      <c r="G330" s="13">
        <v>40829</v>
      </c>
      <c r="H330" s="13">
        <v>60963</v>
      </c>
      <c r="I330" s="13">
        <v>73994</v>
      </c>
      <c r="J330" s="13">
        <v>85188</v>
      </c>
      <c r="K330" s="13">
        <v>88454</v>
      </c>
      <c r="L330" s="13">
        <v>94124</v>
      </c>
      <c r="M330" s="13">
        <v>87122</v>
      </c>
      <c r="N330" s="14">
        <v>80533</v>
      </c>
      <c r="O330" s="14">
        <v>18771</v>
      </c>
      <c r="P330" s="14">
        <v>13849</v>
      </c>
      <c r="Q330" s="10">
        <v>691372</v>
      </c>
      <c r="R330" s="11">
        <v>0.12868400302344152</v>
      </c>
    </row>
    <row r="331" spans="1:18" x14ac:dyDescent="0.2">
      <c r="A331" s="5" t="s">
        <v>653</v>
      </c>
      <c r="B331" s="6" t="s">
        <v>660</v>
      </c>
      <c r="C331" s="34" t="s">
        <v>719</v>
      </c>
      <c r="D331" s="10">
        <v>5768011</v>
      </c>
      <c r="E331" s="13">
        <v>318416</v>
      </c>
      <c r="F331" s="13">
        <v>357956</v>
      </c>
      <c r="G331" s="13">
        <v>407995</v>
      </c>
      <c r="H331" s="13">
        <v>490998</v>
      </c>
      <c r="I331" s="13">
        <v>545034</v>
      </c>
      <c r="J331" s="13">
        <v>609481</v>
      </c>
      <c r="K331" s="13">
        <v>655095</v>
      </c>
      <c r="L331" s="13">
        <v>676265</v>
      </c>
      <c r="M331" s="13">
        <v>620391</v>
      </c>
      <c r="N331" s="14">
        <v>549811</v>
      </c>
      <c r="O331" s="14">
        <v>346452</v>
      </c>
      <c r="P331" s="14">
        <v>339785</v>
      </c>
      <c r="Q331" s="10">
        <v>5917679</v>
      </c>
      <c r="R331" s="11">
        <v>2.5947939419671773E-2</v>
      </c>
    </row>
    <row r="332" spans="1:18" x14ac:dyDescent="0.2">
      <c r="A332" s="5" t="s">
        <v>653</v>
      </c>
      <c r="B332" s="6" t="s">
        <v>661</v>
      </c>
      <c r="C332" s="34" t="s">
        <v>720</v>
      </c>
      <c r="D332" s="10">
        <v>1208268</v>
      </c>
      <c r="E332" s="13">
        <v>39287</v>
      </c>
      <c r="F332" s="13">
        <v>51030</v>
      </c>
      <c r="G332" s="13">
        <v>68119</v>
      </c>
      <c r="H332" s="13">
        <v>63113</v>
      </c>
      <c r="I332" s="13">
        <v>99657</v>
      </c>
      <c r="J332" s="13">
        <v>117046</v>
      </c>
      <c r="K332" s="13">
        <v>126578</v>
      </c>
      <c r="L332" s="13">
        <v>129409</v>
      </c>
      <c r="M332" s="13">
        <v>124018</v>
      </c>
      <c r="N332" s="14">
        <v>100030</v>
      </c>
      <c r="O332" s="14">
        <v>55615</v>
      </c>
      <c r="P332" s="14">
        <v>43808</v>
      </c>
      <c r="Q332" s="10">
        <v>1017710</v>
      </c>
      <c r="R332" s="11">
        <v>-0.15771169972224708</v>
      </c>
    </row>
    <row r="333" spans="1:18" x14ac:dyDescent="0.2">
      <c r="A333" s="5" t="s">
        <v>653</v>
      </c>
      <c r="B333" s="6" t="s">
        <v>662</v>
      </c>
      <c r="C333" s="34" t="s">
        <v>721</v>
      </c>
      <c r="D333" s="10">
        <v>405568</v>
      </c>
      <c r="E333" s="13">
        <v>24857</v>
      </c>
      <c r="F333" s="13">
        <v>28318</v>
      </c>
      <c r="G333" s="13">
        <v>30426</v>
      </c>
      <c r="H333" s="13">
        <v>33372</v>
      </c>
      <c r="I333" s="13">
        <v>34770</v>
      </c>
      <c r="J333" s="13">
        <v>36086</v>
      </c>
      <c r="K333" s="13">
        <v>43232</v>
      </c>
      <c r="L333" s="13">
        <v>44458</v>
      </c>
      <c r="M333" s="13">
        <v>33136</v>
      </c>
      <c r="N333" s="14">
        <v>32535</v>
      </c>
      <c r="O333" s="14">
        <v>29195</v>
      </c>
      <c r="P333" s="14">
        <v>27833</v>
      </c>
      <c r="Q333" s="10">
        <v>398218</v>
      </c>
      <c r="R333" s="11">
        <v>-1.812273157645572E-2</v>
      </c>
    </row>
    <row r="334" spans="1:18" x14ac:dyDescent="0.2">
      <c r="A334" s="5" t="s">
        <v>653</v>
      </c>
      <c r="B334" s="6" t="s">
        <v>663</v>
      </c>
      <c r="C334" s="34" t="s">
        <v>722</v>
      </c>
      <c r="D334" s="10">
        <v>821615</v>
      </c>
      <c r="E334" s="13">
        <v>38818</v>
      </c>
      <c r="F334" s="13">
        <v>34741</v>
      </c>
      <c r="G334" s="13">
        <v>40201</v>
      </c>
      <c r="H334" s="13">
        <v>48949</v>
      </c>
      <c r="I334" s="13">
        <v>67566</v>
      </c>
      <c r="J334" s="13">
        <v>79580</v>
      </c>
      <c r="K334" s="13">
        <v>84969</v>
      </c>
      <c r="L334" s="13">
        <v>86850</v>
      </c>
      <c r="M334" s="13">
        <v>76623</v>
      </c>
      <c r="N334" s="14">
        <v>66970</v>
      </c>
      <c r="O334" s="14">
        <v>34995</v>
      </c>
      <c r="P334" s="14">
        <v>33330</v>
      </c>
      <c r="Q334" s="10">
        <v>693592</v>
      </c>
      <c r="R334" s="11">
        <v>-0.15581872288115484</v>
      </c>
    </row>
    <row r="335" spans="1:18" x14ac:dyDescent="0.2">
      <c r="A335" s="5" t="s">
        <v>653</v>
      </c>
      <c r="B335" s="6" t="s">
        <v>664</v>
      </c>
      <c r="C335" s="34" t="s">
        <v>723</v>
      </c>
      <c r="D335" s="10">
        <v>190284</v>
      </c>
      <c r="E335" s="13">
        <v>12654</v>
      </c>
      <c r="F335" s="13">
        <v>12632</v>
      </c>
      <c r="G335" s="13">
        <v>14883</v>
      </c>
      <c r="H335" s="13">
        <v>13554</v>
      </c>
      <c r="I335" s="13">
        <v>13628</v>
      </c>
      <c r="J335" s="13">
        <v>14855</v>
      </c>
      <c r="K335" s="13">
        <v>14160</v>
      </c>
      <c r="L335" s="13">
        <v>13772</v>
      </c>
      <c r="M335" s="13">
        <v>14627</v>
      </c>
      <c r="N335" s="14">
        <v>13902</v>
      </c>
      <c r="O335" s="14">
        <v>14045</v>
      </c>
      <c r="P335" s="14">
        <v>12040</v>
      </c>
      <c r="Q335" s="10">
        <v>164752</v>
      </c>
      <c r="R335" s="11">
        <v>-0.13417838599146537</v>
      </c>
    </row>
    <row r="336" spans="1:18" x14ac:dyDescent="0.2">
      <c r="A336" s="5" t="s">
        <v>653</v>
      </c>
      <c r="B336" s="6" t="s">
        <v>665</v>
      </c>
      <c r="C336" s="34" t="s">
        <v>724</v>
      </c>
      <c r="D336" s="10">
        <v>4208435</v>
      </c>
      <c r="E336" s="13">
        <v>179786</v>
      </c>
      <c r="F336" s="13">
        <v>209400</v>
      </c>
      <c r="G336" s="13">
        <v>253232</v>
      </c>
      <c r="H336" s="13">
        <v>345808</v>
      </c>
      <c r="I336" s="13">
        <v>409461</v>
      </c>
      <c r="J336" s="13">
        <v>465389</v>
      </c>
      <c r="K336" s="13">
        <v>494115</v>
      </c>
      <c r="L336" s="13">
        <v>527402</v>
      </c>
      <c r="M336" s="13">
        <v>448247</v>
      </c>
      <c r="N336" s="14">
        <v>363318</v>
      </c>
      <c r="O336" s="14">
        <v>202606</v>
      </c>
      <c r="P336" s="14">
        <v>174464</v>
      </c>
      <c r="Q336" s="10">
        <v>4073228</v>
      </c>
      <c r="R336" s="11">
        <v>-3.2127619887202696E-2</v>
      </c>
    </row>
    <row r="337" spans="1:18" x14ac:dyDescent="0.2">
      <c r="A337" s="5" t="s">
        <v>653</v>
      </c>
      <c r="B337" s="6" t="s">
        <v>666</v>
      </c>
      <c r="C337" s="34" t="s">
        <v>725</v>
      </c>
      <c r="D337" s="10">
        <v>9384072</v>
      </c>
      <c r="E337" s="13">
        <v>557520</v>
      </c>
      <c r="F337" s="13">
        <v>611693</v>
      </c>
      <c r="G337" s="13">
        <v>700098</v>
      </c>
      <c r="H337" s="13">
        <v>767732</v>
      </c>
      <c r="I337" s="13">
        <v>844266</v>
      </c>
      <c r="J337" s="13">
        <v>882864</v>
      </c>
      <c r="K337" s="13">
        <v>958316</v>
      </c>
      <c r="L337" s="13">
        <v>937128</v>
      </c>
      <c r="M337" s="13">
        <v>880384</v>
      </c>
      <c r="N337" s="14">
        <v>844090</v>
      </c>
      <c r="O337" s="14">
        <v>631090</v>
      </c>
      <c r="P337" s="14">
        <v>580897</v>
      </c>
      <c r="Q337" s="10">
        <v>9196078</v>
      </c>
      <c r="R337" s="11">
        <v>-2.0033307502329456E-2</v>
      </c>
    </row>
    <row r="338" spans="1:18" x14ac:dyDescent="0.2">
      <c r="A338" s="5" t="s">
        <v>653</v>
      </c>
      <c r="B338" s="6" t="s">
        <v>667</v>
      </c>
      <c r="C338" s="34" t="s">
        <v>726</v>
      </c>
      <c r="D338" s="10">
        <v>709848</v>
      </c>
      <c r="E338" s="13">
        <v>34442</v>
      </c>
      <c r="F338" s="13">
        <v>35958</v>
      </c>
      <c r="G338" s="13">
        <v>46331</v>
      </c>
      <c r="H338" s="13">
        <v>52766</v>
      </c>
      <c r="I338" s="13">
        <v>71881</v>
      </c>
      <c r="J338" s="13">
        <v>75901</v>
      </c>
      <c r="K338" s="13">
        <v>76948</v>
      </c>
      <c r="L338" s="13">
        <v>80708</v>
      </c>
      <c r="M338" s="13">
        <v>74340</v>
      </c>
      <c r="N338" s="14">
        <v>63069</v>
      </c>
      <c r="O338" s="14">
        <v>43909</v>
      </c>
      <c r="P338" s="14">
        <v>40821</v>
      </c>
      <c r="Q338" s="10">
        <v>697074</v>
      </c>
      <c r="R338" s="11">
        <v>-1.7995401832505031E-2</v>
      </c>
    </row>
    <row r="339" spans="1:18" x14ac:dyDescent="0.2">
      <c r="A339" s="5" t="s">
        <v>653</v>
      </c>
      <c r="B339" s="6" t="s">
        <v>668</v>
      </c>
      <c r="C339" s="34" t="s">
        <v>727</v>
      </c>
      <c r="D339" s="10">
        <v>6858829</v>
      </c>
      <c r="E339" s="13">
        <v>416290</v>
      </c>
      <c r="F339" s="13">
        <v>429643</v>
      </c>
      <c r="G339" s="13">
        <v>507478</v>
      </c>
      <c r="H339" s="13">
        <v>547245</v>
      </c>
      <c r="I339" s="13">
        <v>658385</v>
      </c>
      <c r="J339" s="13">
        <v>734152</v>
      </c>
      <c r="K339" s="13">
        <v>789463</v>
      </c>
      <c r="L339" s="13">
        <v>703584</v>
      </c>
      <c r="M339" s="13">
        <v>736679</v>
      </c>
      <c r="N339" s="14">
        <v>694303</v>
      </c>
      <c r="O339" s="14">
        <v>497441</v>
      </c>
      <c r="P339" s="14">
        <v>438566</v>
      </c>
      <c r="Q339" s="10">
        <v>7153229</v>
      </c>
      <c r="R339" s="11">
        <v>4.2922778800871031E-2</v>
      </c>
    </row>
    <row r="340" spans="1:18" x14ac:dyDescent="0.2">
      <c r="A340" s="5" t="s">
        <v>653</v>
      </c>
      <c r="B340" s="6" t="s">
        <v>669</v>
      </c>
      <c r="C340" s="34" t="s">
        <v>728</v>
      </c>
      <c r="D340" s="10">
        <v>899982</v>
      </c>
      <c r="E340" s="13">
        <v>53253</v>
      </c>
      <c r="F340" s="13">
        <v>53418</v>
      </c>
      <c r="G340" s="13">
        <v>67791</v>
      </c>
      <c r="H340" s="13">
        <v>73564</v>
      </c>
      <c r="I340" s="13">
        <v>74843</v>
      </c>
      <c r="J340" s="13">
        <v>80490</v>
      </c>
      <c r="K340" s="13">
        <v>86637</v>
      </c>
      <c r="L340" s="13">
        <v>89994</v>
      </c>
      <c r="M340" s="13">
        <v>85429</v>
      </c>
      <c r="N340" s="14">
        <v>76503</v>
      </c>
      <c r="O340" s="14">
        <v>67754</v>
      </c>
      <c r="P340" s="14">
        <v>61144</v>
      </c>
      <c r="Q340" s="10">
        <v>870820</v>
      </c>
      <c r="R340" s="11">
        <v>-3.2402870279627849E-2</v>
      </c>
    </row>
    <row r="341" spans="1:18" x14ac:dyDescent="0.2">
      <c r="A341" s="5" t="s">
        <v>653</v>
      </c>
      <c r="B341" s="6" t="s">
        <v>670</v>
      </c>
      <c r="C341" s="34" t="s">
        <v>729</v>
      </c>
      <c r="D341" s="10">
        <v>273135</v>
      </c>
      <c r="E341" s="13">
        <v>15087</v>
      </c>
      <c r="F341" s="13">
        <v>14674</v>
      </c>
      <c r="G341" s="13">
        <v>17756</v>
      </c>
      <c r="H341" s="13">
        <v>16799</v>
      </c>
      <c r="I341" s="13">
        <v>22249</v>
      </c>
      <c r="J341" s="13">
        <v>24250</v>
      </c>
      <c r="K341" s="13">
        <v>22972</v>
      </c>
      <c r="L341" s="13">
        <v>24987</v>
      </c>
      <c r="M341" s="13">
        <v>24680</v>
      </c>
      <c r="N341" s="14">
        <v>18022</v>
      </c>
      <c r="O341" s="14">
        <v>17452</v>
      </c>
      <c r="P341" s="14">
        <v>15197</v>
      </c>
      <c r="Q341" s="10">
        <v>234125</v>
      </c>
      <c r="R341" s="11">
        <v>-0.14282314606330204</v>
      </c>
    </row>
    <row r="342" spans="1:18" x14ac:dyDescent="0.2">
      <c r="A342" s="5" t="s">
        <v>653</v>
      </c>
      <c r="B342" s="6" t="s">
        <v>671</v>
      </c>
      <c r="C342" s="34" t="s">
        <v>730</v>
      </c>
      <c r="D342" s="10">
        <v>589123</v>
      </c>
      <c r="E342" s="13">
        <v>35640</v>
      </c>
      <c r="F342" s="13">
        <v>39007</v>
      </c>
      <c r="G342" s="13">
        <v>44641</v>
      </c>
      <c r="H342" s="13">
        <v>51500</v>
      </c>
      <c r="I342" s="13">
        <v>54733</v>
      </c>
      <c r="J342" s="13">
        <v>57199</v>
      </c>
      <c r="K342" s="13">
        <v>62438</v>
      </c>
      <c r="L342" s="13">
        <v>62782</v>
      </c>
      <c r="M342" s="13">
        <v>56537</v>
      </c>
      <c r="N342" s="14">
        <v>54324</v>
      </c>
      <c r="O342" s="14">
        <v>42112</v>
      </c>
      <c r="P342" s="14">
        <v>41551</v>
      </c>
      <c r="Q342" s="10">
        <v>602464</v>
      </c>
      <c r="R342" s="11">
        <v>2.2645525637260855E-2</v>
      </c>
    </row>
    <row r="343" spans="1:18" x14ac:dyDescent="0.2">
      <c r="A343" s="5" t="s">
        <v>653</v>
      </c>
      <c r="B343" s="6" t="s">
        <v>672</v>
      </c>
      <c r="C343" s="34" t="s">
        <v>731</v>
      </c>
      <c r="D343" s="10">
        <v>700547</v>
      </c>
      <c r="E343" s="13">
        <v>46264</v>
      </c>
      <c r="F343" s="13">
        <v>50752</v>
      </c>
      <c r="G343" s="13">
        <v>56181</v>
      </c>
      <c r="H343" s="13">
        <v>55816</v>
      </c>
      <c r="I343" s="13">
        <v>58256</v>
      </c>
      <c r="J343" s="13">
        <v>69136</v>
      </c>
      <c r="K343" s="13">
        <v>61054</v>
      </c>
      <c r="L343" s="13">
        <v>63219</v>
      </c>
      <c r="M343" s="13">
        <v>58785</v>
      </c>
      <c r="N343" s="14">
        <v>61085</v>
      </c>
      <c r="O343" s="14">
        <v>58978</v>
      </c>
      <c r="P343" s="14">
        <v>58436</v>
      </c>
      <c r="Q343" s="10">
        <v>697962</v>
      </c>
      <c r="R343" s="11">
        <v>-3.6899736919864257E-3</v>
      </c>
    </row>
    <row r="344" spans="1:18" x14ac:dyDescent="0.2">
      <c r="A344" s="5" t="s">
        <v>653</v>
      </c>
      <c r="B344" s="6" t="s">
        <v>673</v>
      </c>
      <c r="C344" s="34" t="s">
        <v>732</v>
      </c>
      <c r="D344" s="10">
        <v>1461000</v>
      </c>
      <c r="E344" s="13">
        <v>77916</v>
      </c>
      <c r="F344" s="13">
        <v>77227</v>
      </c>
      <c r="G344" s="13">
        <v>104275</v>
      </c>
      <c r="H344" s="13">
        <v>117912</v>
      </c>
      <c r="I344" s="13">
        <v>131515</v>
      </c>
      <c r="J344" s="13">
        <v>149215</v>
      </c>
      <c r="K344" s="13">
        <v>154837</v>
      </c>
      <c r="L344" s="13">
        <v>167672</v>
      </c>
      <c r="M344" s="13">
        <v>151533</v>
      </c>
      <c r="N344" s="14">
        <v>121370</v>
      </c>
      <c r="O344" s="14">
        <v>101536</v>
      </c>
      <c r="P344" s="14">
        <v>94424</v>
      </c>
      <c r="Q344" s="10">
        <v>1449432</v>
      </c>
      <c r="R344" s="11">
        <v>-7.9178644763859829E-3</v>
      </c>
    </row>
    <row r="345" spans="1:18" x14ac:dyDescent="0.2">
      <c r="A345" s="5" t="s">
        <v>653</v>
      </c>
      <c r="B345" s="6" t="s">
        <v>674</v>
      </c>
      <c r="C345" s="34" t="s">
        <v>733</v>
      </c>
      <c r="D345" s="10">
        <v>133930</v>
      </c>
      <c r="E345" s="13">
        <v>8238</v>
      </c>
      <c r="F345" s="13">
        <v>9479</v>
      </c>
      <c r="G345" s="13">
        <v>10580</v>
      </c>
      <c r="H345" s="13">
        <v>10647</v>
      </c>
      <c r="I345" s="13">
        <v>12963</v>
      </c>
      <c r="J345" s="13">
        <v>14247</v>
      </c>
      <c r="K345" s="13">
        <v>13178</v>
      </c>
      <c r="L345" s="13">
        <v>13811</v>
      </c>
      <c r="M345" s="13">
        <v>13292</v>
      </c>
      <c r="N345" s="14">
        <v>9821</v>
      </c>
      <c r="O345" s="14">
        <v>12056</v>
      </c>
      <c r="P345" s="14">
        <v>9892</v>
      </c>
      <c r="Q345" s="10">
        <v>138204</v>
      </c>
      <c r="R345" s="11">
        <v>3.191219293660863E-2</v>
      </c>
    </row>
    <row r="346" spans="1:18" x14ac:dyDescent="0.2">
      <c r="A346" s="5" t="s">
        <v>653</v>
      </c>
      <c r="B346" s="6" t="s">
        <v>675</v>
      </c>
      <c r="C346" s="34" t="s">
        <v>734</v>
      </c>
      <c r="D346" s="10">
        <v>2909840</v>
      </c>
      <c r="E346" s="13">
        <v>122623</v>
      </c>
      <c r="F346" s="13">
        <v>145987</v>
      </c>
      <c r="G346" s="13">
        <v>189399</v>
      </c>
      <c r="H346" s="13">
        <v>253763</v>
      </c>
      <c r="I346" s="13">
        <v>275180</v>
      </c>
      <c r="J346" s="13">
        <v>342909</v>
      </c>
      <c r="K346" s="13">
        <v>369470</v>
      </c>
      <c r="L346" s="13">
        <v>386275</v>
      </c>
      <c r="M346" s="13">
        <v>338806</v>
      </c>
      <c r="N346" s="14">
        <v>274105</v>
      </c>
      <c r="O346" s="14">
        <v>141027</v>
      </c>
      <c r="P346" s="14">
        <v>133176</v>
      </c>
      <c r="Q346" s="10">
        <v>2972720</v>
      </c>
      <c r="R346" s="11">
        <v>2.1609435570340674E-2</v>
      </c>
    </row>
    <row r="347" spans="1:18" x14ac:dyDescent="0.2">
      <c r="A347" s="5" t="s">
        <v>653</v>
      </c>
      <c r="B347" s="6" t="s">
        <v>676</v>
      </c>
      <c r="C347" s="34" t="s">
        <v>735</v>
      </c>
      <c r="D347" s="10">
        <v>5246540</v>
      </c>
      <c r="E347" s="13">
        <v>295209</v>
      </c>
      <c r="F347" s="13">
        <v>309141</v>
      </c>
      <c r="G347" s="13">
        <v>351159</v>
      </c>
      <c r="H347" s="13">
        <v>389256</v>
      </c>
      <c r="I347" s="13">
        <v>389437</v>
      </c>
      <c r="J347" s="13">
        <v>415124</v>
      </c>
      <c r="K347" s="13">
        <v>453800</v>
      </c>
      <c r="L347" s="13">
        <v>484063</v>
      </c>
      <c r="M347" s="13">
        <v>432667</v>
      </c>
      <c r="N347" s="14">
        <v>406957</v>
      </c>
      <c r="O347" s="14">
        <v>267510</v>
      </c>
      <c r="P347" s="14">
        <v>265066</v>
      </c>
      <c r="Q347" s="10">
        <v>4459389</v>
      </c>
      <c r="R347" s="11">
        <v>-0.15003240230704429</v>
      </c>
    </row>
    <row r="348" spans="1:18" x14ac:dyDescent="0.2">
      <c r="A348" s="5" t="s">
        <v>653</v>
      </c>
      <c r="B348" s="6" t="s">
        <v>677</v>
      </c>
      <c r="C348" s="34" t="s">
        <v>736</v>
      </c>
      <c r="D348" s="10">
        <v>2992865</v>
      </c>
      <c r="E348" s="14">
        <v>218928</v>
      </c>
      <c r="F348" s="14">
        <v>231587</v>
      </c>
      <c r="G348" s="14">
        <v>258239</v>
      </c>
      <c r="H348" s="14">
        <v>242995</v>
      </c>
      <c r="I348" s="13">
        <v>263107</v>
      </c>
      <c r="J348" s="13">
        <v>257669</v>
      </c>
      <c r="K348" s="13">
        <v>262841</v>
      </c>
      <c r="L348" s="13">
        <v>243262</v>
      </c>
      <c r="M348" s="13">
        <v>275458</v>
      </c>
      <c r="N348" s="14">
        <v>278039</v>
      </c>
      <c r="O348" s="14">
        <v>271816</v>
      </c>
      <c r="P348" s="14">
        <v>212723</v>
      </c>
      <c r="Q348" s="10">
        <v>3016664</v>
      </c>
      <c r="R348" s="11">
        <v>7.951912298082231E-3</v>
      </c>
    </row>
    <row r="349" spans="1:18" x14ac:dyDescent="0.2">
      <c r="A349" s="5" t="s">
        <v>653</v>
      </c>
      <c r="B349" s="6" t="s">
        <v>678</v>
      </c>
      <c r="C349" s="34" t="s">
        <v>737</v>
      </c>
      <c r="D349" s="10">
        <v>33645285</v>
      </c>
      <c r="E349" s="13">
        <v>2113311</v>
      </c>
      <c r="F349" s="13">
        <v>2156820</v>
      </c>
      <c r="G349" s="13">
        <v>2513873</v>
      </c>
      <c r="H349" s="13">
        <v>2723840</v>
      </c>
      <c r="I349" s="13">
        <v>2975600</v>
      </c>
      <c r="J349" s="13">
        <v>3339203</v>
      </c>
      <c r="K349" s="13">
        <v>3634169</v>
      </c>
      <c r="L349" s="13">
        <v>3838447</v>
      </c>
      <c r="M349" s="13">
        <v>3445606</v>
      </c>
      <c r="N349" s="14">
        <v>2985315</v>
      </c>
      <c r="O349" s="14">
        <v>2225922</v>
      </c>
      <c r="P349" s="14">
        <v>2284141</v>
      </c>
      <c r="Q349" s="10">
        <v>34236247</v>
      </c>
      <c r="R349" s="11">
        <v>1.7564481917748731E-2</v>
      </c>
    </row>
    <row r="350" spans="1:18" x14ac:dyDescent="0.2">
      <c r="A350" s="5" t="s">
        <v>653</v>
      </c>
      <c r="B350" s="6" t="s">
        <v>679</v>
      </c>
      <c r="C350" s="34" t="s">
        <v>738</v>
      </c>
      <c r="D350" s="10">
        <v>69390628</v>
      </c>
      <c r="E350" s="13">
        <v>5169676</v>
      </c>
      <c r="F350" s="13">
        <v>4798834</v>
      </c>
      <c r="G350" s="13">
        <v>5697307</v>
      </c>
      <c r="H350" s="13">
        <v>5848509</v>
      </c>
      <c r="I350" s="13">
        <v>5831703</v>
      </c>
      <c r="J350" s="13">
        <v>6245643</v>
      </c>
      <c r="K350" s="13">
        <v>6569668</v>
      </c>
      <c r="L350" s="13">
        <v>6459119</v>
      </c>
      <c r="M350" s="13">
        <v>6350556</v>
      </c>
      <c r="N350" s="14">
        <v>6014254</v>
      </c>
      <c r="O350" s="14">
        <v>5384637</v>
      </c>
      <c r="P350" s="14">
        <v>5625367</v>
      </c>
      <c r="Q350" s="10">
        <v>69995273</v>
      </c>
      <c r="R350" s="11">
        <v>8.7136406951093814E-3</v>
      </c>
    </row>
    <row r="351" spans="1:18" x14ac:dyDescent="0.2">
      <c r="A351" s="5" t="s">
        <v>653</v>
      </c>
      <c r="B351" s="6" t="s">
        <v>680</v>
      </c>
      <c r="C351" s="34" t="s">
        <v>739</v>
      </c>
      <c r="D351" s="10">
        <v>9510137</v>
      </c>
      <c r="E351" s="13">
        <v>585102</v>
      </c>
      <c r="F351" s="13">
        <v>581993</v>
      </c>
      <c r="G351" s="13">
        <v>677883</v>
      </c>
      <c r="H351" s="13">
        <v>832552</v>
      </c>
      <c r="I351" s="13">
        <v>879417</v>
      </c>
      <c r="J351" s="13">
        <v>943400</v>
      </c>
      <c r="K351" s="13">
        <v>1015696</v>
      </c>
      <c r="L351" s="13">
        <v>1043094</v>
      </c>
      <c r="M351" s="13">
        <v>940794</v>
      </c>
      <c r="N351" s="14">
        <v>861959</v>
      </c>
      <c r="O351" s="14">
        <v>617124</v>
      </c>
      <c r="P351" s="14">
        <v>639534</v>
      </c>
      <c r="Q351" s="10">
        <v>9618548</v>
      </c>
      <c r="R351" s="11">
        <v>1.1399520322367573E-2</v>
      </c>
    </row>
    <row r="352" spans="1:18" x14ac:dyDescent="0.2">
      <c r="A352" s="5" t="s">
        <v>653</v>
      </c>
      <c r="B352" s="6" t="s">
        <v>681</v>
      </c>
      <c r="C352" s="34" t="s">
        <v>740</v>
      </c>
      <c r="D352" s="10">
        <v>42439</v>
      </c>
      <c r="E352" s="13">
        <v>1980</v>
      </c>
      <c r="F352" s="13">
        <v>2134</v>
      </c>
      <c r="G352" s="13">
        <v>2971</v>
      </c>
      <c r="H352" s="13">
        <v>41626</v>
      </c>
      <c r="I352" s="13">
        <v>66783</v>
      </c>
      <c r="J352" s="13">
        <v>77580</v>
      </c>
      <c r="K352" s="13">
        <v>84792</v>
      </c>
      <c r="L352" s="13">
        <v>90962</v>
      </c>
      <c r="M352" s="13">
        <v>75132</v>
      </c>
      <c r="N352" s="14">
        <v>67561</v>
      </c>
      <c r="O352" s="14">
        <v>50569</v>
      </c>
      <c r="P352" s="14">
        <v>55466</v>
      </c>
      <c r="Q352" s="10">
        <v>617556</v>
      </c>
      <c r="R352" s="11">
        <v>13.551615259548999</v>
      </c>
    </row>
    <row r="353" spans="1:18" x14ac:dyDescent="0.2">
      <c r="A353" s="5" t="s">
        <v>653</v>
      </c>
      <c r="B353" s="6" t="s">
        <v>682</v>
      </c>
      <c r="C353" s="34" t="s">
        <v>741</v>
      </c>
      <c r="D353" s="10">
        <v>18047594</v>
      </c>
      <c r="E353" s="13">
        <v>1070784</v>
      </c>
      <c r="F353" s="13">
        <v>1104104</v>
      </c>
      <c r="G353" s="13">
        <v>1297564</v>
      </c>
      <c r="H353" s="13">
        <v>1512670</v>
      </c>
      <c r="I353" s="13">
        <v>1546552</v>
      </c>
      <c r="J353" s="13">
        <v>1632144</v>
      </c>
      <c r="K353" s="13">
        <v>1781475</v>
      </c>
      <c r="L353" s="13">
        <v>1879600</v>
      </c>
      <c r="M353" s="13">
        <v>1637969</v>
      </c>
      <c r="N353" s="14">
        <v>1588958</v>
      </c>
      <c r="O353" s="14">
        <v>1192927</v>
      </c>
      <c r="P353" s="14">
        <v>1224962</v>
      </c>
      <c r="Q353" s="10">
        <v>17469709</v>
      </c>
      <c r="R353" s="11">
        <v>-3.202005763205884E-2</v>
      </c>
    </row>
    <row r="354" spans="1:18" x14ac:dyDescent="0.2">
      <c r="A354" s="5" t="s">
        <v>653</v>
      </c>
      <c r="B354" s="6" t="s">
        <v>683</v>
      </c>
      <c r="C354" s="34" t="s">
        <v>742</v>
      </c>
      <c r="D354" s="10">
        <v>18806098</v>
      </c>
      <c r="E354" s="13">
        <v>1126750</v>
      </c>
      <c r="F354" s="13">
        <v>1173556</v>
      </c>
      <c r="G354" s="13">
        <v>1363811</v>
      </c>
      <c r="H354" s="13">
        <v>1470508</v>
      </c>
      <c r="I354" s="13">
        <v>1710811</v>
      </c>
      <c r="J354" s="13">
        <v>2039141</v>
      </c>
      <c r="K354" s="13">
        <v>2174514</v>
      </c>
      <c r="L354" s="13">
        <v>2205959</v>
      </c>
      <c r="M354" s="16">
        <v>2090249</v>
      </c>
      <c r="N354" s="14">
        <v>1759737</v>
      </c>
      <c r="O354" s="14">
        <v>1298079</v>
      </c>
      <c r="P354" s="14">
        <v>1262390</v>
      </c>
      <c r="Q354" s="10">
        <v>19675505</v>
      </c>
      <c r="R354" s="11">
        <v>4.6230057931209378E-2</v>
      </c>
    </row>
    <row r="355" spans="1:18" x14ac:dyDescent="0.2">
      <c r="A355" s="5" t="s">
        <v>653</v>
      </c>
      <c r="B355" s="6" t="s">
        <v>684</v>
      </c>
      <c r="C355" s="34" t="s">
        <v>743</v>
      </c>
      <c r="D355" s="10">
        <v>4336320</v>
      </c>
      <c r="E355" s="13">
        <v>226419</v>
      </c>
      <c r="F355" s="13">
        <v>238408</v>
      </c>
      <c r="G355" s="13">
        <v>284886</v>
      </c>
      <c r="H355" s="13">
        <v>314609</v>
      </c>
      <c r="I355" s="13">
        <v>392147</v>
      </c>
      <c r="J355" s="13">
        <v>483043</v>
      </c>
      <c r="K355" s="13">
        <v>517467</v>
      </c>
      <c r="L355" s="13">
        <v>518971</v>
      </c>
      <c r="M355" s="13">
        <v>488318</v>
      </c>
      <c r="N355" s="14">
        <v>401837</v>
      </c>
      <c r="O355" s="14">
        <v>257112</v>
      </c>
      <c r="P355" s="14">
        <v>235670</v>
      </c>
      <c r="Q355" s="10">
        <v>4358887</v>
      </c>
      <c r="R355" s="11">
        <v>5.2041823481661087E-3</v>
      </c>
    </row>
    <row r="356" spans="1:18" x14ac:dyDescent="0.2">
      <c r="A356" s="5" t="s">
        <v>653</v>
      </c>
      <c r="B356" s="6" t="s">
        <v>685</v>
      </c>
      <c r="C356" s="34" t="s">
        <v>744</v>
      </c>
      <c r="D356" s="10">
        <v>209574</v>
      </c>
      <c r="E356" s="13">
        <v>6536</v>
      </c>
      <c r="F356" s="13">
        <v>7244</v>
      </c>
      <c r="G356" s="13">
        <v>10189</v>
      </c>
      <c r="H356" s="13">
        <v>13577</v>
      </c>
      <c r="I356" s="13">
        <v>17519</v>
      </c>
      <c r="J356" s="13">
        <v>19240</v>
      </c>
      <c r="K356" s="13">
        <v>20249</v>
      </c>
      <c r="L356" s="13">
        <v>20843</v>
      </c>
      <c r="M356" s="13">
        <v>17647</v>
      </c>
      <c r="N356" s="14">
        <v>13678</v>
      </c>
      <c r="O356" s="14">
        <v>10796</v>
      </c>
      <c r="P356" s="14">
        <v>9246</v>
      </c>
      <c r="Q356" s="10">
        <v>166764</v>
      </c>
      <c r="R356" s="11">
        <v>-0.20427152223081102</v>
      </c>
    </row>
    <row r="357" spans="1:18" x14ac:dyDescent="0.2">
      <c r="A357" s="5" t="s">
        <v>653</v>
      </c>
      <c r="B357" s="6" t="s">
        <v>686</v>
      </c>
      <c r="C357" s="34" t="s">
        <v>745</v>
      </c>
      <c r="D357" s="10">
        <v>413893</v>
      </c>
      <c r="E357" s="13">
        <v>24423</v>
      </c>
      <c r="F357" s="13">
        <v>25172</v>
      </c>
      <c r="G357" s="13">
        <v>28281</v>
      </c>
      <c r="H357" s="13">
        <v>29519</v>
      </c>
      <c r="I357" s="13">
        <v>41573</v>
      </c>
      <c r="J357" s="13">
        <v>41035</v>
      </c>
      <c r="K357" s="13">
        <v>36818</v>
      </c>
      <c r="L357" s="13">
        <v>40872</v>
      </c>
      <c r="M357" s="13">
        <v>40590</v>
      </c>
      <c r="N357" s="14">
        <v>32853</v>
      </c>
      <c r="O357" s="14">
        <v>29398</v>
      </c>
      <c r="P357" s="14">
        <v>26218</v>
      </c>
      <c r="Q357" s="10">
        <v>396752</v>
      </c>
      <c r="R357" s="11">
        <v>-4.1414085282911239E-2</v>
      </c>
    </row>
    <row r="358" spans="1:18" x14ac:dyDescent="0.2">
      <c r="A358" s="5" t="s">
        <v>653</v>
      </c>
      <c r="B358" s="6" t="s">
        <v>687</v>
      </c>
      <c r="C358" s="34" t="s">
        <v>746</v>
      </c>
      <c r="D358" s="10">
        <v>1295676</v>
      </c>
      <c r="E358" s="13">
        <v>40785</v>
      </c>
      <c r="F358" s="13">
        <v>42323</v>
      </c>
      <c r="G358" s="13">
        <v>57539</v>
      </c>
      <c r="H358" s="13">
        <v>105135</v>
      </c>
      <c r="I358" s="13">
        <v>105594</v>
      </c>
      <c r="J358" s="13">
        <v>114792</v>
      </c>
      <c r="K358" s="13">
        <v>128941</v>
      </c>
      <c r="L358" s="13">
        <v>127411</v>
      </c>
      <c r="M358" s="13">
        <v>115471</v>
      </c>
      <c r="N358" s="14">
        <v>115907</v>
      </c>
      <c r="O358" s="14">
        <v>57318</v>
      </c>
      <c r="P358" s="14">
        <v>56027</v>
      </c>
      <c r="Q358" s="10">
        <v>1067243</v>
      </c>
      <c r="R358" s="11">
        <v>-0.17630410689092024</v>
      </c>
    </row>
    <row r="359" spans="1:18" x14ac:dyDescent="0.2">
      <c r="A359" s="5" t="s">
        <v>653</v>
      </c>
      <c r="B359" s="6" t="s">
        <v>688</v>
      </c>
      <c r="C359" s="34" t="s">
        <v>747</v>
      </c>
      <c r="D359" s="10">
        <v>288288</v>
      </c>
      <c r="E359" s="13">
        <v>22588</v>
      </c>
      <c r="F359" s="13">
        <v>22930</v>
      </c>
      <c r="G359" s="13">
        <v>26490</v>
      </c>
      <c r="H359" s="13">
        <v>25658</v>
      </c>
      <c r="I359" s="13">
        <v>27004</v>
      </c>
      <c r="J359" s="13">
        <v>24879</v>
      </c>
      <c r="K359" s="13">
        <v>24330</v>
      </c>
      <c r="L359" s="13">
        <v>26007</v>
      </c>
      <c r="M359" s="13">
        <v>23177</v>
      </c>
      <c r="N359" s="14">
        <v>29701</v>
      </c>
      <c r="O359" s="14">
        <v>29103</v>
      </c>
      <c r="P359" s="14">
        <v>24383</v>
      </c>
      <c r="Q359" s="10">
        <v>306250</v>
      </c>
      <c r="R359" s="11">
        <v>6.2305749805749766E-2</v>
      </c>
    </row>
    <row r="360" spans="1:18" x14ac:dyDescent="0.2">
      <c r="A360" s="5" t="s">
        <v>653</v>
      </c>
      <c r="B360" s="6" t="s">
        <v>689</v>
      </c>
      <c r="C360" s="34" t="s">
        <v>748</v>
      </c>
      <c r="D360" s="10">
        <v>1761961</v>
      </c>
      <c r="E360" s="13">
        <v>98644</v>
      </c>
      <c r="F360" s="13">
        <v>108729</v>
      </c>
      <c r="G360" s="13">
        <v>127896</v>
      </c>
      <c r="H360" s="13">
        <v>139270</v>
      </c>
      <c r="I360" s="13">
        <v>150471</v>
      </c>
      <c r="J360" s="13">
        <v>164164</v>
      </c>
      <c r="K360" s="13">
        <v>174010</v>
      </c>
      <c r="L360" s="13">
        <v>175897</v>
      </c>
      <c r="M360" s="13">
        <v>167991</v>
      </c>
      <c r="N360" s="14">
        <v>145720</v>
      </c>
      <c r="O360" s="14">
        <v>129149</v>
      </c>
      <c r="P360" s="14">
        <v>112232</v>
      </c>
      <c r="Q360" s="10">
        <v>1694173</v>
      </c>
      <c r="R360" s="11">
        <v>-3.8473042252354039E-2</v>
      </c>
    </row>
    <row r="361" spans="1:18" x14ac:dyDescent="0.2">
      <c r="A361" s="5" t="s">
        <v>653</v>
      </c>
      <c r="B361" s="6" t="s">
        <v>690</v>
      </c>
      <c r="C361" s="34" t="s">
        <v>749</v>
      </c>
      <c r="D361" s="10">
        <v>122439</v>
      </c>
      <c r="E361" s="13">
        <v>8323</v>
      </c>
      <c r="F361" s="13">
        <v>8935</v>
      </c>
      <c r="G361" s="13">
        <v>10141</v>
      </c>
      <c r="H361" s="13">
        <v>10086</v>
      </c>
      <c r="I361" s="13">
        <v>10365</v>
      </c>
      <c r="J361" s="13">
        <v>10346</v>
      </c>
      <c r="K361" s="13">
        <v>10327</v>
      </c>
      <c r="L361" s="13">
        <v>10850</v>
      </c>
      <c r="M361" s="13">
        <v>11072</v>
      </c>
      <c r="N361" s="14">
        <v>9861</v>
      </c>
      <c r="O361" s="14">
        <v>10069</v>
      </c>
      <c r="P361" s="14">
        <v>9120</v>
      </c>
      <c r="Q361" s="10">
        <v>119495</v>
      </c>
      <c r="R361" s="11">
        <v>-2.4044626303710404E-2</v>
      </c>
    </row>
    <row r="362" spans="1:18" x14ac:dyDescent="0.2">
      <c r="A362" s="5" t="s">
        <v>653</v>
      </c>
      <c r="B362" s="6" t="s">
        <v>691</v>
      </c>
      <c r="C362" s="34" t="s">
        <v>750</v>
      </c>
      <c r="D362" s="10">
        <v>142615</v>
      </c>
      <c r="E362" s="13">
        <v>8731</v>
      </c>
      <c r="F362" s="13">
        <v>10904</v>
      </c>
      <c r="G362" s="13">
        <v>11606</v>
      </c>
      <c r="H362" s="13">
        <v>11570</v>
      </c>
      <c r="I362" s="13">
        <v>13276</v>
      </c>
      <c r="J362" s="13">
        <v>14471</v>
      </c>
      <c r="K362" s="13">
        <v>16023</v>
      </c>
      <c r="L362" s="13">
        <v>14453</v>
      </c>
      <c r="M362" s="13">
        <v>12936</v>
      </c>
      <c r="N362" s="14">
        <v>9783</v>
      </c>
      <c r="O362" s="14">
        <v>13951</v>
      </c>
      <c r="P362" s="14">
        <v>14415</v>
      </c>
      <c r="Q362" s="10">
        <v>152119</v>
      </c>
      <c r="R362" s="11">
        <v>6.6640956421133879E-2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3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7"/>
  <sheetViews>
    <sheetView topLeftCell="A375" zoomScaleNormal="100" workbookViewId="0">
      <selection activeCell="L28" sqref="L28"/>
    </sheetView>
  </sheetViews>
  <sheetFormatPr defaultRowHeight="12.75" x14ac:dyDescent="0.2"/>
  <cols>
    <col min="1" max="1" width="24.5703125" bestFit="1" customWidth="1"/>
    <col min="2" max="2" width="28.42578125" customWidth="1"/>
    <col min="3" max="3" width="12.140625" style="56" customWidth="1"/>
    <col min="4" max="15" width="11" style="55" customWidth="1"/>
    <col min="16" max="16" width="12.140625" customWidth="1"/>
    <col min="17" max="17" width="8.7109375" style="37" customWidth="1"/>
    <col min="19" max="19" width="11.5703125" bestFit="1" customWidth="1"/>
    <col min="20" max="21" width="12.7109375" bestFit="1" customWidth="1"/>
  </cols>
  <sheetData>
    <row r="1" spans="1:17" x14ac:dyDescent="0.2">
      <c r="A1" s="1" t="s">
        <v>0</v>
      </c>
      <c r="B1" s="1" t="s">
        <v>1</v>
      </c>
      <c r="C1" s="2" t="s">
        <v>801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2" t="s">
        <v>2</v>
      </c>
      <c r="Q1" s="51" t="s">
        <v>16</v>
      </c>
    </row>
    <row r="2" spans="1:17" x14ac:dyDescent="0.2">
      <c r="A2" s="5" t="s">
        <v>18</v>
      </c>
      <c r="B2" s="6" t="s">
        <v>19</v>
      </c>
      <c r="C2" s="10">
        <v>1536822</v>
      </c>
      <c r="D2" s="13">
        <v>135743</v>
      </c>
      <c r="E2" s="13">
        <v>101417</v>
      </c>
      <c r="F2" s="13">
        <v>128551</v>
      </c>
      <c r="G2" s="13">
        <v>141269</v>
      </c>
      <c r="H2" s="13">
        <v>136785</v>
      </c>
      <c r="I2" s="13">
        <v>150219</v>
      </c>
      <c r="J2" s="13">
        <v>199495</v>
      </c>
      <c r="K2" s="13">
        <v>234296</v>
      </c>
      <c r="L2" s="13">
        <v>174046</v>
      </c>
      <c r="M2" s="13">
        <v>142567</v>
      </c>
      <c r="N2" s="13">
        <v>124214</v>
      </c>
      <c r="O2" s="13">
        <v>148471</v>
      </c>
      <c r="P2" s="10">
        <f>SUM(D2:O2)</f>
        <v>1817073</v>
      </c>
      <c r="Q2" s="52">
        <v>0.182</v>
      </c>
    </row>
    <row r="3" spans="1:17" x14ac:dyDescent="0.2">
      <c r="A3" s="5" t="s">
        <v>21</v>
      </c>
      <c r="B3" s="6" t="s">
        <v>22</v>
      </c>
      <c r="C3" s="10">
        <f>P3/(1+Q3)</f>
        <v>1606718.026183283</v>
      </c>
      <c r="D3" s="13">
        <f>109867/1.008</f>
        <v>108995.03968253967</v>
      </c>
      <c r="E3" s="13"/>
      <c r="F3" s="13">
        <v>97306</v>
      </c>
      <c r="G3" s="13">
        <v>112474</v>
      </c>
      <c r="H3" s="13">
        <v>122956</v>
      </c>
      <c r="I3" s="13">
        <v>143098</v>
      </c>
      <c r="J3" s="13">
        <v>182039</v>
      </c>
      <c r="K3" s="13">
        <v>198969</v>
      </c>
      <c r="L3" s="13">
        <v>155375</v>
      </c>
      <c r="M3" s="13">
        <v>141707</v>
      </c>
      <c r="N3" s="13">
        <v>123086</v>
      </c>
      <c r="O3" s="13">
        <v>126143</v>
      </c>
      <c r="P3" s="10">
        <v>1595471</v>
      </c>
      <c r="Q3" s="52">
        <v>-7.0000000000000001E-3</v>
      </c>
    </row>
    <row r="4" spans="1:17" x14ac:dyDescent="0.2">
      <c r="A4" s="5" t="s">
        <v>24</v>
      </c>
      <c r="B4" s="6" t="s">
        <v>25</v>
      </c>
      <c r="C4" s="10">
        <v>990118</v>
      </c>
      <c r="D4" s="13">
        <v>59100</v>
      </c>
      <c r="E4" s="13">
        <v>62356</v>
      </c>
      <c r="F4" s="13">
        <v>71141</v>
      </c>
      <c r="G4" s="13">
        <v>76054</v>
      </c>
      <c r="H4" s="13">
        <v>86749</v>
      </c>
      <c r="I4" s="13">
        <v>100792</v>
      </c>
      <c r="J4" s="13">
        <v>110205</v>
      </c>
      <c r="K4" s="13">
        <v>100345</v>
      </c>
      <c r="L4" s="13">
        <v>101047</v>
      </c>
      <c r="M4" s="13">
        <v>82235</v>
      </c>
      <c r="N4" s="13">
        <v>70021</v>
      </c>
      <c r="O4" s="13">
        <v>56498</v>
      </c>
      <c r="P4" s="10">
        <f t="shared" ref="P4:P71" si="0">SUM(D4:O4)</f>
        <v>976543</v>
      </c>
      <c r="Q4" s="52">
        <v>-1.4E-2</v>
      </c>
    </row>
    <row r="5" spans="1:17" x14ac:dyDescent="0.2">
      <c r="A5" s="5" t="s">
        <v>24</v>
      </c>
      <c r="B5" s="6" t="s">
        <v>26</v>
      </c>
      <c r="C5" s="10">
        <v>1033384</v>
      </c>
      <c r="D5" s="13">
        <v>155082</v>
      </c>
      <c r="E5" s="13">
        <v>153839</v>
      </c>
      <c r="F5" s="13">
        <v>149265</v>
      </c>
      <c r="G5" s="13">
        <v>80083</v>
      </c>
      <c r="H5" s="13">
        <v>55411</v>
      </c>
      <c r="I5" s="13">
        <v>65577</v>
      </c>
      <c r="J5" s="15">
        <v>69845</v>
      </c>
      <c r="K5" s="15">
        <v>63149</v>
      </c>
      <c r="L5" s="15">
        <v>59512</v>
      </c>
      <c r="M5" s="13">
        <v>41497</v>
      </c>
      <c r="N5" s="13">
        <v>31746</v>
      </c>
      <c r="O5" s="13">
        <v>72061</v>
      </c>
      <c r="P5" s="10">
        <f t="shared" si="0"/>
        <v>997067</v>
      </c>
      <c r="Q5" s="52">
        <v>-3.5000000000000003E-2</v>
      </c>
    </row>
    <row r="6" spans="1:17" x14ac:dyDescent="0.2">
      <c r="A6" s="5" t="s">
        <v>24</v>
      </c>
      <c r="B6" s="6" t="s">
        <v>27</v>
      </c>
      <c r="C6" s="10">
        <v>425933</v>
      </c>
      <c r="D6" s="13">
        <v>31083</v>
      </c>
      <c r="E6" s="13">
        <v>31875</v>
      </c>
      <c r="F6" s="13">
        <v>33325</v>
      </c>
      <c r="G6" s="13">
        <v>28907</v>
      </c>
      <c r="H6" s="13">
        <v>30864</v>
      </c>
      <c r="I6" s="13">
        <v>32275</v>
      </c>
      <c r="J6" s="13">
        <v>38826</v>
      </c>
      <c r="K6" s="13">
        <v>36808</v>
      </c>
      <c r="L6" s="13">
        <v>34320</v>
      </c>
      <c r="M6" s="13">
        <v>29956</v>
      </c>
      <c r="N6" s="13">
        <v>21686</v>
      </c>
      <c r="O6" s="13">
        <v>25382</v>
      </c>
      <c r="P6" s="10">
        <f t="shared" si="0"/>
        <v>375307</v>
      </c>
      <c r="Q6" s="52">
        <v>-0.11899999999999999</v>
      </c>
    </row>
    <row r="7" spans="1:17" x14ac:dyDescent="0.2">
      <c r="A7" s="5" t="s">
        <v>24</v>
      </c>
      <c r="B7" s="6" t="s">
        <v>28</v>
      </c>
      <c r="C7" s="10">
        <v>692044</v>
      </c>
      <c r="D7" s="13">
        <v>30554</v>
      </c>
      <c r="E7" s="13">
        <v>31076</v>
      </c>
      <c r="F7" s="13">
        <v>44002</v>
      </c>
      <c r="G7" s="13">
        <v>52507</v>
      </c>
      <c r="H7" s="13">
        <v>61015</v>
      </c>
      <c r="I7" s="13">
        <v>75654</v>
      </c>
      <c r="J7" s="13">
        <v>87313</v>
      </c>
      <c r="K7" s="13">
        <v>85008</v>
      </c>
      <c r="L7" s="13">
        <v>78573</v>
      </c>
      <c r="M7" s="13">
        <v>54585</v>
      </c>
      <c r="N7" s="13">
        <v>45102</v>
      </c>
      <c r="O7" s="13">
        <v>33983</v>
      </c>
      <c r="P7" s="10">
        <f t="shared" si="0"/>
        <v>679372</v>
      </c>
      <c r="Q7" s="52">
        <v>-1.7999999999999999E-2</v>
      </c>
    </row>
    <row r="8" spans="1:17" x14ac:dyDescent="0.2">
      <c r="A8" s="5" t="s">
        <v>24</v>
      </c>
      <c r="B8" s="6" t="s">
        <v>29</v>
      </c>
      <c r="C8" s="10">
        <v>1625842</v>
      </c>
      <c r="D8" s="13">
        <v>219284</v>
      </c>
      <c r="E8" s="13">
        <v>192880</v>
      </c>
      <c r="F8" s="13">
        <v>184261</v>
      </c>
      <c r="G8" s="13">
        <v>103503</v>
      </c>
      <c r="H8" s="13">
        <v>114465</v>
      </c>
      <c r="I8" s="13">
        <v>132855</v>
      </c>
      <c r="J8" s="13">
        <v>149939</v>
      </c>
      <c r="K8" s="13">
        <v>152449</v>
      </c>
      <c r="L8" s="13">
        <v>137020</v>
      </c>
      <c r="M8" s="13">
        <v>106458</v>
      </c>
      <c r="N8" s="13">
        <v>87359</v>
      </c>
      <c r="O8" s="13">
        <v>120510</v>
      </c>
      <c r="P8" s="10">
        <f t="shared" si="0"/>
        <v>1700983</v>
      </c>
      <c r="Q8" s="52">
        <v>4.5999999999999999E-2</v>
      </c>
    </row>
    <row r="9" spans="1:17" x14ac:dyDescent="0.2">
      <c r="A9" s="5" t="s">
        <v>24</v>
      </c>
      <c r="B9" s="6" t="s">
        <v>30</v>
      </c>
      <c r="C9" s="10">
        <v>19691206</v>
      </c>
      <c r="D9" s="13">
        <v>1282574</v>
      </c>
      <c r="E9" s="13">
        <v>1258317</v>
      </c>
      <c r="F9" s="13">
        <v>1565375</v>
      </c>
      <c r="G9" s="13">
        <v>1726014</v>
      </c>
      <c r="H9" s="13">
        <v>1904752</v>
      </c>
      <c r="I9" s="13">
        <v>1926162</v>
      </c>
      <c r="J9" s="13">
        <v>2154309</v>
      </c>
      <c r="K9" s="13">
        <v>2076517</v>
      </c>
      <c r="L9" s="13">
        <v>2098055</v>
      </c>
      <c r="M9" s="13">
        <v>1914554</v>
      </c>
      <c r="N9" s="13">
        <v>1624763</v>
      </c>
      <c r="O9" s="13">
        <v>1574900</v>
      </c>
      <c r="P9" s="10">
        <v>21106292</v>
      </c>
      <c r="Q9" s="52">
        <v>7.1999999999999995E-2</v>
      </c>
    </row>
    <row r="10" spans="1:17" x14ac:dyDescent="0.2">
      <c r="A10" s="5" t="s">
        <v>37</v>
      </c>
      <c r="B10" s="6" t="s">
        <v>38</v>
      </c>
      <c r="C10" s="10">
        <v>1285424</v>
      </c>
      <c r="D10" s="13">
        <v>86243</v>
      </c>
      <c r="E10" s="13">
        <v>68469</v>
      </c>
      <c r="F10" s="13">
        <v>93922</v>
      </c>
      <c r="G10" s="13">
        <v>123882</v>
      </c>
      <c r="H10" s="13">
        <v>121381</v>
      </c>
      <c r="I10" s="13">
        <v>199886</v>
      </c>
      <c r="J10" s="13">
        <v>183227</v>
      </c>
      <c r="K10" s="13">
        <v>184547</v>
      </c>
      <c r="L10" s="13"/>
      <c r="M10" s="13"/>
      <c r="N10" s="13"/>
      <c r="O10" s="13"/>
      <c r="P10" s="10">
        <f t="shared" si="0"/>
        <v>1061557</v>
      </c>
      <c r="Q10" s="52"/>
    </row>
    <row r="11" spans="1:17" x14ac:dyDescent="0.2">
      <c r="A11" s="5" t="s">
        <v>39</v>
      </c>
      <c r="B11" s="6" t="s">
        <v>40</v>
      </c>
      <c r="C11" s="10">
        <v>102472</v>
      </c>
      <c r="D11" s="13">
        <v>7785</v>
      </c>
      <c r="E11" s="13">
        <v>8435</v>
      </c>
      <c r="F11" s="13">
        <v>9279</v>
      </c>
      <c r="G11" s="13">
        <v>8578</v>
      </c>
      <c r="H11" s="13">
        <v>9736</v>
      </c>
      <c r="I11" s="13">
        <v>9989</v>
      </c>
      <c r="J11" s="13">
        <v>8815</v>
      </c>
      <c r="K11" s="13">
        <v>7001</v>
      </c>
      <c r="L11" s="13">
        <v>9652</v>
      </c>
      <c r="M11" s="13">
        <v>9353</v>
      </c>
      <c r="N11" s="13">
        <v>8673</v>
      </c>
      <c r="O11" s="13">
        <v>8170</v>
      </c>
      <c r="P11" s="10">
        <f t="shared" si="0"/>
        <v>105466</v>
      </c>
      <c r="Q11" s="52">
        <f>P11/C11-1</f>
        <v>2.921773752830048E-2</v>
      </c>
    </row>
    <row r="12" spans="1:17" x14ac:dyDescent="0.2">
      <c r="A12" s="5" t="s">
        <v>39</v>
      </c>
      <c r="B12" s="6" t="s">
        <v>41</v>
      </c>
      <c r="C12" s="10">
        <v>5195372</v>
      </c>
      <c r="D12" s="13">
        <v>378664</v>
      </c>
      <c r="E12" s="13">
        <v>372871</v>
      </c>
      <c r="F12" s="13">
        <v>451090</v>
      </c>
      <c r="G12" s="13">
        <v>506177</v>
      </c>
      <c r="H12" s="13">
        <v>537180</v>
      </c>
      <c r="I12" s="13">
        <v>524343</v>
      </c>
      <c r="J12" s="13">
        <v>595903</v>
      </c>
      <c r="K12" s="13">
        <v>589145</v>
      </c>
      <c r="L12" s="13">
        <v>563772</v>
      </c>
      <c r="M12" s="13">
        <v>553882</v>
      </c>
      <c r="N12" s="13">
        <v>415259</v>
      </c>
      <c r="O12" s="13">
        <v>412721</v>
      </c>
      <c r="P12" s="10">
        <f t="shared" si="0"/>
        <v>5901007</v>
      </c>
      <c r="Q12" s="52">
        <f>P12/5195372-1</f>
        <v>0.13581991818872652</v>
      </c>
    </row>
    <row r="13" spans="1:17" x14ac:dyDescent="0.2">
      <c r="A13" s="5" t="s">
        <v>39</v>
      </c>
      <c r="B13" s="6" t="s">
        <v>802</v>
      </c>
      <c r="C13" s="10">
        <v>17181000</v>
      </c>
      <c r="D13" s="13">
        <v>1121000</v>
      </c>
      <c r="E13" s="13">
        <v>1092000</v>
      </c>
      <c r="F13" s="13">
        <v>1406000</v>
      </c>
      <c r="G13" s="13">
        <v>1607000</v>
      </c>
      <c r="H13" s="13">
        <v>1705000</v>
      </c>
      <c r="I13" s="13">
        <v>1727511</v>
      </c>
      <c r="J13" s="13">
        <v>2033101</v>
      </c>
      <c r="K13" s="13">
        <v>1902126</v>
      </c>
      <c r="L13" s="13">
        <v>1890713</v>
      </c>
      <c r="M13" s="13">
        <v>1673943</v>
      </c>
      <c r="N13" s="13">
        <v>1377532</v>
      </c>
      <c r="O13" s="13">
        <v>1249308</v>
      </c>
      <c r="P13" s="10">
        <v>18786034</v>
      </c>
      <c r="Q13" s="52">
        <v>9.2999999999999999E-2</v>
      </c>
    </row>
    <row r="14" spans="1:17" x14ac:dyDescent="0.2">
      <c r="A14" s="5" t="s">
        <v>39</v>
      </c>
      <c r="B14" s="6" t="s">
        <v>43</v>
      </c>
      <c r="C14" s="10">
        <f>P14/(1+Q14)</f>
        <v>296677.35665694851</v>
      </c>
      <c r="D14" s="13">
        <v>8514</v>
      </c>
      <c r="E14" s="13">
        <v>8663</v>
      </c>
      <c r="F14" s="13">
        <v>11903</v>
      </c>
      <c r="G14" s="13">
        <v>19620</v>
      </c>
      <c r="H14" s="13">
        <v>26408</v>
      </c>
      <c r="I14" s="13">
        <v>37000</v>
      </c>
      <c r="J14" s="13">
        <v>56335</v>
      </c>
      <c r="K14" s="13">
        <v>58389</v>
      </c>
      <c r="L14" s="13">
        <v>36376</v>
      </c>
      <c r="M14" s="13">
        <v>19457</v>
      </c>
      <c r="N14" s="13">
        <v>13115</v>
      </c>
      <c r="O14" s="13">
        <v>9501</v>
      </c>
      <c r="P14" s="10">
        <v>305281</v>
      </c>
      <c r="Q14" s="52">
        <v>2.9000000000000001E-2</v>
      </c>
    </row>
    <row r="15" spans="1:17" x14ac:dyDescent="0.2">
      <c r="A15" s="5" t="s">
        <v>44</v>
      </c>
      <c r="B15" s="6" t="s">
        <v>45</v>
      </c>
      <c r="C15" s="10">
        <v>563266</v>
      </c>
      <c r="D15" s="13">
        <v>30484</v>
      </c>
      <c r="E15" s="13">
        <v>34148</v>
      </c>
      <c r="F15" s="13">
        <v>40803</v>
      </c>
      <c r="G15" s="13">
        <v>49489</v>
      </c>
      <c r="H15" s="13">
        <v>56812</v>
      </c>
      <c r="I15" s="13">
        <v>62994</v>
      </c>
      <c r="J15" s="13">
        <v>81042</v>
      </c>
      <c r="K15" s="13">
        <v>59042</v>
      </c>
      <c r="L15" s="13">
        <v>59074</v>
      </c>
      <c r="M15" s="13">
        <v>52957</v>
      </c>
      <c r="N15" s="13">
        <v>39785</v>
      </c>
      <c r="O15" s="13">
        <v>33348</v>
      </c>
      <c r="P15" s="10">
        <v>599978</v>
      </c>
      <c r="Q15" s="52">
        <f>P15/C15-1</f>
        <v>6.5177021158742132E-2</v>
      </c>
    </row>
    <row r="16" spans="1:17" x14ac:dyDescent="0.2">
      <c r="A16" s="5" t="s">
        <v>46</v>
      </c>
      <c r="B16" s="6" t="s">
        <v>47</v>
      </c>
      <c r="C16" s="10">
        <v>1894109</v>
      </c>
      <c r="D16" s="13">
        <v>8325</v>
      </c>
      <c r="E16" s="13">
        <v>10541</v>
      </c>
      <c r="F16" s="13">
        <v>10518</v>
      </c>
      <c r="G16" s="13">
        <v>19527</v>
      </c>
      <c r="H16" s="13">
        <v>94006</v>
      </c>
      <c r="I16" s="13">
        <v>390475</v>
      </c>
      <c r="J16" s="13">
        <v>659253</v>
      </c>
      <c r="K16" s="13">
        <v>645291</v>
      </c>
      <c r="L16" s="13">
        <v>323864</v>
      </c>
      <c r="M16" s="13">
        <v>47309</v>
      </c>
      <c r="N16" s="13">
        <v>20449</v>
      </c>
      <c r="O16" s="14">
        <v>23762</v>
      </c>
      <c r="P16" s="10">
        <f t="shared" si="0"/>
        <v>2253320</v>
      </c>
      <c r="Q16" s="52">
        <v>0.19</v>
      </c>
    </row>
    <row r="17" spans="1:17" x14ac:dyDescent="0.2">
      <c r="A17" s="5" t="s">
        <v>46</v>
      </c>
      <c r="B17" s="6" t="s">
        <v>48</v>
      </c>
      <c r="C17" s="10">
        <v>3296936</v>
      </c>
      <c r="D17" s="16">
        <v>266516</v>
      </c>
      <c r="E17" s="16">
        <v>243107</v>
      </c>
      <c r="F17" s="16">
        <v>269332</v>
      </c>
      <c r="G17" s="16">
        <v>282694</v>
      </c>
      <c r="H17" s="16">
        <v>310866</v>
      </c>
      <c r="I17" s="16">
        <v>309792</v>
      </c>
      <c r="J17" s="16">
        <v>336506</v>
      </c>
      <c r="K17" s="16">
        <v>349016</v>
      </c>
      <c r="L17" s="16">
        <v>330316</v>
      </c>
      <c r="M17" s="16">
        <v>283831</v>
      </c>
      <c r="N17" s="16">
        <v>233050</v>
      </c>
      <c r="O17" s="16">
        <v>259969</v>
      </c>
      <c r="P17" s="10">
        <v>3474993</v>
      </c>
      <c r="Q17" s="52">
        <f>P17/C17-1</f>
        <v>5.4006811172555347E-2</v>
      </c>
    </row>
    <row r="18" spans="1:17" x14ac:dyDescent="0.2">
      <c r="A18" s="5" t="s">
        <v>46</v>
      </c>
      <c r="B18" s="6" t="s">
        <v>49</v>
      </c>
      <c r="C18" s="10">
        <v>1227442</v>
      </c>
      <c r="D18" s="13">
        <v>20334</v>
      </c>
      <c r="E18" s="13">
        <v>18332</v>
      </c>
      <c r="F18" s="13">
        <v>26359</v>
      </c>
      <c r="G18" s="13">
        <v>31629</v>
      </c>
      <c r="H18" s="13">
        <v>74750</v>
      </c>
      <c r="I18" s="13">
        <v>208792</v>
      </c>
      <c r="J18" s="13">
        <v>299282</v>
      </c>
      <c r="K18" s="13">
        <v>297553</v>
      </c>
      <c r="L18" s="13">
        <v>182318</v>
      </c>
      <c r="M18" s="13">
        <v>22483</v>
      </c>
      <c r="N18" s="13">
        <v>0</v>
      </c>
      <c r="O18" s="13">
        <v>0</v>
      </c>
      <c r="P18" s="10">
        <f t="shared" si="0"/>
        <v>1181832</v>
      </c>
      <c r="Q18" s="52">
        <v>-3.6999999999999998E-2</v>
      </c>
    </row>
    <row r="19" spans="1:17" x14ac:dyDescent="0.2">
      <c r="A19" s="5" t="s">
        <v>50</v>
      </c>
      <c r="B19" s="6" t="s">
        <v>51</v>
      </c>
      <c r="C19" s="10">
        <v>1270062</v>
      </c>
      <c r="D19" s="13">
        <v>21288</v>
      </c>
      <c r="E19" s="13">
        <v>17485</v>
      </c>
      <c r="F19" s="13">
        <v>25228</v>
      </c>
      <c r="G19" s="13">
        <v>77946</v>
      </c>
      <c r="H19" s="13">
        <v>144253</v>
      </c>
      <c r="I19" s="13">
        <v>181608</v>
      </c>
      <c r="J19" s="13">
        <v>256305</v>
      </c>
      <c r="K19" s="13">
        <v>264651</v>
      </c>
      <c r="L19" s="13">
        <v>205936</v>
      </c>
      <c r="M19" s="13">
        <v>109129</v>
      </c>
      <c r="N19" s="13">
        <v>26483</v>
      </c>
      <c r="O19" s="13">
        <v>19189</v>
      </c>
      <c r="P19" s="10">
        <f t="shared" si="0"/>
        <v>1349501</v>
      </c>
      <c r="Q19" s="52">
        <f t="shared" ref="Q19:Q25" si="1">P19/C19-1</f>
        <v>6.254734020858832E-2</v>
      </c>
    </row>
    <row r="20" spans="1:17" x14ac:dyDescent="0.2">
      <c r="A20" s="5" t="s">
        <v>50</v>
      </c>
      <c r="B20" s="6" t="s">
        <v>52</v>
      </c>
      <c r="C20" s="10">
        <v>323986</v>
      </c>
      <c r="D20" s="13">
        <v>921</v>
      </c>
      <c r="E20" s="13">
        <v>1219</v>
      </c>
      <c r="F20" s="13">
        <v>1562</v>
      </c>
      <c r="G20" s="13">
        <v>11711</v>
      </c>
      <c r="H20" s="13">
        <v>26440</v>
      </c>
      <c r="I20" s="13">
        <v>57408</v>
      </c>
      <c r="J20" s="13">
        <v>88479</v>
      </c>
      <c r="K20" s="13">
        <v>89806</v>
      </c>
      <c r="L20" s="13">
        <v>57071</v>
      </c>
      <c r="M20" s="13">
        <v>16053</v>
      </c>
      <c r="N20" s="13">
        <v>1139</v>
      </c>
      <c r="O20" s="13">
        <v>1020</v>
      </c>
      <c r="P20" s="10">
        <f t="shared" si="0"/>
        <v>352829</v>
      </c>
      <c r="Q20" s="52">
        <f t="shared" si="1"/>
        <v>8.9025451717049453E-2</v>
      </c>
    </row>
    <row r="21" spans="1:17" x14ac:dyDescent="0.2">
      <c r="A21" s="5" t="s">
        <v>50</v>
      </c>
      <c r="B21" s="6" t="s">
        <v>53</v>
      </c>
      <c r="C21" s="10">
        <v>1219741</v>
      </c>
      <c r="D21" s="13">
        <v>24579</v>
      </c>
      <c r="E21" s="13">
        <v>22809</v>
      </c>
      <c r="F21" s="13">
        <v>29471</v>
      </c>
      <c r="G21" s="13">
        <v>65652</v>
      </c>
      <c r="H21" s="13">
        <v>113879</v>
      </c>
      <c r="I21" s="13">
        <v>172119</v>
      </c>
      <c r="J21" s="13">
        <v>274063</v>
      </c>
      <c r="K21" s="13">
        <v>259664</v>
      </c>
      <c r="L21" s="13">
        <v>185462</v>
      </c>
      <c r="M21" s="13">
        <v>95679</v>
      </c>
      <c r="N21" s="13">
        <v>28905</v>
      </c>
      <c r="O21" s="13">
        <v>28099</v>
      </c>
      <c r="P21" s="10">
        <f t="shared" si="0"/>
        <v>1300381</v>
      </c>
      <c r="Q21" s="52">
        <f t="shared" si="1"/>
        <v>6.6112395992264039E-2</v>
      </c>
    </row>
    <row r="22" spans="1:17" x14ac:dyDescent="0.2">
      <c r="A22" s="5" t="s">
        <v>50</v>
      </c>
      <c r="B22" s="6" t="s">
        <v>54</v>
      </c>
      <c r="C22" s="10">
        <v>275272</v>
      </c>
      <c r="D22" s="13">
        <v>1916</v>
      </c>
      <c r="E22" s="13">
        <v>1916</v>
      </c>
      <c r="F22" s="13">
        <v>3999</v>
      </c>
      <c r="G22" s="13">
        <v>24679</v>
      </c>
      <c r="H22" s="13">
        <v>31976</v>
      </c>
      <c r="I22" s="13">
        <v>39776</v>
      </c>
      <c r="J22" s="13">
        <v>54210</v>
      </c>
      <c r="K22" s="13">
        <v>53592</v>
      </c>
      <c r="L22" s="13">
        <v>39748</v>
      </c>
      <c r="M22" s="13">
        <v>28228</v>
      </c>
      <c r="N22" s="13">
        <v>2733</v>
      </c>
      <c r="O22" s="13">
        <v>2207</v>
      </c>
      <c r="P22" s="10">
        <f t="shared" si="0"/>
        <v>284980</v>
      </c>
      <c r="Q22" s="52">
        <f t="shared" si="1"/>
        <v>3.5266935976052682E-2</v>
      </c>
    </row>
    <row r="23" spans="1:17" x14ac:dyDescent="0.2">
      <c r="A23" s="5" t="s">
        <v>50</v>
      </c>
      <c r="B23" s="6" t="s">
        <v>55</v>
      </c>
      <c r="C23" s="10">
        <v>2071561</v>
      </c>
      <c r="D23" s="13">
        <v>138370</v>
      </c>
      <c r="E23" s="13">
        <v>125978</v>
      </c>
      <c r="F23" s="13">
        <v>160113</v>
      </c>
      <c r="G23" s="13">
        <v>191032</v>
      </c>
      <c r="H23" s="13">
        <v>218411</v>
      </c>
      <c r="I23" s="13">
        <v>230174</v>
      </c>
      <c r="J23" s="13">
        <v>256759</v>
      </c>
      <c r="K23" s="13">
        <v>249774</v>
      </c>
      <c r="L23" s="13">
        <v>241575</v>
      </c>
      <c r="M23" s="13">
        <v>208569</v>
      </c>
      <c r="N23" s="13">
        <v>157282</v>
      </c>
      <c r="O23" s="13">
        <v>141061</v>
      </c>
      <c r="P23" s="10">
        <v>2320098</v>
      </c>
      <c r="Q23" s="52">
        <f t="shared" si="1"/>
        <v>0.11997570913914668</v>
      </c>
    </row>
    <row r="24" spans="1:17" x14ac:dyDescent="0.2">
      <c r="A24" s="5" t="s">
        <v>70</v>
      </c>
      <c r="B24" s="6" t="s">
        <v>71</v>
      </c>
      <c r="C24" s="10">
        <v>5367724</v>
      </c>
      <c r="D24" s="18">
        <v>233103</v>
      </c>
      <c r="E24" s="18">
        <v>208243</v>
      </c>
      <c r="F24" s="18">
        <v>276514</v>
      </c>
      <c r="G24" s="18">
        <v>440498</v>
      </c>
      <c r="H24" s="18">
        <v>520588</v>
      </c>
      <c r="I24" s="18">
        <v>601467</v>
      </c>
      <c r="J24" s="18">
        <v>749156</v>
      </c>
      <c r="K24" s="18">
        <v>777307</v>
      </c>
      <c r="L24" s="18">
        <v>626723</v>
      </c>
      <c r="M24" s="18">
        <v>572100</v>
      </c>
      <c r="N24" s="18">
        <v>269713</v>
      </c>
      <c r="O24" s="18">
        <v>232350</v>
      </c>
      <c r="P24" s="10">
        <f t="shared" si="0"/>
        <v>5507762</v>
      </c>
      <c r="Q24" s="52">
        <f t="shared" si="1"/>
        <v>2.6088897268190303E-2</v>
      </c>
    </row>
    <row r="25" spans="1:17" x14ac:dyDescent="0.2">
      <c r="A25" s="5" t="s">
        <v>70</v>
      </c>
      <c r="B25" s="6" t="s">
        <v>72</v>
      </c>
      <c r="C25" s="10">
        <v>1613546</v>
      </c>
      <c r="D25" s="18">
        <v>48423</v>
      </c>
      <c r="E25" s="18">
        <v>53340</v>
      </c>
      <c r="F25" s="18">
        <v>79483</v>
      </c>
      <c r="G25" s="18">
        <v>137232</v>
      </c>
      <c r="H25" s="18">
        <v>184314</v>
      </c>
      <c r="I25" s="18">
        <v>208134</v>
      </c>
      <c r="J25" s="18">
        <v>233322</v>
      </c>
      <c r="K25" s="18">
        <v>245706</v>
      </c>
      <c r="L25" s="18">
        <v>218585</v>
      </c>
      <c r="M25" s="18">
        <v>207314</v>
      </c>
      <c r="N25" s="18">
        <v>101147</v>
      </c>
      <c r="O25" s="18">
        <v>61898</v>
      </c>
      <c r="P25" s="10">
        <f t="shared" si="0"/>
        <v>1778898</v>
      </c>
      <c r="Q25" s="52">
        <f t="shared" si="1"/>
        <v>0.10247740070627054</v>
      </c>
    </row>
    <row r="26" spans="1:17" x14ac:dyDescent="0.2">
      <c r="A26" s="5" t="s">
        <v>73</v>
      </c>
      <c r="B26" s="6" t="s">
        <v>75</v>
      </c>
      <c r="C26" s="10">
        <v>11556858</v>
      </c>
      <c r="D26" s="13">
        <v>658082</v>
      </c>
      <c r="E26" s="13">
        <v>641394</v>
      </c>
      <c r="F26" s="13">
        <v>834973</v>
      </c>
      <c r="G26" s="13">
        <v>1003604</v>
      </c>
      <c r="H26" s="13">
        <v>1079858</v>
      </c>
      <c r="I26" s="13">
        <v>1180733</v>
      </c>
      <c r="J26" s="13">
        <v>1324531</v>
      </c>
      <c r="K26" s="13">
        <v>1310674</v>
      </c>
      <c r="L26" s="13">
        <v>1218856</v>
      </c>
      <c r="M26" s="13">
        <v>1033737</v>
      </c>
      <c r="N26" s="13">
        <v>755445</v>
      </c>
      <c r="O26" s="13">
        <v>746742</v>
      </c>
      <c r="P26" s="10">
        <f t="shared" si="0"/>
        <v>11788629</v>
      </c>
      <c r="Q26" s="52">
        <v>0.02</v>
      </c>
    </row>
    <row r="27" spans="1:17" x14ac:dyDescent="0.2">
      <c r="A27" s="5" t="s">
        <v>76</v>
      </c>
      <c r="B27" s="6" t="s">
        <v>77</v>
      </c>
      <c r="C27" s="10">
        <v>1343354</v>
      </c>
      <c r="D27" s="13">
        <v>97838</v>
      </c>
      <c r="E27" s="13">
        <v>98828</v>
      </c>
      <c r="F27" s="13">
        <v>114546</v>
      </c>
      <c r="G27" s="13">
        <v>105180</v>
      </c>
      <c r="H27" s="13">
        <v>124760</v>
      </c>
      <c r="I27" s="13">
        <v>130316</v>
      </c>
      <c r="J27" s="13">
        <v>126589</v>
      </c>
      <c r="K27" s="13">
        <v>120376</v>
      </c>
      <c r="L27" s="13">
        <v>130654</v>
      </c>
      <c r="M27" s="13">
        <v>124340</v>
      </c>
      <c r="N27" s="13">
        <v>116225</v>
      </c>
      <c r="O27" s="13">
        <v>102208</v>
      </c>
      <c r="P27" s="10">
        <f t="shared" si="0"/>
        <v>1391860</v>
      </c>
      <c r="Q27" s="52">
        <f>P27/C27-1</f>
        <v>3.6108129353841223E-2</v>
      </c>
    </row>
    <row r="28" spans="1:17" x14ac:dyDescent="0.2">
      <c r="A28" s="5" t="s">
        <v>76</v>
      </c>
      <c r="B28" s="6" t="s">
        <v>78</v>
      </c>
      <c r="C28" s="10">
        <v>561542</v>
      </c>
      <c r="D28" s="13">
        <v>34904</v>
      </c>
      <c r="E28" s="13">
        <v>36210</v>
      </c>
      <c r="F28" s="13">
        <v>51042</v>
      </c>
      <c r="G28" s="13">
        <v>54383</v>
      </c>
      <c r="H28" s="13">
        <v>58828</v>
      </c>
      <c r="I28" s="13">
        <v>58017</v>
      </c>
      <c r="J28" s="13">
        <v>55299</v>
      </c>
      <c r="K28" s="13">
        <v>53694</v>
      </c>
      <c r="L28" s="13">
        <v>57444</v>
      </c>
      <c r="M28" s="13">
        <v>54999</v>
      </c>
      <c r="N28" s="13">
        <v>40239</v>
      </c>
      <c r="O28" s="13">
        <v>33166</v>
      </c>
      <c r="P28" s="10">
        <f t="shared" si="0"/>
        <v>588225</v>
      </c>
      <c r="Q28" s="52">
        <f>P28/C28-1</f>
        <v>4.7517371808341924E-2</v>
      </c>
    </row>
    <row r="29" spans="1:17" x14ac:dyDescent="0.2">
      <c r="A29" s="5" t="s">
        <v>76</v>
      </c>
      <c r="B29" s="6" t="s">
        <v>79</v>
      </c>
      <c r="C29" s="10">
        <v>2574340</v>
      </c>
      <c r="D29" s="13">
        <v>159538</v>
      </c>
      <c r="E29" s="13">
        <v>156528</v>
      </c>
      <c r="F29" s="13">
        <v>188732</v>
      </c>
      <c r="G29" s="13">
        <v>219582</v>
      </c>
      <c r="H29" s="13">
        <v>239230</v>
      </c>
      <c r="I29" s="13">
        <v>270663</v>
      </c>
      <c r="J29" s="13">
        <v>360749</v>
      </c>
      <c r="K29" s="13">
        <v>279841</v>
      </c>
      <c r="L29" s="13">
        <v>264706</v>
      </c>
      <c r="M29" s="13">
        <v>258635</v>
      </c>
      <c r="N29" s="13">
        <v>164853</v>
      </c>
      <c r="O29" s="13">
        <v>147459</v>
      </c>
      <c r="P29" s="10">
        <f t="shared" si="0"/>
        <v>2710516</v>
      </c>
      <c r="Q29" s="52">
        <f>P29/C29-1</f>
        <v>5.2897441674370826E-2</v>
      </c>
    </row>
    <row r="30" spans="1:17" x14ac:dyDescent="0.2">
      <c r="A30" s="5" t="s">
        <v>76</v>
      </c>
      <c r="B30" s="6" t="s">
        <v>80</v>
      </c>
      <c r="C30" s="10">
        <v>21501750</v>
      </c>
      <c r="D30" s="13">
        <v>1502243</v>
      </c>
      <c r="E30" s="13">
        <v>1522458</v>
      </c>
      <c r="F30" s="13">
        <v>1777460</v>
      </c>
      <c r="G30" s="13">
        <v>1828880</v>
      </c>
      <c r="H30" s="13">
        <v>2031908</v>
      </c>
      <c r="I30" s="13">
        <v>2152383</v>
      </c>
      <c r="J30" s="13">
        <v>2283586</v>
      </c>
      <c r="K30" s="13">
        <v>2116128</v>
      </c>
      <c r="L30" s="13">
        <v>2101596</v>
      </c>
      <c r="M30" s="13">
        <v>2055060</v>
      </c>
      <c r="N30" s="13">
        <v>1761409</v>
      </c>
      <c r="O30" s="13">
        <v>1592406</v>
      </c>
      <c r="P30" s="10">
        <f t="shared" si="0"/>
        <v>22725517</v>
      </c>
      <c r="Q30" s="52">
        <v>5.7000000000000002E-2</v>
      </c>
    </row>
    <row r="31" spans="1:17" x14ac:dyDescent="0.2">
      <c r="A31" s="5" t="s">
        <v>81</v>
      </c>
      <c r="B31" s="6" t="s">
        <v>82</v>
      </c>
      <c r="C31" s="10">
        <v>1384831</v>
      </c>
      <c r="D31" s="13">
        <v>111205</v>
      </c>
      <c r="E31" s="13">
        <v>104199</v>
      </c>
      <c r="F31" s="13">
        <v>137257</v>
      </c>
      <c r="G31" s="13">
        <v>149705</v>
      </c>
      <c r="H31" s="13">
        <v>180751</v>
      </c>
      <c r="I31" s="13">
        <v>186945</v>
      </c>
      <c r="J31" s="13">
        <v>189026</v>
      </c>
      <c r="K31" s="13">
        <v>193321</v>
      </c>
      <c r="L31" s="13">
        <v>185359</v>
      </c>
      <c r="M31" s="13">
        <v>180105</v>
      </c>
      <c r="N31" s="13">
        <v>152219</v>
      </c>
      <c r="O31" s="13">
        <v>143080</v>
      </c>
      <c r="P31" s="10">
        <f t="shared" si="0"/>
        <v>1913172</v>
      </c>
      <c r="Q31" s="52">
        <v>0.38200000000000001</v>
      </c>
    </row>
    <row r="32" spans="1:17" x14ac:dyDescent="0.2">
      <c r="A32" s="5" t="s">
        <v>92</v>
      </c>
      <c r="B32" s="6" t="s">
        <v>93</v>
      </c>
      <c r="C32" s="10">
        <v>16417198</v>
      </c>
      <c r="D32" s="13">
        <v>1357422</v>
      </c>
      <c r="E32" s="13">
        <v>1346975</v>
      </c>
      <c r="F32" s="13">
        <v>1624174</v>
      </c>
      <c r="G32" s="13">
        <v>1621121</v>
      </c>
      <c r="H32" s="13">
        <v>1675272</v>
      </c>
      <c r="I32" s="13">
        <v>1764554</v>
      </c>
      <c r="J32" s="13">
        <v>1673399</v>
      </c>
      <c r="K32" s="13">
        <v>1629023</v>
      </c>
      <c r="L32" s="13">
        <v>1669805</v>
      </c>
      <c r="M32" s="13">
        <v>1697014</v>
      </c>
      <c r="N32" s="13">
        <v>1439345</v>
      </c>
      <c r="O32" s="13">
        <v>1573007</v>
      </c>
      <c r="P32" s="10">
        <v>19088239</v>
      </c>
      <c r="Q32" s="52">
        <v>0.16</v>
      </c>
    </row>
    <row r="33" spans="1:19" x14ac:dyDescent="0.2">
      <c r="A33" s="5" t="s">
        <v>92</v>
      </c>
      <c r="B33" s="6" t="s">
        <v>94</v>
      </c>
      <c r="C33" s="10">
        <v>12837700</v>
      </c>
      <c r="D33" s="13">
        <v>1039612</v>
      </c>
      <c r="E33" s="13">
        <v>1028423</v>
      </c>
      <c r="F33" s="13">
        <v>1226652</v>
      </c>
      <c r="G33" s="13">
        <v>1232573</v>
      </c>
      <c r="H33" s="13">
        <v>1308006</v>
      </c>
      <c r="I33" s="13">
        <v>1424567</v>
      </c>
      <c r="J33" s="13">
        <v>1399992</v>
      </c>
      <c r="K33" s="13">
        <v>1323073</v>
      </c>
      <c r="L33" s="13">
        <v>1305366</v>
      </c>
      <c r="M33" s="13">
        <v>1327821</v>
      </c>
      <c r="N33" s="13">
        <v>1104769</v>
      </c>
      <c r="O33" s="13">
        <v>1136182</v>
      </c>
      <c r="P33" s="10">
        <v>14865871</v>
      </c>
      <c r="Q33" s="52">
        <v>0.155</v>
      </c>
    </row>
    <row r="34" spans="1:19" x14ac:dyDescent="0.2">
      <c r="A34" s="5" t="s">
        <v>92</v>
      </c>
      <c r="B34" s="6" t="s">
        <v>95</v>
      </c>
      <c r="C34" s="10">
        <v>111916</v>
      </c>
      <c r="D34" s="13">
        <v>11489</v>
      </c>
      <c r="E34" s="13">
        <v>13391</v>
      </c>
      <c r="F34" s="13">
        <v>18156</v>
      </c>
      <c r="G34" s="13">
        <v>12507</v>
      </c>
      <c r="H34" s="13">
        <v>2441</v>
      </c>
      <c r="I34" s="13">
        <v>4842</v>
      </c>
      <c r="J34" s="13">
        <v>9067</v>
      </c>
      <c r="K34" s="13">
        <v>6823</v>
      </c>
      <c r="L34" s="13">
        <v>7997</v>
      </c>
      <c r="M34" s="13">
        <v>2793</v>
      </c>
      <c r="N34" s="13">
        <v>6197</v>
      </c>
      <c r="O34" s="13">
        <v>29567</v>
      </c>
      <c r="P34" s="10">
        <v>125535</v>
      </c>
      <c r="Q34" s="52">
        <v>0.121</v>
      </c>
    </row>
    <row r="35" spans="1:19" x14ac:dyDescent="0.2">
      <c r="A35" s="5" t="s">
        <v>92</v>
      </c>
      <c r="B35" s="6" t="s">
        <v>96</v>
      </c>
      <c r="C35" s="10">
        <v>118778</v>
      </c>
      <c r="D35" s="13">
        <v>9268</v>
      </c>
      <c r="E35" s="13">
        <v>9337</v>
      </c>
      <c r="F35" s="13">
        <v>10398</v>
      </c>
      <c r="G35" s="13">
        <v>9884</v>
      </c>
      <c r="H35" s="13">
        <v>12883</v>
      </c>
      <c r="I35" s="13">
        <v>8018</v>
      </c>
      <c r="J35" s="13">
        <v>4257</v>
      </c>
      <c r="K35" s="13">
        <v>6493</v>
      </c>
      <c r="L35" s="13">
        <v>12324</v>
      </c>
      <c r="M35" s="13">
        <v>11656</v>
      </c>
      <c r="N35" s="13">
        <v>12183</v>
      </c>
      <c r="O35" s="13">
        <v>10413</v>
      </c>
      <c r="P35" s="10">
        <f t="shared" si="0"/>
        <v>117114</v>
      </c>
      <c r="Q35" s="52">
        <v>-1.4E-2</v>
      </c>
    </row>
    <row r="36" spans="1:19" x14ac:dyDescent="0.2">
      <c r="A36" s="5" t="s">
        <v>92</v>
      </c>
      <c r="B36" s="6" t="s">
        <v>97</v>
      </c>
      <c r="C36" s="10">
        <v>211548</v>
      </c>
      <c r="D36" s="13">
        <v>37463</v>
      </c>
      <c r="E36" s="13">
        <v>33639</v>
      </c>
      <c r="F36" s="13">
        <v>45989</v>
      </c>
      <c r="G36" s="13">
        <v>36370</v>
      </c>
      <c r="H36" s="13">
        <v>2274</v>
      </c>
      <c r="I36" s="13">
        <v>1732</v>
      </c>
      <c r="J36" s="13">
        <v>1651</v>
      </c>
      <c r="K36" s="13">
        <v>2370</v>
      </c>
      <c r="L36" s="13">
        <v>8618</v>
      </c>
      <c r="M36" s="13">
        <v>3048</v>
      </c>
      <c r="N36" s="13">
        <v>9828</v>
      </c>
      <c r="O36" s="13">
        <v>55179</v>
      </c>
      <c r="P36" s="10">
        <v>238538</v>
      </c>
      <c r="Q36" s="52">
        <v>0.113</v>
      </c>
    </row>
    <row r="37" spans="1:19" x14ac:dyDescent="0.2">
      <c r="A37" s="5" t="s">
        <v>92</v>
      </c>
      <c r="B37" s="6" t="s">
        <v>98</v>
      </c>
      <c r="C37" s="10">
        <v>253424</v>
      </c>
      <c r="D37" s="13">
        <v>21065</v>
      </c>
      <c r="E37" s="13">
        <v>22161</v>
      </c>
      <c r="F37" s="13">
        <v>28456</v>
      </c>
      <c r="G37" s="13">
        <v>26954</v>
      </c>
      <c r="H37" s="13">
        <v>29567</v>
      </c>
      <c r="I37" s="13">
        <v>22333</v>
      </c>
      <c r="J37" s="13">
        <v>11774</v>
      </c>
      <c r="K37" s="13">
        <v>19840</v>
      </c>
      <c r="L37" s="13">
        <v>27425</v>
      </c>
      <c r="M37" s="13">
        <v>27022</v>
      </c>
      <c r="N37" s="13">
        <v>26565</v>
      </c>
      <c r="O37" s="13">
        <v>21094</v>
      </c>
      <c r="P37" s="10">
        <v>284405</v>
      </c>
      <c r="Q37" s="52">
        <v>0.121</v>
      </c>
    </row>
    <row r="38" spans="1:19" x14ac:dyDescent="0.2">
      <c r="A38" s="5" t="s">
        <v>92</v>
      </c>
      <c r="B38" s="6" t="s">
        <v>100</v>
      </c>
      <c r="C38" s="10">
        <v>699917</v>
      </c>
      <c r="D38" s="13">
        <v>63779</v>
      </c>
      <c r="E38" s="13">
        <v>63885</v>
      </c>
      <c r="F38" s="13">
        <v>73199</v>
      </c>
      <c r="G38" s="13">
        <v>82535</v>
      </c>
      <c r="H38" s="13">
        <v>96184</v>
      </c>
      <c r="I38" s="13">
        <v>88698</v>
      </c>
      <c r="J38" s="13">
        <v>64646</v>
      </c>
      <c r="K38" s="13">
        <v>75266</v>
      </c>
      <c r="L38" s="13">
        <v>91344</v>
      </c>
      <c r="M38" s="13">
        <v>97373</v>
      </c>
      <c r="N38" s="13">
        <v>91917</v>
      </c>
      <c r="O38" s="13">
        <v>84967</v>
      </c>
      <c r="P38" s="10">
        <v>973912</v>
      </c>
      <c r="Q38" s="52">
        <v>0.39100000000000001</v>
      </c>
    </row>
    <row r="39" spans="1:19" x14ac:dyDescent="0.2">
      <c r="A39" s="5" t="s">
        <v>92</v>
      </c>
      <c r="B39" s="6" t="s">
        <v>101</v>
      </c>
      <c r="C39" s="10">
        <v>309253</v>
      </c>
      <c r="D39" s="13">
        <v>33774</v>
      </c>
      <c r="E39" s="13">
        <v>30377</v>
      </c>
      <c r="F39" s="13">
        <v>34256</v>
      </c>
      <c r="G39" s="13">
        <v>25525</v>
      </c>
      <c r="H39" s="13">
        <v>25809</v>
      </c>
      <c r="I39" s="13">
        <v>32140</v>
      </c>
      <c r="J39" s="13">
        <v>30584</v>
      </c>
      <c r="K39" s="13">
        <v>28836</v>
      </c>
      <c r="L39" s="13">
        <v>26806</v>
      </c>
      <c r="M39" s="13">
        <v>26921</v>
      </c>
      <c r="N39" s="13">
        <v>27917</v>
      </c>
      <c r="O39" s="13">
        <v>72307</v>
      </c>
      <c r="P39" s="10">
        <v>396825</v>
      </c>
      <c r="Q39" s="52">
        <v>0.28100000000000003</v>
      </c>
    </row>
    <row r="40" spans="1:19" x14ac:dyDescent="0.2">
      <c r="A40" s="5" t="s">
        <v>92</v>
      </c>
      <c r="B40" s="6" t="s">
        <v>102</v>
      </c>
      <c r="C40" s="10">
        <v>616150</v>
      </c>
      <c r="D40" s="13">
        <v>34706</v>
      </c>
      <c r="E40" s="13">
        <v>39167</v>
      </c>
      <c r="F40" s="13">
        <v>53807</v>
      </c>
      <c r="G40" s="13">
        <v>63615</v>
      </c>
      <c r="H40" s="13">
        <v>63671</v>
      </c>
      <c r="I40" s="13">
        <v>68918</v>
      </c>
      <c r="J40" s="13">
        <v>70211</v>
      </c>
      <c r="K40" s="13">
        <v>64507</v>
      </c>
      <c r="L40" s="13">
        <v>59971</v>
      </c>
      <c r="M40" s="13">
        <v>67091</v>
      </c>
      <c r="N40" s="13">
        <v>36829</v>
      </c>
      <c r="O40" s="13">
        <v>34558</v>
      </c>
      <c r="P40" s="10">
        <v>657630</v>
      </c>
      <c r="Q40" s="52">
        <v>6.5000000000000002E-2</v>
      </c>
    </row>
    <row r="41" spans="1:19" x14ac:dyDescent="0.2">
      <c r="A41" s="5" t="s">
        <v>92</v>
      </c>
      <c r="B41" s="6" t="s">
        <v>103</v>
      </c>
      <c r="C41" s="10">
        <v>365742</v>
      </c>
      <c r="D41" s="13">
        <v>25586</v>
      </c>
      <c r="E41" s="13">
        <v>25907</v>
      </c>
      <c r="F41" s="13">
        <v>32588</v>
      </c>
      <c r="G41" s="13">
        <v>35512</v>
      </c>
      <c r="H41" s="13">
        <v>36595</v>
      </c>
      <c r="I41" s="13">
        <v>34275</v>
      </c>
      <c r="J41" s="13">
        <v>28285</v>
      </c>
      <c r="K41" s="13">
        <v>32092</v>
      </c>
      <c r="L41" s="13">
        <v>32281</v>
      </c>
      <c r="M41" s="13">
        <v>32053</v>
      </c>
      <c r="N41" s="13">
        <v>31420</v>
      </c>
      <c r="O41" s="13">
        <v>29351</v>
      </c>
      <c r="P41" s="10">
        <v>377533</v>
      </c>
      <c r="Q41" s="52">
        <v>5.7000000000000002E-2</v>
      </c>
    </row>
    <row r="42" spans="1:19" x14ac:dyDescent="0.2">
      <c r="A42" s="5" t="s">
        <v>92</v>
      </c>
      <c r="B42" s="6" t="s">
        <v>104</v>
      </c>
      <c r="C42" s="10">
        <v>287856</v>
      </c>
      <c r="D42" s="13">
        <v>22603</v>
      </c>
      <c r="E42" s="13">
        <v>24763</v>
      </c>
      <c r="F42" s="13">
        <v>29599</v>
      </c>
      <c r="G42" s="13">
        <v>30450</v>
      </c>
      <c r="H42" s="13">
        <v>34855</v>
      </c>
      <c r="I42" s="13">
        <v>28935</v>
      </c>
      <c r="J42" s="13">
        <v>14220</v>
      </c>
      <c r="K42" s="13">
        <v>22354</v>
      </c>
      <c r="L42" s="13">
        <v>32807</v>
      </c>
      <c r="M42" s="13">
        <v>35836</v>
      </c>
      <c r="N42" s="13">
        <v>33410</v>
      </c>
      <c r="O42" s="13">
        <v>28148</v>
      </c>
      <c r="P42" s="10">
        <v>338499</v>
      </c>
      <c r="Q42" s="52">
        <v>0.18</v>
      </c>
    </row>
    <row r="43" spans="1:19" x14ac:dyDescent="0.2">
      <c r="A43" s="5" t="s">
        <v>116</v>
      </c>
      <c r="B43" s="6" t="s">
        <v>117</v>
      </c>
      <c r="C43" s="10">
        <f>P43/(1+Q43)</f>
        <v>1114572.5118483412</v>
      </c>
      <c r="D43" s="13">
        <v>50295</v>
      </c>
      <c r="E43" s="13">
        <v>50410</v>
      </c>
      <c r="F43" s="13">
        <v>56551</v>
      </c>
      <c r="G43" s="13">
        <v>94281</v>
      </c>
      <c r="H43" s="13">
        <v>115736</v>
      </c>
      <c r="I43" s="13">
        <v>135053</v>
      </c>
      <c r="J43" s="13">
        <v>171513</v>
      </c>
      <c r="K43" s="13">
        <v>177132</v>
      </c>
      <c r="L43" s="13">
        <v>131176</v>
      </c>
      <c r="M43" s="13">
        <v>80242</v>
      </c>
      <c r="N43" s="13">
        <v>54622</v>
      </c>
      <c r="O43" s="13">
        <v>58863</v>
      </c>
      <c r="P43" s="10">
        <v>1175874</v>
      </c>
      <c r="Q43" s="52">
        <v>5.5E-2</v>
      </c>
    </row>
    <row r="44" spans="1:19" x14ac:dyDescent="0.2">
      <c r="A44" s="5" t="s">
        <v>116</v>
      </c>
      <c r="B44" s="6" t="s">
        <v>118</v>
      </c>
      <c r="C44" s="10">
        <v>1007408</v>
      </c>
      <c r="D44" s="13">
        <v>50388</v>
      </c>
      <c r="E44" s="13">
        <v>50471</v>
      </c>
      <c r="F44" s="13">
        <v>54067</v>
      </c>
      <c r="G44" s="13">
        <v>81718</v>
      </c>
      <c r="H44" s="13">
        <v>91664</v>
      </c>
      <c r="I44" s="13">
        <v>110812</v>
      </c>
      <c r="J44" s="13">
        <v>145054</v>
      </c>
      <c r="K44" s="13">
        <v>142669</v>
      </c>
      <c r="L44" s="13">
        <v>106191</v>
      </c>
      <c r="M44" s="13">
        <v>80049</v>
      </c>
      <c r="N44" s="13">
        <v>53922</v>
      </c>
      <c r="O44" s="13">
        <v>58312</v>
      </c>
      <c r="P44" s="10">
        <v>1025346</v>
      </c>
      <c r="Q44" s="52">
        <v>1.78E-2</v>
      </c>
      <c r="S44" s="32"/>
    </row>
    <row r="45" spans="1:19" x14ac:dyDescent="0.2">
      <c r="A45" s="5" t="s">
        <v>116</v>
      </c>
      <c r="B45" s="6" t="s">
        <v>885</v>
      </c>
      <c r="C45" s="10">
        <v>259723</v>
      </c>
      <c r="D45" s="13">
        <v>5212</v>
      </c>
      <c r="E45" s="13">
        <v>7119</v>
      </c>
      <c r="F45" s="13">
        <v>10022</v>
      </c>
      <c r="G45" s="13">
        <v>27217</v>
      </c>
      <c r="H45" s="13">
        <v>30840</v>
      </c>
      <c r="I45" s="13">
        <v>36822</v>
      </c>
      <c r="J45" s="13">
        <v>47228</v>
      </c>
      <c r="K45" s="13">
        <v>49409</v>
      </c>
      <c r="L45" s="13">
        <v>34907</v>
      </c>
      <c r="M45" s="13">
        <v>27870</v>
      </c>
      <c r="N45" s="13">
        <v>6109</v>
      </c>
      <c r="O45" s="13">
        <v>6244</v>
      </c>
      <c r="P45" s="10">
        <v>288999</v>
      </c>
      <c r="Q45" s="52">
        <v>0.113</v>
      </c>
      <c r="S45" s="32"/>
    </row>
    <row r="46" spans="1:19" x14ac:dyDescent="0.2">
      <c r="A46" s="5" t="s">
        <v>116</v>
      </c>
      <c r="B46" s="6" t="s">
        <v>119</v>
      </c>
      <c r="C46" s="10">
        <v>989622</v>
      </c>
      <c r="D46" s="13">
        <v>57802</v>
      </c>
      <c r="E46" s="13">
        <v>58798</v>
      </c>
      <c r="F46" s="13">
        <v>69399</v>
      </c>
      <c r="G46" s="13">
        <v>93972</v>
      </c>
      <c r="H46" s="13">
        <v>96086</v>
      </c>
      <c r="I46" s="13">
        <v>103051</v>
      </c>
      <c r="J46" s="13">
        <v>115141</v>
      </c>
      <c r="K46" s="13">
        <v>114568</v>
      </c>
      <c r="L46" s="13">
        <v>99600</v>
      </c>
      <c r="M46" s="13">
        <v>90143</v>
      </c>
      <c r="N46" s="13">
        <v>60998</v>
      </c>
      <c r="O46" s="13">
        <v>68942</v>
      </c>
      <c r="P46" s="10">
        <v>1032937</v>
      </c>
      <c r="Q46" s="52">
        <v>4.3799999999999999E-2</v>
      </c>
      <c r="S46" s="32"/>
    </row>
    <row r="47" spans="1:19" x14ac:dyDescent="0.2">
      <c r="A47" s="5" t="s">
        <v>116</v>
      </c>
      <c r="B47" s="5" t="s">
        <v>120</v>
      </c>
      <c r="C47" s="10">
        <v>3663702</v>
      </c>
      <c r="D47" s="13">
        <v>259463</v>
      </c>
      <c r="E47" s="13">
        <v>262329</v>
      </c>
      <c r="F47" s="13">
        <v>303343</v>
      </c>
      <c r="G47" s="13">
        <v>351881</v>
      </c>
      <c r="H47" s="13">
        <v>376507</v>
      </c>
      <c r="I47" s="13">
        <v>397905</v>
      </c>
      <c r="J47" s="13">
        <v>407524</v>
      </c>
      <c r="K47" s="13">
        <v>366282</v>
      </c>
      <c r="L47" s="13">
        <v>388905</v>
      </c>
      <c r="M47" s="13">
        <v>363572</v>
      </c>
      <c r="N47" s="13">
        <v>297943</v>
      </c>
      <c r="O47" s="13">
        <v>320182</v>
      </c>
      <c r="P47" s="10">
        <v>4117303</v>
      </c>
      <c r="Q47" s="52">
        <v>0.124</v>
      </c>
      <c r="S47" s="32"/>
    </row>
    <row r="48" spans="1:19" x14ac:dyDescent="0.2">
      <c r="A48" s="5" t="s">
        <v>116</v>
      </c>
      <c r="B48" s="6" t="s">
        <v>121</v>
      </c>
      <c r="C48" s="10">
        <v>919402</v>
      </c>
      <c r="D48" s="19">
        <v>66487</v>
      </c>
      <c r="E48" s="19">
        <v>62060</v>
      </c>
      <c r="F48" s="19">
        <v>74547</v>
      </c>
      <c r="G48" s="19">
        <v>82539</v>
      </c>
      <c r="H48" s="19">
        <v>101631</v>
      </c>
      <c r="I48" s="19">
        <v>93623</v>
      </c>
      <c r="J48" s="19">
        <v>95455</v>
      </c>
      <c r="K48" s="19">
        <v>82755</v>
      </c>
      <c r="L48" s="19">
        <v>87801</v>
      </c>
      <c r="M48" s="19">
        <v>88952</v>
      </c>
      <c r="N48" s="13">
        <v>74397</v>
      </c>
      <c r="O48" s="13">
        <v>80761</v>
      </c>
      <c r="P48" s="10">
        <v>990927</v>
      </c>
      <c r="Q48" s="52">
        <v>7.8E-2</v>
      </c>
      <c r="S48" s="32"/>
    </row>
    <row r="49" spans="1:19" x14ac:dyDescent="0.2">
      <c r="A49" s="5" t="s">
        <v>116</v>
      </c>
      <c r="B49" s="6" t="s">
        <v>803</v>
      </c>
      <c r="C49" s="10">
        <f>P49/(1+Q49)</f>
        <v>231910.43307086613</v>
      </c>
      <c r="D49" s="13"/>
      <c r="E49" s="13"/>
      <c r="F49" s="13">
        <v>50513</v>
      </c>
      <c r="G49" s="13">
        <v>32215</v>
      </c>
      <c r="H49" s="13">
        <v>154</v>
      </c>
      <c r="I49" s="13">
        <v>83</v>
      </c>
      <c r="J49" s="13">
        <v>251</v>
      </c>
      <c r="K49" s="13">
        <v>116</v>
      </c>
      <c r="L49" s="13">
        <v>94</v>
      </c>
      <c r="M49" s="13">
        <v>91</v>
      </c>
      <c r="N49" s="13">
        <v>86</v>
      </c>
      <c r="O49" s="13">
        <v>25451</v>
      </c>
      <c r="P49" s="10">
        <v>235621</v>
      </c>
      <c r="Q49" s="52">
        <v>1.6E-2</v>
      </c>
      <c r="S49" s="32"/>
    </row>
    <row r="50" spans="1:19" x14ac:dyDescent="0.2">
      <c r="A50" s="5" t="s">
        <v>116</v>
      </c>
      <c r="B50" s="6" t="s">
        <v>122</v>
      </c>
      <c r="C50" s="10">
        <v>377330</v>
      </c>
      <c r="D50" s="19">
        <v>27262</v>
      </c>
      <c r="E50" s="19">
        <v>28356</v>
      </c>
      <c r="F50" s="19">
        <v>32720</v>
      </c>
      <c r="G50" s="19">
        <v>33058</v>
      </c>
      <c r="H50" s="19">
        <v>40656</v>
      </c>
      <c r="I50" s="19">
        <v>37935</v>
      </c>
      <c r="J50" s="19">
        <v>34344</v>
      </c>
      <c r="K50" s="19">
        <v>24686</v>
      </c>
      <c r="L50" s="19">
        <v>36559</v>
      </c>
      <c r="M50" s="19">
        <v>34961</v>
      </c>
      <c r="N50" s="13">
        <v>32046</v>
      </c>
      <c r="O50" s="13"/>
      <c r="P50" s="10">
        <f t="shared" si="0"/>
        <v>362583</v>
      </c>
      <c r="Q50" s="52"/>
      <c r="S50" s="32"/>
    </row>
    <row r="51" spans="1:19" x14ac:dyDescent="0.2">
      <c r="A51" s="5" t="s">
        <v>116</v>
      </c>
      <c r="B51" s="6" t="s">
        <v>123</v>
      </c>
      <c r="C51" s="10">
        <v>122254</v>
      </c>
      <c r="D51" s="19">
        <v>6478</v>
      </c>
      <c r="E51" s="19">
        <v>8329</v>
      </c>
      <c r="F51" s="19">
        <v>9608</v>
      </c>
      <c r="G51" s="19">
        <v>12360</v>
      </c>
      <c r="H51" s="19">
        <v>12913</v>
      </c>
      <c r="I51" s="19">
        <v>13327</v>
      </c>
      <c r="J51" s="19">
        <v>14633</v>
      </c>
      <c r="K51" s="19">
        <v>14726</v>
      </c>
      <c r="L51" s="19">
        <v>13100</v>
      </c>
      <c r="M51" s="19">
        <v>12992</v>
      </c>
      <c r="N51" s="13">
        <v>7679</v>
      </c>
      <c r="O51" s="13">
        <v>7636</v>
      </c>
      <c r="P51" s="10">
        <v>134197</v>
      </c>
      <c r="Q51" s="52">
        <f>P51/C51-1</f>
        <v>9.769005513112039E-2</v>
      </c>
      <c r="S51" s="32"/>
    </row>
    <row r="52" spans="1:19" x14ac:dyDescent="0.2">
      <c r="A52" s="5" t="s">
        <v>116</v>
      </c>
      <c r="B52" s="6" t="s">
        <v>125</v>
      </c>
      <c r="C52" s="10">
        <v>1170693</v>
      </c>
      <c r="D52" s="19">
        <v>59118</v>
      </c>
      <c r="E52" s="19">
        <v>55873</v>
      </c>
      <c r="F52" s="19">
        <v>66723</v>
      </c>
      <c r="G52" s="19">
        <v>99333</v>
      </c>
      <c r="H52" s="19">
        <v>122112</v>
      </c>
      <c r="I52" s="19">
        <v>121983</v>
      </c>
      <c r="J52" s="19">
        <v>133806</v>
      </c>
      <c r="K52" s="19">
        <v>116723</v>
      </c>
      <c r="L52" s="19">
        <v>129972</v>
      </c>
      <c r="M52" s="19">
        <v>109582</v>
      </c>
      <c r="N52" s="13">
        <v>77431</v>
      </c>
      <c r="O52" s="13">
        <v>72020</v>
      </c>
      <c r="P52" s="10">
        <v>1164631</v>
      </c>
      <c r="Q52" s="52">
        <f>P52/C52-1</f>
        <v>-5.178129535241105E-3</v>
      </c>
      <c r="S52" s="32"/>
    </row>
    <row r="53" spans="1:19" x14ac:dyDescent="0.2">
      <c r="A53" s="5" t="s">
        <v>116</v>
      </c>
      <c r="B53" s="5" t="s">
        <v>126</v>
      </c>
      <c r="C53" s="10">
        <v>7979228</v>
      </c>
      <c r="D53" s="13">
        <v>592969</v>
      </c>
      <c r="E53" s="13">
        <v>571912</v>
      </c>
      <c r="F53" s="13">
        <v>699693</v>
      </c>
      <c r="G53" s="13">
        <v>729547</v>
      </c>
      <c r="H53" s="13">
        <v>813251</v>
      </c>
      <c r="I53" s="13">
        <v>758266</v>
      </c>
      <c r="J53" s="19">
        <v>838703</v>
      </c>
      <c r="K53" s="19">
        <v>749729</v>
      </c>
      <c r="L53" s="13">
        <v>766213</v>
      </c>
      <c r="M53" s="13">
        <v>729312</v>
      </c>
      <c r="N53" s="13">
        <v>606237</v>
      </c>
      <c r="O53" s="13">
        <v>581307</v>
      </c>
      <c r="P53" s="10">
        <v>8437141</v>
      </c>
      <c r="Q53" s="52">
        <v>5.7000000000000002E-2</v>
      </c>
      <c r="S53" s="32"/>
    </row>
    <row r="54" spans="1:19" x14ac:dyDescent="0.2">
      <c r="A54" s="5" t="s">
        <v>116</v>
      </c>
      <c r="B54" s="5" t="s">
        <v>127</v>
      </c>
      <c r="C54" s="10">
        <v>7524886</v>
      </c>
      <c r="D54" s="13">
        <v>471977</v>
      </c>
      <c r="E54" s="13">
        <v>434229</v>
      </c>
      <c r="F54" s="13">
        <v>519679</v>
      </c>
      <c r="G54" s="13">
        <v>619120</v>
      </c>
      <c r="H54" s="13">
        <v>663831</v>
      </c>
      <c r="I54" s="13">
        <v>691501</v>
      </c>
      <c r="J54" s="19">
        <v>777781</v>
      </c>
      <c r="K54" s="19">
        <v>699904</v>
      </c>
      <c r="L54" s="13">
        <v>673215</v>
      </c>
      <c r="M54" s="13">
        <v>681801</v>
      </c>
      <c r="N54" s="13">
        <v>559371</v>
      </c>
      <c r="O54" s="13">
        <v>574464</v>
      </c>
      <c r="P54" s="10">
        <f t="shared" si="0"/>
        <v>7366873</v>
      </c>
      <c r="Q54" s="52">
        <v>-2.1000000000000001E-2</v>
      </c>
      <c r="S54" s="32"/>
    </row>
    <row r="55" spans="1:19" x14ac:dyDescent="0.2">
      <c r="A55" s="5" t="s">
        <v>116</v>
      </c>
      <c r="B55" s="6" t="s">
        <v>128</v>
      </c>
      <c r="C55" s="10">
        <v>1180463</v>
      </c>
      <c r="D55" s="13">
        <v>84989</v>
      </c>
      <c r="E55" s="13">
        <v>77934</v>
      </c>
      <c r="F55" s="13">
        <v>94733</v>
      </c>
      <c r="G55" s="13">
        <v>107410</v>
      </c>
      <c r="H55" s="13">
        <v>118528</v>
      </c>
      <c r="I55" s="13">
        <v>124405</v>
      </c>
      <c r="J55" s="13">
        <v>141679</v>
      </c>
      <c r="K55" s="13">
        <v>131069</v>
      </c>
      <c r="L55" s="13">
        <v>125932</v>
      </c>
      <c r="M55" s="13">
        <v>108211</v>
      </c>
      <c r="N55" s="13">
        <v>96098</v>
      </c>
      <c r="O55" s="13">
        <v>102205</v>
      </c>
      <c r="P55" s="10">
        <f t="shared" si="0"/>
        <v>1313193</v>
      </c>
      <c r="Q55" s="52">
        <v>0.11260000000000001</v>
      </c>
      <c r="S55" s="32"/>
    </row>
    <row r="56" spans="1:19" x14ac:dyDescent="0.2">
      <c r="A56" s="5" t="s">
        <v>116</v>
      </c>
      <c r="B56" s="5" t="s">
        <v>129</v>
      </c>
      <c r="C56" s="10">
        <v>3024327</v>
      </c>
      <c r="D56" s="13">
        <v>183034</v>
      </c>
      <c r="E56" s="13">
        <v>178738</v>
      </c>
      <c r="F56" s="13">
        <v>238288</v>
      </c>
      <c r="G56" s="13">
        <v>282439</v>
      </c>
      <c r="H56" s="13">
        <v>354889</v>
      </c>
      <c r="I56" s="13">
        <v>321124</v>
      </c>
      <c r="J56" s="13">
        <v>330070</v>
      </c>
      <c r="K56" s="13">
        <v>324675</v>
      </c>
      <c r="L56" s="13">
        <v>316616</v>
      </c>
      <c r="M56" s="13">
        <v>295133</v>
      </c>
      <c r="N56" s="13">
        <v>211602</v>
      </c>
      <c r="O56" s="13">
        <v>209841</v>
      </c>
      <c r="P56" s="10">
        <v>3246112</v>
      </c>
      <c r="Q56" s="52">
        <v>7.0800000000000002E-2</v>
      </c>
      <c r="R56">
        <f>268891/M56-1</f>
        <v>-8.8915844720854675E-2</v>
      </c>
      <c r="S56" s="32"/>
    </row>
    <row r="57" spans="1:19" x14ac:dyDescent="0.2">
      <c r="A57" s="5" t="s">
        <v>116</v>
      </c>
      <c r="B57" s="5" t="s">
        <v>130</v>
      </c>
      <c r="C57" s="10">
        <v>9603014</v>
      </c>
      <c r="D57" s="13">
        <v>571604</v>
      </c>
      <c r="E57" s="13">
        <v>560347</v>
      </c>
      <c r="F57" s="13">
        <v>707336</v>
      </c>
      <c r="G57" s="13">
        <v>913443</v>
      </c>
      <c r="H57" s="13">
        <v>994164</v>
      </c>
      <c r="I57" s="13">
        <v>1067904</v>
      </c>
      <c r="J57" s="19">
        <v>1218501</v>
      </c>
      <c r="K57" s="19">
        <v>1146268</v>
      </c>
      <c r="L57" s="13">
        <v>1047476</v>
      </c>
      <c r="M57" s="13">
        <v>924473</v>
      </c>
      <c r="N57" s="13">
        <v>626248</v>
      </c>
      <c r="O57" s="13">
        <v>644315</v>
      </c>
      <c r="P57" s="10">
        <v>10422073</v>
      </c>
      <c r="Q57" s="52">
        <f>P57/C57-1</f>
        <v>8.5291867740690641E-2</v>
      </c>
      <c r="S57" s="32"/>
    </row>
    <row r="58" spans="1:19" x14ac:dyDescent="0.2">
      <c r="A58" s="5" t="s">
        <v>116</v>
      </c>
      <c r="B58" s="5" t="s">
        <v>131</v>
      </c>
      <c r="C58" s="10">
        <v>2931796</v>
      </c>
      <c r="D58" s="13">
        <v>244801</v>
      </c>
      <c r="E58" s="13">
        <v>240467</v>
      </c>
      <c r="F58" s="13">
        <v>293711</v>
      </c>
      <c r="G58" s="13">
        <v>327605</v>
      </c>
      <c r="H58" s="13">
        <v>332841</v>
      </c>
      <c r="I58" s="13">
        <v>337777</v>
      </c>
      <c r="J58" s="13">
        <v>369225</v>
      </c>
      <c r="K58" s="13">
        <v>373729</v>
      </c>
      <c r="L58" s="13">
        <v>323370</v>
      </c>
      <c r="M58" s="13">
        <v>328332</v>
      </c>
      <c r="N58" s="13">
        <v>247483</v>
      </c>
      <c r="O58" s="13">
        <v>258484</v>
      </c>
      <c r="P58" s="10">
        <f t="shared" si="0"/>
        <v>3677825</v>
      </c>
      <c r="Q58" s="52">
        <f>P58/C58-1</f>
        <v>0.25446142910352565</v>
      </c>
      <c r="S58" s="32"/>
    </row>
    <row r="59" spans="1:19" x14ac:dyDescent="0.2">
      <c r="A59" s="5" t="s">
        <v>116</v>
      </c>
      <c r="B59" s="5" t="s">
        <v>132</v>
      </c>
      <c r="C59" s="10">
        <v>58164612</v>
      </c>
      <c r="D59" s="13">
        <v>4317169</v>
      </c>
      <c r="E59" s="13">
        <v>3999222</v>
      </c>
      <c r="F59" s="13">
        <v>4660846</v>
      </c>
      <c r="G59" s="13">
        <v>5155777</v>
      </c>
      <c r="H59" s="13">
        <v>5293969</v>
      </c>
      <c r="I59" s="13">
        <v>5410429</v>
      </c>
      <c r="J59" s="13">
        <v>6132084</v>
      </c>
      <c r="K59" s="13">
        <v>5890112</v>
      </c>
      <c r="L59" s="13">
        <v>5550103</v>
      </c>
      <c r="M59" s="13">
        <v>5330769</v>
      </c>
      <c r="N59" s="13">
        <v>4514458</v>
      </c>
      <c r="O59" s="13">
        <v>4715613</v>
      </c>
      <c r="P59" s="10">
        <f t="shared" si="0"/>
        <v>60970551</v>
      </c>
      <c r="Q59" s="52">
        <v>4.8000000000000001E-2</v>
      </c>
      <c r="S59" s="32"/>
    </row>
    <row r="60" spans="1:19" x14ac:dyDescent="0.2">
      <c r="A60" s="5" t="s">
        <v>116</v>
      </c>
      <c r="B60" s="5" t="s">
        <v>133</v>
      </c>
      <c r="C60" s="10">
        <v>25203969</v>
      </c>
      <c r="D60" s="13">
        <v>1921180</v>
      </c>
      <c r="E60" s="13">
        <v>1839371</v>
      </c>
      <c r="F60" s="13">
        <v>2137425</v>
      </c>
      <c r="G60" s="13">
        <v>2401657</v>
      </c>
      <c r="H60" s="13">
        <v>2361430</v>
      </c>
      <c r="I60" s="13">
        <v>2478508</v>
      </c>
      <c r="J60" s="13">
        <v>2762221</v>
      </c>
      <c r="K60" s="13">
        <v>2470640</v>
      </c>
      <c r="L60" s="13">
        <v>2371745</v>
      </c>
      <c r="M60" s="13">
        <v>2253578</v>
      </c>
      <c r="N60" s="13">
        <v>2000135</v>
      </c>
      <c r="O60" s="13">
        <v>2141186</v>
      </c>
      <c r="P60" s="10">
        <f t="shared" si="0"/>
        <v>27139076</v>
      </c>
      <c r="Q60" s="52">
        <v>7.6999999999999999E-2</v>
      </c>
      <c r="S60" s="32"/>
    </row>
    <row r="61" spans="1:19" x14ac:dyDescent="0.2">
      <c r="A61" s="5" t="s">
        <v>116</v>
      </c>
      <c r="B61" s="5" t="s">
        <v>134</v>
      </c>
      <c r="C61" s="10">
        <v>673697</v>
      </c>
      <c r="D61" s="13">
        <v>52382</v>
      </c>
      <c r="E61" s="13">
        <v>53833</v>
      </c>
      <c r="F61" s="13">
        <v>56521</v>
      </c>
      <c r="G61" s="13">
        <v>52471</v>
      </c>
      <c r="H61" s="13">
        <v>56127</v>
      </c>
      <c r="I61" s="13">
        <v>58616</v>
      </c>
      <c r="J61" s="13">
        <v>53239</v>
      </c>
      <c r="K61" s="13">
        <v>41536</v>
      </c>
      <c r="L61" s="13">
        <v>53347</v>
      </c>
      <c r="M61" s="13">
        <v>54558</v>
      </c>
      <c r="N61" s="13">
        <v>52731</v>
      </c>
      <c r="O61" s="13">
        <v>56056</v>
      </c>
      <c r="P61" s="10">
        <v>641496</v>
      </c>
      <c r="Q61" s="52">
        <v>-4.7800000000000002E-2</v>
      </c>
      <c r="S61" s="32"/>
    </row>
    <row r="62" spans="1:19" x14ac:dyDescent="0.2">
      <c r="A62" s="5" t="s">
        <v>116</v>
      </c>
      <c r="B62" s="5" t="s">
        <v>135</v>
      </c>
      <c r="C62" s="10">
        <v>410900</v>
      </c>
      <c r="D62" s="13">
        <v>27776</v>
      </c>
      <c r="E62" s="13">
        <v>27848</v>
      </c>
      <c r="F62" s="13">
        <v>33914</v>
      </c>
      <c r="G62" s="13">
        <v>34130</v>
      </c>
      <c r="H62" s="13">
        <v>40737</v>
      </c>
      <c r="I62" s="13">
        <v>40512</v>
      </c>
      <c r="J62" s="13">
        <v>42665</v>
      </c>
      <c r="K62" s="13">
        <v>41582</v>
      </c>
      <c r="L62" s="13">
        <v>39940</v>
      </c>
      <c r="M62" s="13">
        <v>38495</v>
      </c>
      <c r="N62" s="13">
        <v>32548</v>
      </c>
      <c r="O62" s="13">
        <v>33312</v>
      </c>
      <c r="P62" s="10">
        <v>432931</v>
      </c>
      <c r="Q62" s="52">
        <f>P62/C62-1</f>
        <v>5.3616451691409051E-2</v>
      </c>
      <c r="S62" s="32"/>
    </row>
    <row r="63" spans="1:19" x14ac:dyDescent="0.2">
      <c r="A63" s="5" t="s">
        <v>116</v>
      </c>
      <c r="B63" s="5" t="s">
        <v>136</v>
      </c>
      <c r="C63" s="10">
        <v>1060705</v>
      </c>
      <c r="D63" s="13">
        <v>71319</v>
      </c>
      <c r="E63" s="13">
        <v>68810</v>
      </c>
      <c r="F63" s="13">
        <v>82776</v>
      </c>
      <c r="G63" s="13">
        <v>89154</v>
      </c>
      <c r="H63" s="13">
        <v>98404</v>
      </c>
      <c r="I63" s="13">
        <v>104375</v>
      </c>
      <c r="J63" s="13">
        <v>102353</v>
      </c>
      <c r="K63" s="13">
        <v>84506</v>
      </c>
      <c r="L63" s="13">
        <v>105508</v>
      </c>
      <c r="M63" s="13">
        <v>99200</v>
      </c>
      <c r="N63" s="13">
        <v>83230</v>
      </c>
      <c r="O63" s="13">
        <v>90411</v>
      </c>
      <c r="P63" s="10">
        <f t="shared" si="0"/>
        <v>1080046</v>
      </c>
      <c r="Q63" s="52">
        <v>1.7999999999999999E-2</v>
      </c>
      <c r="S63" s="32"/>
    </row>
    <row r="64" spans="1:19" x14ac:dyDescent="0.2">
      <c r="A64" s="5" t="s">
        <v>116</v>
      </c>
      <c r="B64" s="5" t="s">
        <v>137</v>
      </c>
      <c r="C64" s="10">
        <v>436085</v>
      </c>
      <c r="D64" s="13">
        <v>8106</v>
      </c>
      <c r="E64" s="13">
        <v>22146</v>
      </c>
      <c r="F64" s="13">
        <v>11128</v>
      </c>
      <c r="G64" s="13">
        <v>31519</v>
      </c>
      <c r="H64" s="13">
        <v>69157</v>
      </c>
      <c r="I64" s="13"/>
      <c r="J64" s="13"/>
      <c r="K64" s="13"/>
      <c r="L64" s="13"/>
      <c r="M64" s="13"/>
      <c r="N64" s="13"/>
      <c r="O64" s="13"/>
      <c r="P64" s="10">
        <f t="shared" si="0"/>
        <v>142056</v>
      </c>
      <c r="Q64" s="52"/>
      <c r="S64" s="32"/>
    </row>
    <row r="65" spans="1:22" x14ac:dyDescent="0.2">
      <c r="A65" s="5" t="s">
        <v>116</v>
      </c>
      <c r="B65" s="6" t="s">
        <v>138</v>
      </c>
      <c r="C65" s="10">
        <v>502974</v>
      </c>
      <c r="D65" s="13">
        <v>26791</v>
      </c>
      <c r="E65" s="13">
        <v>30316</v>
      </c>
      <c r="F65" s="13">
        <v>37097</v>
      </c>
      <c r="G65" s="13">
        <v>50148</v>
      </c>
      <c r="H65" s="13">
        <v>55281</v>
      </c>
      <c r="I65" s="13">
        <v>61652</v>
      </c>
      <c r="J65" s="13">
        <v>74305</v>
      </c>
      <c r="K65" s="13">
        <v>69438</v>
      </c>
      <c r="L65" s="13">
        <v>59609</v>
      </c>
      <c r="M65" s="13">
        <v>49212</v>
      </c>
      <c r="N65" s="13">
        <v>30431</v>
      </c>
      <c r="O65" s="13">
        <v>33255</v>
      </c>
      <c r="P65" s="10">
        <v>578105</v>
      </c>
      <c r="Q65" s="52">
        <v>0.14940000000000001</v>
      </c>
      <c r="S65" s="32"/>
    </row>
    <row r="66" spans="1:22" x14ac:dyDescent="0.2">
      <c r="A66" s="5" t="s">
        <v>116</v>
      </c>
      <c r="B66" s="5" t="s">
        <v>139</v>
      </c>
      <c r="C66" s="10">
        <v>6405906</v>
      </c>
      <c r="D66" s="13">
        <v>509650</v>
      </c>
      <c r="E66" s="13">
        <v>496002</v>
      </c>
      <c r="F66" s="13">
        <v>579701</v>
      </c>
      <c r="G66" s="13">
        <v>586852</v>
      </c>
      <c r="H66" s="13">
        <v>649681</v>
      </c>
      <c r="I66" s="13">
        <v>654094</v>
      </c>
      <c r="J66" s="13">
        <v>621094</v>
      </c>
      <c r="K66" s="13">
        <v>534823</v>
      </c>
      <c r="L66" s="13">
        <v>622930</v>
      </c>
      <c r="M66" s="13">
        <v>614965</v>
      </c>
      <c r="N66" s="13">
        <v>550052</v>
      </c>
      <c r="O66" s="13">
        <v>563177</v>
      </c>
      <c r="P66" s="10">
        <v>6988140</v>
      </c>
      <c r="Q66" s="52">
        <v>9.0999999999999998E-2</v>
      </c>
      <c r="S66" s="32"/>
      <c r="T66" s="32"/>
      <c r="U66" s="32"/>
      <c r="V66" s="53"/>
    </row>
    <row r="67" spans="1:22" x14ac:dyDescent="0.2">
      <c r="A67" s="5" t="s">
        <v>162</v>
      </c>
      <c r="B67" s="5" t="s">
        <v>164</v>
      </c>
      <c r="C67" s="10">
        <v>822770</v>
      </c>
      <c r="D67" s="13">
        <v>63359</v>
      </c>
      <c r="E67" s="13">
        <v>52995</v>
      </c>
      <c r="F67" s="13">
        <v>64414</v>
      </c>
      <c r="G67" s="13">
        <v>70534</v>
      </c>
      <c r="H67" s="13">
        <v>82867</v>
      </c>
      <c r="I67" s="13">
        <v>94791</v>
      </c>
      <c r="J67" s="13">
        <v>116674</v>
      </c>
      <c r="K67" s="13">
        <v>130998</v>
      </c>
      <c r="L67" s="13">
        <v>123058</v>
      </c>
      <c r="M67" s="13">
        <v>100041</v>
      </c>
      <c r="N67" s="13">
        <v>77775</v>
      </c>
      <c r="O67" s="13">
        <v>81173</v>
      </c>
      <c r="P67" s="10">
        <f t="shared" si="0"/>
        <v>1058679</v>
      </c>
      <c r="Q67" s="52">
        <f>P67/C67-1</f>
        <v>0.28672533028671432</v>
      </c>
    </row>
    <row r="68" spans="1:22" x14ac:dyDescent="0.2">
      <c r="A68" s="5" t="s">
        <v>165</v>
      </c>
      <c r="B68" s="5" t="s">
        <v>166</v>
      </c>
      <c r="C68" s="10">
        <v>190685745</v>
      </c>
      <c r="D68" s="13">
        <v>12853066</v>
      </c>
      <c r="E68" s="13">
        <v>12533898</v>
      </c>
      <c r="F68" s="13">
        <v>15277680</v>
      </c>
      <c r="G68" s="13">
        <v>16139665</v>
      </c>
      <c r="H68" s="13">
        <v>18133999</v>
      </c>
      <c r="I68" s="13">
        <v>18185906</v>
      </c>
      <c r="J68" s="13">
        <v>19664413</v>
      </c>
      <c r="K68" s="13">
        <v>18935385</v>
      </c>
      <c r="L68" s="13">
        <v>19510379</v>
      </c>
      <c r="M68" s="13">
        <v>18906706</v>
      </c>
      <c r="N68" s="13">
        <v>15130448</v>
      </c>
      <c r="O68" s="13">
        <v>13961634</v>
      </c>
      <c r="P68" s="10">
        <v>199236865</v>
      </c>
      <c r="Q68" s="52">
        <v>4.8000000000000001E-2</v>
      </c>
    </row>
    <row r="69" spans="1:22" x14ac:dyDescent="0.2">
      <c r="A69" s="5" t="s">
        <v>165</v>
      </c>
      <c r="B69" s="5" t="s">
        <v>804</v>
      </c>
      <c r="C69" s="10">
        <v>911609</v>
      </c>
      <c r="D69" s="13">
        <v>45369</v>
      </c>
      <c r="E69" s="13">
        <v>44698</v>
      </c>
      <c r="F69" s="13">
        <v>55994</v>
      </c>
      <c r="G69" s="13">
        <v>64188</v>
      </c>
      <c r="H69" s="13">
        <v>71213</v>
      </c>
      <c r="I69" s="13">
        <v>80059</v>
      </c>
      <c r="J69" s="13">
        <v>82853</v>
      </c>
      <c r="K69" s="13">
        <v>91535</v>
      </c>
      <c r="L69" s="13">
        <v>84074</v>
      </c>
      <c r="M69" s="13">
        <v>70343</v>
      </c>
      <c r="N69" s="13">
        <v>34177</v>
      </c>
      <c r="O69" s="13">
        <v>43279</v>
      </c>
      <c r="P69" s="10">
        <f t="shared" si="0"/>
        <v>767782</v>
      </c>
      <c r="Q69" s="52">
        <v>-0.158</v>
      </c>
    </row>
    <row r="70" spans="1:22" x14ac:dyDescent="0.2">
      <c r="A70" s="5" t="s">
        <v>165</v>
      </c>
      <c r="B70" s="5" t="s">
        <v>805</v>
      </c>
      <c r="C70" s="10">
        <v>7297911</v>
      </c>
      <c r="D70" s="13">
        <v>490300</v>
      </c>
      <c r="E70" s="13">
        <v>465875</v>
      </c>
      <c r="F70" s="13">
        <v>565564</v>
      </c>
      <c r="G70" s="13">
        <v>592204</v>
      </c>
      <c r="H70" s="13">
        <v>606220</v>
      </c>
      <c r="I70" s="13">
        <v>632988</v>
      </c>
      <c r="J70" s="13">
        <v>685463</v>
      </c>
      <c r="K70" s="13">
        <v>657184</v>
      </c>
      <c r="L70" s="13">
        <v>668603</v>
      </c>
      <c r="M70" s="13">
        <v>693741</v>
      </c>
      <c r="N70" s="16">
        <v>521091</v>
      </c>
      <c r="O70" s="13">
        <v>534756</v>
      </c>
      <c r="P70" s="10">
        <f t="shared" si="0"/>
        <v>7113989</v>
      </c>
      <c r="Q70" s="52">
        <v>-2.5000000000000001E-2</v>
      </c>
    </row>
    <row r="71" spans="1:22" x14ac:dyDescent="0.2">
      <c r="A71" s="5" t="s">
        <v>165</v>
      </c>
      <c r="B71" s="5" t="s">
        <v>169</v>
      </c>
      <c r="C71" s="10">
        <v>15025600</v>
      </c>
      <c r="D71" s="13">
        <v>1056863</v>
      </c>
      <c r="E71" s="13">
        <v>1121973</v>
      </c>
      <c r="F71" s="13">
        <v>1314653</v>
      </c>
      <c r="G71" s="13">
        <v>1366763</v>
      </c>
      <c r="H71" s="13">
        <v>1559649</v>
      </c>
      <c r="I71" s="13">
        <v>1517381</v>
      </c>
      <c r="J71" s="13">
        <v>1586769</v>
      </c>
      <c r="K71" s="13">
        <v>1485113</v>
      </c>
      <c r="L71" s="13">
        <v>1658026</v>
      </c>
      <c r="M71" s="13">
        <v>1613251</v>
      </c>
      <c r="N71" s="13">
        <v>1381119</v>
      </c>
      <c r="O71" s="13">
        <v>1258260</v>
      </c>
      <c r="P71" s="10">
        <f t="shared" si="0"/>
        <v>16919820</v>
      </c>
      <c r="Q71" s="52">
        <v>0.126</v>
      </c>
    </row>
    <row r="72" spans="1:22" x14ac:dyDescent="0.2">
      <c r="A72" s="5" t="s">
        <v>165</v>
      </c>
      <c r="B72" s="5" t="s">
        <v>170</v>
      </c>
      <c r="C72" s="10">
        <v>2676275</v>
      </c>
      <c r="D72" s="13">
        <v>162145</v>
      </c>
      <c r="E72" s="13">
        <v>164244</v>
      </c>
      <c r="F72" s="13">
        <v>209086</v>
      </c>
      <c r="G72" s="13">
        <v>213249</v>
      </c>
      <c r="H72" s="13">
        <v>231683</v>
      </c>
      <c r="I72" s="13">
        <v>227878</v>
      </c>
      <c r="J72" s="13">
        <v>251667</v>
      </c>
      <c r="K72" s="13">
        <v>238024</v>
      </c>
      <c r="L72" s="13">
        <v>248447</v>
      </c>
      <c r="M72" s="13">
        <v>263905</v>
      </c>
      <c r="N72" s="13">
        <v>187452</v>
      </c>
      <c r="O72" s="13">
        <v>162227</v>
      </c>
      <c r="P72" s="10">
        <v>2560023</v>
      </c>
      <c r="Q72" s="52">
        <v>-4.2999999999999997E-2</v>
      </c>
    </row>
    <row r="73" spans="1:22" x14ac:dyDescent="0.2">
      <c r="A73" s="5" t="s">
        <v>165</v>
      </c>
      <c r="B73" s="5" t="s">
        <v>171</v>
      </c>
      <c r="C73" s="10">
        <v>9849779</v>
      </c>
      <c r="D73" s="13">
        <v>560469</v>
      </c>
      <c r="E73" s="13">
        <v>534174</v>
      </c>
      <c r="F73" s="13">
        <v>689532</v>
      </c>
      <c r="G73" s="13">
        <v>737467</v>
      </c>
      <c r="H73" s="13">
        <v>925171</v>
      </c>
      <c r="I73" s="13">
        <v>918876</v>
      </c>
      <c r="J73" s="13">
        <v>1009318</v>
      </c>
      <c r="K73" s="13">
        <v>996999</v>
      </c>
      <c r="L73" s="13">
        <v>1025583</v>
      </c>
      <c r="M73" s="13">
        <v>961678</v>
      </c>
      <c r="N73" s="13">
        <v>672607</v>
      </c>
      <c r="O73" s="13">
        <v>591524</v>
      </c>
      <c r="P73" s="10">
        <f t="shared" ref="P73:P159" si="2">SUM(D73:O73)</f>
        <v>9623398</v>
      </c>
      <c r="Q73" s="52">
        <v>-2.3E-2</v>
      </c>
    </row>
    <row r="74" spans="1:22" x14ac:dyDescent="0.2">
      <c r="A74" s="5" t="s">
        <v>165</v>
      </c>
      <c r="B74" s="5" t="s">
        <v>172</v>
      </c>
      <c r="C74" s="10">
        <v>1747731</v>
      </c>
      <c r="D74" s="13">
        <v>107339</v>
      </c>
      <c r="E74" s="13">
        <v>101431</v>
      </c>
      <c r="F74" s="13">
        <v>121363</v>
      </c>
      <c r="G74" s="13">
        <v>148956</v>
      </c>
      <c r="H74" s="13">
        <v>164439</v>
      </c>
      <c r="I74" s="13">
        <v>167117</v>
      </c>
      <c r="J74" s="13">
        <v>189810</v>
      </c>
      <c r="K74" s="13">
        <v>194641</v>
      </c>
      <c r="L74" s="13">
        <v>185262</v>
      </c>
      <c r="M74" s="13">
        <v>187416</v>
      </c>
      <c r="N74" s="13">
        <v>128754</v>
      </c>
      <c r="O74" s="13">
        <v>125538</v>
      </c>
      <c r="P74" s="10">
        <f t="shared" si="2"/>
        <v>1822066</v>
      </c>
      <c r="Q74" s="52">
        <v>4.2999999999999997E-2</v>
      </c>
    </row>
    <row r="75" spans="1:22" x14ac:dyDescent="0.2">
      <c r="A75" s="5" t="s">
        <v>165</v>
      </c>
      <c r="B75" s="5" t="s">
        <v>173</v>
      </c>
      <c r="C75" s="10">
        <v>1843123</v>
      </c>
      <c r="D75" s="13">
        <v>109104</v>
      </c>
      <c r="E75" s="13">
        <v>111859</v>
      </c>
      <c r="F75" s="13">
        <v>137455</v>
      </c>
      <c r="G75" s="13">
        <v>144521</v>
      </c>
      <c r="H75" s="13">
        <v>181734</v>
      </c>
      <c r="I75" s="13">
        <v>187678</v>
      </c>
      <c r="J75" s="13">
        <v>188361</v>
      </c>
      <c r="K75" s="13">
        <v>176749</v>
      </c>
      <c r="L75" s="13">
        <v>204859</v>
      </c>
      <c r="M75" s="13">
        <v>202286</v>
      </c>
      <c r="N75" s="13">
        <v>148577</v>
      </c>
      <c r="O75" s="13">
        <v>124732</v>
      </c>
      <c r="P75" s="10">
        <f t="shared" si="2"/>
        <v>1917915</v>
      </c>
      <c r="Q75" s="52">
        <v>4.1000000000000002E-2</v>
      </c>
    </row>
    <row r="76" spans="1:22" x14ac:dyDescent="0.2">
      <c r="A76" s="5" t="s">
        <v>165</v>
      </c>
      <c r="B76" s="5" t="s">
        <v>806</v>
      </c>
      <c r="C76" s="10">
        <v>18988149</v>
      </c>
      <c r="D76" s="13">
        <v>1238056</v>
      </c>
      <c r="E76" s="13">
        <v>1240764</v>
      </c>
      <c r="F76" s="13">
        <v>1534382</v>
      </c>
      <c r="G76" s="13">
        <v>1570478</v>
      </c>
      <c r="H76" s="13">
        <v>1911779</v>
      </c>
      <c r="I76" s="13">
        <v>1847681</v>
      </c>
      <c r="J76" s="13">
        <v>2053934</v>
      </c>
      <c r="K76" s="13">
        <v>1973888</v>
      </c>
      <c r="L76" s="13">
        <v>2069670</v>
      </c>
      <c r="M76" s="13">
        <v>1993537</v>
      </c>
      <c r="N76" s="13">
        <v>1562291</v>
      </c>
      <c r="O76" s="13">
        <v>1343006</v>
      </c>
      <c r="P76" s="10">
        <f t="shared" si="2"/>
        <v>20339466</v>
      </c>
      <c r="Q76" s="52">
        <v>7.0999999999999994E-2</v>
      </c>
    </row>
    <row r="77" spans="1:22" x14ac:dyDescent="0.2">
      <c r="A77" s="5" t="s">
        <v>165</v>
      </c>
      <c r="B77" s="5" t="s">
        <v>175</v>
      </c>
      <c r="C77" s="10">
        <v>322073</v>
      </c>
      <c r="D77" s="13">
        <v>13935</v>
      </c>
      <c r="E77" s="13">
        <v>14284</v>
      </c>
      <c r="F77" s="13">
        <v>18434</v>
      </c>
      <c r="G77" s="13">
        <v>20943</v>
      </c>
      <c r="H77" s="13">
        <v>25104</v>
      </c>
      <c r="I77" s="13">
        <v>33940</v>
      </c>
      <c r="J77" s="13">
        <v>32395</v>
      </c>
      <c r="K77" s="13">
        <v>34742</v>
      </c>
      <c r="L77" s="13">
        <v>37235</v>
      </c>
      <c r="M77" s="13">
        <v>38239</v>
      </c>
      <c r="N77" s="13">
        <v>9382</v>
      </c>
      <c r="O77" s="13">
        <v>2285</v>
      </c>
      <c r="P77" s="10">
        <f t="shared" si="2"/>
        <v>280918</v>
      </c>
      <c r="Q77" s="52">
        <v>-0.128</v>
      </c>
    </row>
    <row r="78" spans="1:22" x14ac:dyDescent="0.2">
      <c r="A78" s="5" t="s">
        <v>165</v>
      </c>
      <c r="B78" s="5" t="s">
        <v>176</v>
      </c>
      <c r="C78" s="10">
        <v>53009221</v>
      </c>
      <c r="D78" s="13">
        <v>3864640</v>
      </c>
      <c r="E78" s="13">
        <v>3575208</v>
      </c>
      <c r="F78" s="13">
        <v>4323617</v>
      </c>
      <c r="G78" s="13">
        <v>4640999</v>
      </c>
      <c r="H78" s="13">
        <v>5037919</v>
      </c>
      <c r="I78" s="13">
        <v>5089795</v>
      </c>
      <c r="J78" s="13">
        <v>5557988</v>
      </c>
      <c r="K78" s="13">
        <v>5351348</v>
      </c>
      <c r="L78" s="13">
        <v>5303672</v>
      </c>
      <c r="M78" s="13">
        <v>5144853</v>
      </c>
      <c r="N78" s="13">
        <v>4301316</v>
      </c>
      <c r="O78" s="13">
        <v>4244900</v>
      </c>
      <c r="P78" s="10">
        <f t="shared" si="2"/>
        <v>56436255</v>
      </c>
      <c r="Q78" s="52">
        <v>6.5000000000000002E-2</v>
      </c>
    </row>
    <row r="79" spans="1:22" x14ac:dyDescent="0.2">
      <c r="A79" s="5" t="s">
        <v>165</v>
      </c>
      <c r="B79" s="5" t="s">
        <v>177</v>
      </c>
      <c r="C79" s="10">
        <v>590640</v>
      </c>
      <c r="D79" s="13">
        <v>33882</v>
      </c>
      <c r="E79" s="13">
        <v>32188</v>
      </c>
      <c r="F79" s="13">
        <v>39186</v>
      </c>
      <c r="G79" s="13">
        <v>41058</v>
      </c>
      <c r="H79" s="13">
        <v>53414</v>
      </c>
      <c r="I79" s="13">
        <v>58366</v>
      </c>
      <c r="J79" s="13">
        <v>62080</v>
      </c>
      <c r="K79" s="13">
        <v>57663</v>
      </c>
      <c r="L79" s="13">
        <v>61594</v>
      </c>
      <c r="M79" s="13">
        <v>55378</v>
      </c>
      <c r="N79" s="13">
        <v>39237</v>
      </c>
      <c r="O79" s="13">
        <v>33723</v>
      </c>
      <c r="P79" s="10">
        <v>571709</v>
      </c>
      <c r="Q79" s="52">
        <v>-3.2000000000000001E-2</v>
      </c>
    </row>
    <row r="80" spans="1:22" x14ac:dyDescent="0.2">
      <c r="A80" s="5" t="s">
        <v>165</v>
      </c>
      <c r="B80" s="5" t="s">
        <v>178</v>
      </c>
      <c r="C80" s="10">
        <v>3493451</v>
      </c>
      <c r="D80" s="13">
        <v>187832</v>
      </c>
      <c r="E80" s="13">
        <v>176319</v>
      </c>
      <c r="F80" s="13">
        <v>232150</v>
      </c>
      <c r="G80" s="13">
        <v>256764</v>
      </c>
      <c r="H80" s="13">
        <v>260371</v>
      </c>
      <c r="I80" s="13">
        <v>282370</v>
      </c>
      <c r="J80" s="13">
        <v>308123</v>
      </c>
      <c r="K80" s="13">
        <v>307269</v>
      </c>
      <c r="L80" s="13">
        <v>275538</v>
      </c>
      <c r="M80" s="13">
        <v>287786</v>
      </c>
      <c r="N80" s="13">
        <v>155465</v>
      </c>
      <c r="O80" s="13">
        <v>164122</v>
      </c>
      <c r="P80" s="10">
        <f t="shared" si="2"/>
        <v>2894109</v>
      </c>
      <c r="Q80" s="52">
        <v>-0.17199999999999999</v>
      </c>
    </row>
    <row r="81" spans="1:17" x14ac:dyDescent="0.2">
      <c r="A81" s="5" t="s">
        <v>165</v>
      </c>
      <c r="B81" s="5" t="s">
        <v>179</v>
      </c>
      <c r="C81" s="10">
        <v>12962429</v>
      </c>
      <c r="D81" s="13">
        <v>852808</v>
      </c>
      <c r="E81" s="13">
        <v>886383</v>
      </c>
      <c r="F81" s="13">
        <v>1081706</v>
      </c>
      <c r="G81" s="13">
        <v>1109690</v>
      </c>
      <c r="H81" s="13">
        <v>1237756</v>
      </c>
      <c r="I81" s="13">
        <v>1194013</v>
      </c>
      <c r="J81" s="13">
        <v>1305163</v>
      </c>
      <c r="K81" s="13">
        <v>1204279</v>
      </c>
      <c r="L81" s="13">
        <v>1326926</v>
      </c>
      <c r="M81" s="13">
        <v>1330651</v>
      </c>
      <c r="N81" s="13">
        <v>1076960</v>
      </c>
      <c r="O81" s="13">
        <v>951946</v>
      </c>
      <c r="P81" s="10">
        <v>13558261</v>
      </c>
      <c r="Q81" s="52">
        <v>4.5999999999999999E-2</v>
      </c>
    </row>
    <row r="82" spans="1:17" x14ac:dyDescent="0.2">
      <c r="A82" s="5" t="s">
        <v>165</v>
      </c>
      <c r="B82" s="5" t="s">
        <v>180</v>
      </c>
      <c r="C82" s="10">
        <v>5059800</v>
      </c>
      <c r="D82" s="13">
        <v>302974</v>
      </c>
      <c r="E82" s="13">
        <v>295101</v>
      </c>
      <c r="F82" s="13">
        <v>391754</v>
      </c>
      <c r="G82" s="13">
        <v>434792</v>
      </c>
      <c r="H82" s="13">
        <v>499341</v>
      </c>
      <c r="I82" s="13">
        <v>489289</v>
      </c>
      <c r="J82" s="13">
        <v>558674</v>
      </c>
      <c r="K82" s="13">
        <v>529599</v>
      </c>
      <c r="L82" s="13">
        <v>574703</v>
      </c>
      <c r="M82" s="13">
        <v>567078</v>
      </c>
      <c r="N82" s="13">
        <v>394201</v>
      </c>
      <c r="O82" s="13">
        <v>302758</v>
      </c>
      <c r="P82" s="10">
        <f t="shared" si="2"/>
        <v>5340264</v>
      </c>
      <c r="Q82" s="52">
        <v>5.5E-2</v>
      </c>
    </row>
    <row r="83" spans="1:17" x14ac:dyDescent="0.2">
      <c r="A83" s="5" t="s">
        <v>165</v>
      </c>
      <c r="B83" s="5" t="s">
        <v>181</v>
      </c>
      <c r="C83" s="10">
        <v>1177201</v>
      </c>
      <c r="D83" s="13">
        <v>56720</v>
      </c>
      <c r="E83" s="13">
        <v>57729</v>
      </c>
      <c r="F83" s="13">
        <v>82017</v>
      </c>
      <c r="G83" s="13">
        <v>99448</v>
      </c>
      <c r="H83" s="13">
        <v>113642</v>
      </c>
      <c r="I83" s="13">
        <v>120739</v>
      </c>
      <c r="J83" s="13">
        <v>119229</v>
      </c>
      <c r="K83" s="13">
        <v>122463</v>
      </c>
      <c r="L83" s="13">
        <v>116660</v>
      </c>
      <c r="M83" s="13">
        <v>108067</v>
      </c>
      <c r="N83" s="13">
        <v>63138</v>
      </c>
      <c r="O83" s="13">
        <v>54683</v>
      </c>
      <c r="P83" s="10">
        <f t="shared" si="2"/>
        <v>1114535</v>
      </c>
      <c r="Q83" s="52">
        <v>-5.2999999999999999E-2</v>
      </c>
    </row>
    <row r="84" spans="1:17" s="5" customFormat="1" x14ac:dyDescent="0.2">
      <c r="A84" s="5" t="s">
        <v>165</v>
      </c>
      <c r="B84" s="5" t="s">
        <v>182</v>
      </c>
      <c r="C84" s="10">
        <v>2348595</v>
      </c>
      <c r="D84" s="13">
        <v>123907</v>
      </c>
      <c r="E84" s="13">
        <v>124913</v>
      </c>
      <c r="F84" s="13">
        <v>152912</v>
      </c>
      <c r="G84" s="13">
        <v>168114</v>
      </c>
      <c r="H84" s="13">
        <v>213033</v>
      </c>
      <c r="I84" s="13">
        <v>220511</v>
      </c>
      <c r="J84" s="13">
        <v>234593</v>
      </c>
      <c r="K84" s="13">
        <v>221535</v>
      </c>
      <c r="L84" s="13">
        <v>242359</v>
      </c>
      <c r="M84" s="13">
        <v>250266</v>
      </c>
      <c r="N84" s="13">
        <v>170402</v>
      </c>
      <c r="O84" s="13">
        <v>141123</v>
      </c>
      <c r="P84" s="10">
        <f t="shared" si="2"/>
        <v>2263668</v>
      </c>
      <c r="Q84" s="52">
        <v>-3.5999999999999997E-2</v>
      </c>
    </row>
    <row r="85" spans="1:17" x14ac:dyDescent="0.2">
      <c r="A85" s="5" t="s">
        <v>165</v>
      </c>
      <c r="B85" s="5" t="s">
        <v>807</v>
      </c>
      <c r="C85" s="10">
        <v>537835</v>
      </c>
      <c r="D85" s="13">
        <v>19765</v>
      </c>
      <c r="E85" s="13">
        <v>20962</v>
      </c>
      <c r="F85" s="13">
        <v>27011</v>
      </c>
      <c r="G85" s="13">
        <v>33028</v>
      </c>
      <c r="H85" s="13">
        <v>33206</v>
      </c>
      <c r="I85" s="13">
        <v>34508</v>
      </c>
      <c r="J85" s="13">
        <v>38698</v>
      </c>
      <c r="K85" s="13">
        <v>37405</v>
      </c>
      <c r="L85" s="13">
        <v>34746</v>
      </c>
      <c r="M85" s="13">
        <v>34583</v>
      </c>
      <c r="N85" s="13">
        <v>13745</v>
      </c>
      <c r="O85" s="13">
        <v>16411</v>
      </c>
      <c r="P85" s="10">
        <f t="shared" si="2"/>
        <v>344068</v>
      </c>
      <c r="Q85" s="52">
        <v>-0.36</v>
      </c>
    </row>
    <row r="86" spans="1:17" x14ac:dyDescent="0.2">
      <c r="A86" s="5" t="s">
        <v>165</v>
      </c>
      <c r="B86" s="5" t="s">
        <v>184</v>
      </c>
      <c r="C86" s="10">
        <v>34721605</v>
      </c>
      <c r="D86" s="13">
        <v>2566572</v>
      </c>
      <c r="E86" s="13">
        <v>2505148</v>
      </c>
      <c r="F86" s="13">
        <f>2967129</f>
        <v>2967129</v>
      </c>
      <c r="G86" s="13">
        <v>3089335</v>
      </c>
      <c r="H86" s="13">
        <v>3416351</v>
      </c>
      <c r="I86" s="13">
        <v>3391473</v>
      </c>
      <c r="J86" s="13">
        <v>3629125</v>
      </c>
      <c r="K86" s="13">
        <v>3421146</v>
      </c>
      <c r="L86" s="13">
        <v>3570607</v>
      </c>
      <c r="M86" s="13">
        <v>3423441</v>
      </c>
      <c r="N86" s="13">
        <v>2995212</v>
      </c>
      <c r="O86" s="13">
        <v>2788162</v>
      </c>
      <c r="P86" s="10">
        <f t="shared" si="2"/>
        <v>37763701</v>
      </c>
      <c r="Q86" s="52">
        <v>8.7999999999999995E-2</v>
      </c>
    </row>
    <row r="87" spans="1:17" x14ac:dyDescent="0.2">
      <c r="A87" s="5" t="s">
        <v>165</v>
      </c>
      <c r="B87" s="5" t="s">
        <v>808</v>
      </c>
      <c r="C87" s="10">
        <v>1332456</v>
      </c>
      <c r="D87" s="13">
        <v>63854</v>
      </c>
      <c r="E87" s="13">
        <v>62948</v>
      </c>
      <c r="F87" s="13">
        <v>86862</v>
      </c>
      <c r="G87" s="13">
        <v>96852</v>
      </c>
      <c r="H87" s="13">
        <v>136556</v>
      </c>
      <c r="I87" s="13">
        <v>137288</v>
      </c>
      <c r="J87" s="13">
        <v>153129</v>
      </c>
      <c r="K87" s="13">
        <v>154139</v>
      </c>
      <c r="L87" s="13">
        <v>155232</v>
      </c>
      <c r="M87" s="13">
        <v>144605</v>
      </c>
      <c r="N87" s="13">
        <v>76976</v>
      </c>
      <c r="O87" s="13">
        <v>55248</v>
      </c>
      <c r="P87" s="10">
        <f t="shared" si="2"/>
        <v>1323689</v>
      </c>
      <c r="Q87" s="52">
        <v>-7.0000000000000001E-3</v>
      </c>
    </row>
    <row r="88" spans="1:17" x14ac:dyDescent="0.2">
      <c r="A88" s="5" t="s">
        <v>165</v>
      </c>
      <c r="B88" s="5" t="s">
        <v>186</v>
      </c>
      <c r="C88" s="10">
        <v>4068709</v>
      </c>
      <c r="D88" s="13">
        <v>287024</v>
      </c>
      <c r="E88" s="13">
        <v>295683</v>
      </c>
      <c r="F88" s="13">
        <v>366951</v>
      </c>
      <c r="G88" s="13">
        <v>356339</v>
      </c>
      <c r="H88" s="13">
        <v>311914</v>
      </c>
      <c r="I88" s="13">
        <v>337711</v>
      </c>
      <c r="J88" s="13">
        <v>340262</v>
      </c>
      <c r="K88" s="13">
        <v>368272</v>
      </c>
      <c r="L88" s="13">
        <v>375979</v>
      </c>
      <c r="M88" s="13">
        <v>327996</v>
      </c>
      <c r="N88" s="13">
        <v>323439</v>
      </c>
      <c r="O88" s="13">
        <v>271047</v>
      </c>
      <c r="P88" s="10">
        <f t="shared" si="2"/>
        <v>3962617</v>
      </c>
      <c r="Q88" s="52">
        <v>-2.5999999999999999E-2</v>
      </c>
    </row>
    <row r="89" spans="1:17" x14ac:dyDescent="0.2">
      <c r="A89" s="5" t="s">
        <v>165</v>
      </c>
      <c r="B89" s="5" t="s">
        <v>187</v>
      </c>
      <c r="C89" s="10">
        <v>1028301</v>
      </c>
      <c r="D89" s="13">
        <v>50863</v>
      </c>
      <c r="E89" s="13">
        <v>46944</v>
      </c>
      <c r="F89" s="13">
        <v>63433</v>
      </c>
      <c r="G89" s="13">
        <v>73710</v>
      </c>
      <c r="H89" s="13">
        <v>91650</v>
      </c>
      <c r="I89" s="13">
        <v>101802</v>
      </c>
      <c r="J89" s="13">
        <v>115965</v>
      </c>
      <c r="K89" s="13">
        <v>112042</v>
      </c>
      <c r="L89" s="13">
        <v>110082</v>
      </c>
      <c r="M89" s="13">
        <v>110507</v>
      </c>
      <c r="N89" s="13">
        <v>60246</v>
      </c>
      <c r="O89" s="13">
        <v>37531</v>
      </c>
      <c r="P89" s="10">
        <f t="shared" si="2"/>
        <v>974775</v>
      </c>
      <c r="Q89" s="52">
        <v>-5.1999999999999998E-2</v>
      </c>
    </row>
    <row r="90" spans="1:17" x14ac:dyDescent="0.2">
      <c r="A90" s="5" t="s">
        <v>165</v>
      </c>
      <c r="B90" s="5" t="s">
        <v>809</v>
      </c>
      <c r="C90" s="10">
        <v>491299</v>
      </c>
      <c r="D90" s="13">
        <v>22955</v>
      </c>
      <c r="E90" s="13">
        <v>22887</v>
      </c>
      <c r="F90" s="13">
        <v>32232</v>
      </c>
      <c r="G90" s="13">
        <v>34449</v>
      </c>
      <c r="H90" s="13">
        <v>44504</v>
      </c>
      <c r="I90" s="13">
        <v>46189</v>
      </c>
      <c r="J90" s="13">
        <v>44895</v>
      </c>
      <c r="K90" s="13">
        <v>46490</v>
      </c>
      <c r="L90" s="13">
        <v>48903</v>
      </c>
      <c r="M90" s="13">
        <v>47585</v>
      </c>
      <c r="N90" s="13">
        <v>32231</v>
      </c>
      <c r="O90" s="13">
        <v>28994</v>
      </c>
      <c r="P90" s="10">
        <f t="shared" si="2"/>
        <v>452314</v>
      </c>
      <c r="Q90" s="52">
        <v>-7.9000000000000001E-2</v>
      </c>
    </row>
    <row r="91" spans="1:17" x14ac:dyDescent="0.2">
      <c r="A91" s="5" t="s">
        <v>165</v>
      </c>
      <c r="B91" s="5" t="s">
        <v>189</v>
      </c>
      <c r="C91" s="10">
        <v>9217012</v>
      </c>
      <c r="D91" s="13">
        <v>532551</v>
      </c>
      <c r="E91" s="13">
        <v>529105</v>
      </c>
      <c r="F91" s="13">
        <v>658555</v>
      </c>
      <c r="G91" s="13">
        <v>730157</v>
      </c>
      <c r="H91" s="13">
        <v>883722</v>
      </c>
      <c r="I91" s="13">
        <v>960762</v>
      </c>
      <c r="J91" s="13">
        <v>984733</v>
      </c>
      <c r="K91" s="13">
        <v>1024893</v>
      </c>
      <c r="L91" s="13">
        <v>1023855</v>
      </c>
      <c r="M91" s="13">
        <v>928799</v>
      </c>
      <c r="N91" s="13">
        <v>702590</v>
      </c>
      <c r="O91" s="13">
        <v>622543</v>
      </c>
      <c r="P91" s="10">
        <f t="shared" si="2"/>
        <v>9582265</v>
      </c>
      <c r="Q91" s="52">
        <v>0.04</v>
      </c>
    </row>
    <row r="92" spans="1:17" x14ac:dyDescent="0.2">
      <c r="A92" s="5" t="s">
        <v>165</v>
      </c>
      <c r="B92" s="5" t="s">
        <v>190</v>
      </c>
      <c r="C92" s="10">
        <v>2896730</v>
      </c>
      <c r="D92" s="13">
        <v>168273</v>
      </c>
      <c r="E92" s="13">
        <v>168758</v>
      </c>
      <c r="F92" s="13">
        <v>208707</v>
      </c>
      <c r="G92" s="13">
        <v>213377</v>
      </c>
      <c r="H92" s="13">
        <v>228047</v>
      </c>
      <c r="I92" s="13">
        <v>222059</v>
      </c>
      <c r="J92" s="13">
        <v>252737</v>
      </c>
      <c r="K92" s="13">
        <v>256907</v>
      </c>
      <c r="L92" s="13">
        <v>226584</v>
      </c>
      <c r="M92" s="13">
        <v>225641</v>
      </c>
      <c r="N92" s="13">
        <v>127762</v>
      </c>
      <c r="O92" s="13">
        <v>122256</v>
      </c>
      <c r="P92" s="10">
        <f t="shared" si="2"/>
        <v>2421108</v>
      </c>
      <c r="Q92" s="52">
        <v>-0.16400000000000001</v>
      </c>
    </row>
    <row r="93" spans="1:17" x14ac:dyDescent="0.2">
      <c r="A93" s="5" t="s">
        <v>881</v>
      </c>
      <c r="B93" s="5" t="s">
        <v>881</v>
      </c>
      <c r="C93" s="10">
        <v>305325</v>
      </c>
      <c r="D93" s="13">
        <v>19460</v>
      </c>
      <c r="E93" s="13">
        <v>20064</v>
      </c>
      <c r="F93" s="13">
        <v>25405</v>
      </c>
      <c r="G93" s="13">
        <v>30292</v>
      </c>
      <c r="H93" s="13">
        <v>33584</v>
      </c>
      <c r="I93" s="13">
        <v>37312</v>
      </c>
      <c r="J93" s="13">
        <v>41178</v>
      </c>
      <c r="K93" s="13">
        <v>43501</v>
      </c>
      <c r="L93" s="13">
        <v>39801</v>
      </c>
      <c r="M93" s="13">
        <v>36356</v>
      </c>
      <c r="N93" s="13">
        <v>29304</v>
      </c>
      <c r="O93" s="13">
        <v>26756</v>
      </c>
      <c r="P93" s="10">
        <f t="shared" si="2"/>
        <v>383013</v>
      </c>
      <c r="Q93" s="52">
        <v>0.254</v>
      </c>
    </row>
    <row r="94" spans="1:17" x14ac:dyDescent="0.2">
      <c r="A94" s="5" t="s">
        <v>217</v>
      </c>
      <c r="B94" s="5" t="s">
        <v>93</v>
      </c>
      <c r="C94" s="10">
        <v>38303573</v>
      </c>
      <c r="D94" s="13">
        <v>1411474</v>
      </c>
      <c r="E94" s="13">
        <v>1258888</v>
      </c>
      <c r="F94" s="13">
        <v>1553428</v>
      </c>
      <c r="G94" s="13">
        <v>2272261</v>
      </c>
      <c r="H94" s="13">
        <v>3715790</v>
      </c>
      <c r="I94" s="13">
        <v>5011083</v>
      </c>
      <c r="J94" s="13">
        <v>6233150</v>
      </c>
      <c r="K94" s="13">
        <v>6391918</v>
      </c>
      <c r="L94" s="13">
        <v>5214887</v>
      </c>
      <c r="M94" s="14">
        <v>3156465</v>
      </c>
      <c r="N94" s="13">
        <v>1367620</v>
      </c>
      <c r="O94" s="13">
        <v>1405049</v>
      </c>
      <c r="P94" s="10">
        <f t="shared" si="2"/>
        <v>38992013</v>
      </c>
      <c r="Q94" s="52">
        <v>1.7999999999999999E-2</v>
      </c>
    </row>
    <row r="95" spans="1:17" x14ac:dyDescent="0.2">
      <c r="A95" s="5" t="s">
        <v>217</v>
      </c>
      <c r="B95" s="6" t="s">
        <v>218</v>
      </c>
      <c r="C95" s="10">
        <v>15411952</v>
      </c>
      <c r="D95" s="13">
        <v>897309</v>
      </c>
      <c r="E95" s="13">
        <v>795245</v>
      </c>
      <c r="F95" s="13">
        <v>977826</v>
      </c>
      <c r="G95" s="13">
        <v>1226552</v>
      </c>
      <c r="H95" s="13">
        <v>1334552</v>
      </c>
      <c r="I95" s="13">
        <v>1464750</v>
      </c>
      <c r="J95" s="13">
        <v>1694083</v>
      </c>
      <c r="K95" s="13">
        <v>1663244</v>
      </c>
      <c r="L95" s="13">
        <v>1476414</v>
      </c>
      <c r="M95" s="14">
        <v>1203434</v>
      </c>
      <c r="N95" s="13">
        <v>841507</v>
      </c>
      <c r="O95" s="13">
        <v>861148</v>
      </c>
      <c r="P95" s="10">
        <f t="shared" si="2"/>
        <v>14436064</v>
      </c>
      <c r="Q95" s="52">
        <v>-6.1236438801037241E-2</v>
      </c>
    </row>
    <row r="96" spans="1:17" x14ac:dyDescent="0.2">
      <c r="A96" s="5" t="s">
        <v>217</v>
      </c>
      <c r="B96" s="5" t="s">
        <v>219</v>
      </c>
      <c r="C96" s="10">
        <v>4907337</v>
      </c>
      <c r="D96" s="13">
        <v>69101</v>
      </c>
      <c r="E96" s="13">
        <v>62403</v>
      </c>
      <c r="F96" s="13">
        <v>80974</v>
      </c>
      <c r="G96" s="13">
        <v>220291</v>
      </c>
      <c r="H96" s="13">
        <v>554357</v>
      </c>
      <c r="I96" s="13">
        <v>785345</v>
      </c>
      <c r="J96" s="13">
        <v>999220</v>
      </c>
      <c r="K96" s="13">
        <v>1061025</v>
      </c>
      <c r="L96" s="13">
        <v>835872</v>
      </c>
      <c r="M96" s="14">
        <v>484218</v>
      </c>
      <c r="N96" s="13">
        <v>72128</v>
      </c>
      <c r="O96" s="13">
        <v>67753</v>
      </c>
      <c r="P96" s="10">
        <f t="shared" si="2"/>
        <v>5292687</v>
      </c>
      <c r="Q96" s="52">
        <v>7.8525277558887829E-2</v>
      </c>
    </row>
    <row r="97" spans="1:17" x14ac:dyDescent="0.2">
      <c r="A97" s="5" t="s">
        <v>217</v>
      </c>
      <c r="B97" s="5" t="s">
        <v>220</v>
      </c>
      <c r="C97" s="10">
        <v>3910751</v>
      </c>
      <c r="D97" s="13">
        <v>216613</v>
      </c>
      <c r="E97" s="13">
        <v>190294</v>
      </c>
      <c r="F97" s="13">
        <v>234026</v>
      </c>
      <c r="G97" s="13">
        <v>308649</v>
      </c>
      <c r="H97" s="13">
        <v>350009</v>
      </c>
      <c r="I97" s="13">
        <v>432951</v>
      </c>
      <c r="J97" s="13">
        <v>515157</v>
      </c>
      <c r="K97" s="13">
        <v>545280</v>
      </c>
      <c r="L97" s="13">
        <v>459556</v>
      </c>
      <c r="M97" s="14">
        <v>323349</v>
      </c>
      <c r="N97" s="13">
        <v>232412</v>
      </c>
      <c r="O97" s="13">
        <v>253401</v>
      </c>
      <c r="P97" s="10">
        <f t="shared" si="2"/>
        <v>4061697</v>
      </c>
      <c r="Q97" s="52">
        <v>3.8597701566783549E-2</v>
      </c>
    </row>
    <row r="98" spans="1:17" x14ac:dyDescent="0.2">
      <c r="A98" s="5" t="s">
        <v>217</v>
      </c>
      <c r="B98" s="5" t="s">
        <v>221</v>
      </c>
      <c r="C98" s="10">
        <v>3586572</v>
      </c>
      <c r="D98" s="13">
        <v>48913</v>
      </c>
      <c r="E98" s="13">
        <v>42102</v>
      </c>
      <c r="F98" s="13">
        <v>53920</v>
      </c>
      <c r="G98" s="13">
        <v>167625</v>
      </c>
      <c r="H98" s="13">
        <v>431385</v>
      </c>
      <c r="I98" s="13">
        <v>641304</v>
      </c>
      <c r="J98" s="13">
        <v>806139</v>
      </c>
      <c r="K98" s="13">
        <v>818299</v>
      </c>
      <c r="L98" s="13">
        <v>666758</v>
      </c>
      <c r="M98" s="14">
        <v>381487</v>
      </c>
      <c r="N98" s="13">
        <v>43956</v>
      </c>
      <c r="O98" s="13">
        <v>47386</v>
      </c>
      <c r="P98" s="10">
        <f t="shared" si="2"/>
        <v>4149274</v>
      </c>
      <c r="Q98" s="52">
        <v>0.15689131571874193</v>
      </c>
    </row>
    <row r="99" spans="1:17" x14ac:dyDescent="0.2">
      <c r="A99" s="5" t="s">
        <v>217</v>
      </c>
      <c r="B99" s="5" t="s">
        <v>222</v>
      </c>
      <c r="C99" s="10">
        <v>1744761</v>
      </c>
      <c r="D99" s="13">
        <v>16841</v>
      </c>
      <c r="E99" s="13">
        <v>14854</v>
      </c>
      <c r="F99" s="13">
        <v>18179</v>
      </c>
      <c r="G99" s="13">
        <v>39738</v>
      </c>
      <c r="H99" s="13">
        <v>181667</v>
      </c>
      <c r="I99" s="13">
        <v>285290</v>
      </c>
      <c r="J99" s="13">
        <v>388991</v>
      </c>
      <c r="K99" s="13">
        <v>413149</v>
      </c>
      <c r="L99" s="13">
        <v>312155</v>
      </c>
      <c r="M99" s="14">
        <v>136788</v>
      </c>
      <c r="N99" s="13">
        <v>18607</v>
      </c>
      <c r="O99" s="13">
        <v>16684</v>
      </c>
      <c r="P99" s="10">
        <f t="shared" si="2"/>
        <v>1842943</v>
      </c>
      <c r="Q99" s="52">
        <v>5.6272463678406437E-2</v>
      </c>
    </row>
    <row r="100" spans="1:17" x14ac:dyDescent="0.2">
      <c r="A100" s="5" t="s">
        <v>217</v>
      </c>
      <c r="B100" s="5" t="s">
        <v>223</v>
      </c>
      <c r="C100" s="10">
        <v>1654864</v>
      </c>
      <c r="D100" s="13">
        <v>30757</v>
      </c>
      <c r="E100" s="13">
        <v>31189</v>
      </c>
      <c r="F100" s="13">
        <v>43879</v>
      </c>
      <c r="G100" s="13">
        <v>79427</v>
      </c>
      <c r="H100" s="13">
        <v>189061</v>
      </c>
      <c r="I100" s="13">
        <v>261116</v>
      </c>
      <c r="J100" s="13">
        <v>342725</v>
      </c>
      <c r="K100" s="13">
        <v>308742</v>
      </c>
      <c r="L100" s="13">
        <v>272392</v>
      </c>
      <c r="M100" s="14">
        <v>153743</v>
      </c>
      <c r="N100" s="13">
        <v>30892</v>
      </c>
      <c r="O100" s="13">
        <v>30700</v>
      </c>
      <c r="P100" s="10">
        <f t="shared" si="2"/>
        <v>1774623</v>
      </c>
      <c r="Q100" s="52">
        <v>7.2367880381711158E-2</v>
      </c>
    </row>
    <row r="101" spans="1:17" x14ac:dyDescent="0.2">
      <c r="A101" s="5" t="s">
        <v>217</v>
      </c>
      <c r="B101" s="5" t="s">
        <v>224</v>
      </c>
      <c r="C101" s="10">
        <v>1627240</v>
      </c>
      <c r="D101" s="13">
        <v>13774</v>
      </c>
      <c r="E101" s="13">
        <v>12332</v>
      </c>
      <c r="F101" s="13">
        <v>16649</v>
      </c>
      <c r="G101" s="13">
        <v>38426</v>
      </c>
      <c r="H101" s="13">
        <v>173091</v>
      </c>
      <c r="I101" s="13">
        <v>324583</v>
      </c>
      <c r="J101" s="13">
        <v>409042</v>
      </c>
      <c r="K101" s="13">
        <v>425658</v>
      </c>
      <c r="L101" s="13">
        <v>325445</v>
      </c>
      <c r="M101" s="14">
        <v>161181</v>
      </c>
      <c r="N101" s="13">
        <v>13243</v>
      </c>
      <c r="O101" s="13">
        <v>12795</v>
      </c>
      <c r="P101" s="10">
        <f t="shared" si="2"/>
        <v>1926219</v>
      </c>
      <c r="Q101" s="52">
        <v>0.18373380693689922</v>
      </c>
    </row>
    <row r="102" spans="1:17" x14ac:dyDescent="0.2">
      <c r="A102" s="5" t="s">
        <v>217</v>
      </c>
      <c r="B102" s="5" t="s">
        <v>225</v>
      </c>
      <c r="C102" s="10">
        <v>871064</v>
      </c>
      <c r="D102" s="13">
        <v>1132</v>
      </c>
      <c r="E102" s="13">
        <v>1091</v>
      </c>
      <c r="F102" s="13">
        <v>1539</v>
      </c>
      <c r="G102" s="13">
        <v>5556</v>
      </c>
      <c r="H102" s="13">
        <v>84401</v>
      </c>
      <c r="I102" s="13">
        <v>164895</v>
      </c>
      <c r="J102" s="13">
        <v>213332</v>
      </c>
      <c r="K102" s="13">
        <v>219895</v>
      </c>
      <c r="L102" s="13">
        <v>181410</v>
      </c>
      <c r="M102" s="14">
        <v>45274</v>
      </c>
      <c r="N102" s="13">
        <v>925</v>
      </c>
      <c r="O102" s="13">
        <v>953</v>
      </c>
      <c r="P102" s="10">
        <f t="shared" si="2"/>
        <v>920403</v>
      </c>
      <c r="Q102" s="52">
        <v>5.6642221467079423E-2</v>
      </c>
    </row>
    <row r="103" spans="1:17" x14ac:dyDescent="0.2">
      <c r="A103" s="5" t="s">
        <v>217</v>
      </c>
      <c r="B103" s="5" t="s">
        <v>226</v>
      </c>
      <c r="C103" s="10">
        <v>722155</v>
      </c>
      <c r="D103" s="13">
        <v>6800</v>
      </c>
      <c r="E103" s="13">
        <v>7523</v>
      </c>
      <c r="F103" s="13">
        <v>10412</v>
      </c>
      <c r="G103" s="13">
        <v>27541</v>
      </c>
      <c r="H103" s="13">
        <v>74695</v>
      </c>
      <c r="I103" s="13">
        <v>119682</v>
      </c>
      <c r="J103" s="13">
        <v>159046</v>
      </c>
      <c r="K103" s="13">
        <v>183302</v>
      </c>
      <c r="L103" s="13">
        <v>125571</v>
      </c>
      <c r="M103" s="14">
        <v>52155</v>
      </c>
      <c r="N103" s="13">
        <v>8528</v>
      </c>
      <c r="O103" s="13">
        <v>6498</v>
      </c>
      <c r="P103" s="10">
        <f t="shared" si="2"/>
        <v>781753</v>
      </c>
      <c r="Q103" s="52">
        <v>8.2527989143604819E-2</v>
      </c>
    </row>
    <row r="104" spans="1:17" x14ac:dyDescent="0.2">
      <c r="A104" s="5" t="s">
        <v>217</v>
      </c>
      <c r="B104" s="5" t="s">
        <v>227</v>
      </c>
      <c r="C104" s="10">
        <v>506581</v>
      </c>
      <c r="D104" s="13">
        <v>23451</v>
      </c>
      <c r="E104" s="13">
        <v>20916</v>
      </c>
      <c r="F104" s="13">
        <v>23763</v>
      </c>
      <c r="G104" s="13">
        <v>32908</v>
      </c>
      <c r="H104" s="13">
        <v>46192</v>
      </c>
      <c r="I104" s="13">
        <v>54248</v>
      </c>
      <c r="J104" s="13">
        <v>63880</v>
      </c>
      <c r="K104" s="13">
        <v>67649</v>
      </c>
      <c r="L104" s="13">
        <v>57203</v>
      </c>
      <c r="M104" s="14">
        <v>34740</v>
      </c>
      <c r="N104" s="13">
        <v>22078</v>
      </c>
      <c r="O104" s="13">
        <v>22346</v>
      </c>
      <c r="P104" s="10">
        <f t="shared" si="2"/>
        <v>469374</v>
      </c>
      <c r="Q104" s="52">
        <v>-7.3447286810993662E-2</v>
      </c>
    </row>
    <row r="105" spans="1:17" x14ac:dyDescent="0.2">
      <c r="A105" s="5" t="s">
        <v>217</v>
      </c>
      <c r="B105" s="5" t="s">
        <v>228</v>
      </c>
      <c r="C105" s="10">
        <v>432455</v>
      </c>
      <c r="D105" s="13">
        <v>3389</v>
      </c>
      <c r="E105" s="13">
        <v>3710</v>
      </c>
      <c r="F105" s="13">
        <v>5138</v>
      </c>
      <c r="G105" s="13">
        <v>12477</v>
      </c>
      <c r="H105" s="13">
        <v>31484</v>
      </c>
      <c r="I105" s="13">
        <v>68711</v>
      </c>
      <c r="J105" s="13">
        <v>121336</v>
      </c>
      <c r="K105" s="13">
        <v>136965</v>
      </c>
      <c r="L105" s="13">
        <v>73326</v>
      </c>
      <c r="M105" s="14">
        <v>18079</v>
      </c>
      <c r="N105" s="13">
        <v>4073</v>
      </c>
      <c r="O105" s="13">
        <v>3118</v>
      </c>
      <c r="P105" s="10">
        <f t="shared" si="2"/>
        <v>481806</v>
      </c>
      <c r="Q105" s="52">
        <v>0.11411823195476978</v>
      </c>
    </row>
    <row r="106" spans="1:17" x14ac:dyDescent="0.2">
      <c r="A106" s="5" t="s">
        <v>217</v>
      </c>
      <c r="B106" s="5" t="s">
        <v>229</v>
      </c>
      <c r="C106" s="10">
        <v>410565</v>
      </c>
      <c r="D106" s="13">
        <v>10744</v>
      </c>
      <c r="E106" s="13">
        <v>10340</v>
      </c>
      <c r="F106" s="13">
        <v>11775</v>
      </c>
      <c r="G106" s="13">
        <v>15633</v>
      </c>
      <c r="H106" s="13">
        <v>37421</v>
      </c>
      <c r="I106" s="13">
        <v>58921</v>
      </c>
      <c r="J106" s="13">
        <v>73974</v>
      </c>
      <c r="K106" s="13">
        <v>83333</v>
      </c>
      <c r="L106" s="13">
        <v>62938</v>
      </c>
      <c r="M106" s="14">
        <v>23483</v>
      </c>
      <c r="N106" s="13">
        <v>9646</v>
      </c>
      <c r="O106" s="13">
        <v>10372</v>
      </c>
      <c r="P106" s="10">
        <f t="shared" si="2"/>
        <v>408580</v>
      </c>
      <c r="Q106" s="52">
        <v>-4.8348008232557138E-3</v>
      </c>
    </row>
    <row r="107" spans="1:17" x14ac:dyDescent="0.2">
      <c r="A107" s="5" t="s">
        <v>217</v>
      </c>
      <c r="B107" s="5" t="s">
        <v>230</v>
      </c>
      <c r="C107" s="10">
        <v>355968</v>
      </c>
      <c r="D107" s="13">
        <v>2425</v>
      </c>
      <c r="E107" s="13">
        <v>2351</v>
      </c>
      <c r="F107" s="13">
        <v>2732</v>
      </c>
      <c r="G107" s="13">
        <v>4566</v>
      </c>
      <c r="H107" s="13">
        <v>41493</v>
      </c>
      <c r="I107" s="13">
        <v>61220</v>
      </c>
      <c r="J107" s="13">
        <v>71794</v>
      </c>
      <c r="K107" s="13">
        <v>74815</v>
      </c>
      <c r="L107" s="13">
        <v>61383</v>
      </c>
      <c r="M107" s="14">
        <v>18442</v>
      </c>
      <c r="N107" s="13">
        <v>2379</v>
      </c>
      <c r="O107" s="13">
        <v>2347</v>
      </c>
      <c r="P107" s="10">
        <f t="shared" si="2"/>
        <v>345947</v>
      </c>
      <c r="Q107" s="52">
        <v>-2.815140686803308E-2</v>
      </c>
    </row>
    <row r="108" spans="1:17" x14ac:dyDescent="0.2">
      <c r="A108" s="5" t="s">
        <v>217</v>
      </c>
      <c r="B108" s="5" t="s">
        <v>231</v>
      </c>
      <c r="C108" s="10">
        <v>296194</v>
      </c>
      <c r="D108" s="13">
        <v>8727</v>
      </c>
      <c r="E108" s="13">
        <v>7766</v>
      </c>
      <c r="F108" s="13">
        <v>8447</v>
      </c>
      <c r="G108" s="13">
        <v>9685</v>
      </c>
      <c r="H108" s="13">
        <v>23985</v>
      </c>
      <c r="I108" s="13">
        <v>37605</v>
      </c>
      <c r="J108" s="13">
        <v>47048</v>
      </c>
      <c r="K108" s="13">
        <v>47889</v>
      </c>
      <c r="L108" s="13">
        <v>35473</v>
      </c>
      <c r="M108" s="14">
        <v>12738</v>
      </c>
      <c r="N108" s="13">
        <v>6551</v>
      </c>
      <c r="O108" s="13">
        <v>6325</v>
      </c>
      <c r="P108" s="10">
        <f t="shared" si="2"/>
        <v>252239</v>
      </c>
      <c r="Q108" s="52">
        <v>-0.14839935987899822</v>
      </c>
    </row>
    <row r="109" spans="1:17" x14ac:dyDescent="0.2">
      <c r="A109" s="5" t="s">
        <v>217</v>
      </c>
      <c r="B109" s="5" t="s">
        <v>232</v>
      </c>
      <c r="C109" s="10">
        <v>292448</v>
      </c>
      <c r="D109" s="13">
        <v>211</v>
      </c>
      <c r="E109" s="13">
        <v>133</v>
      </c>
      <c r="F109" s="13">
        <v>152</v>
      </c>
      <c r="G109" s="13">
        <v>2858</v>
      </c>
      <c r="H109" s="13">
        <v>32202</v>
      </c>
      <c r="I109" s="13">
        <v>53676</v>
      </c>
      <c r="J109" s="13">
        <v>69002</v>
      </c>
      <c r="K109" s="13">
        <v>62787</v>
      </c>
      <c r="L109" s="13">
        <v>55273</v>
      </c>
      <c r="M109" s="14">
        <v>17040</v>
      </c>
      <c r="N109" s="13">
        <v>206</v>
      </c>
      <c r="O109" s="13">
        <v>447</v>
      </c>
      <c r="P109" s="10">
        <f t="shared" si="2"/>
        <v>293987</v>
      </c>
      <c r="Q109" s="52">
        <v>5.2624740124740388E-3</v>
      </c>
    </row>
    <row r="110" spans="1:17" x14ac:dyDescent="0.2">
      <c r="A110" s="5" t="s">
        <v>217</v>
      </c>
      <c r="B110" s="5" t="s">
        <v>233</v>
      </c>
      <c r="C110" s="10">
        <v>288445</v>
      </c>
      <c r="D110" s="13">
        <v>18999</v>
      </c>
      <c r="E110" s="13">
        <v>18547</v>
      </c>
      <c r="F110" s="13">
        <v>20536</v>
      </c>
      <c r="G110" s="13">
        <v>20168</v>
      </c>
      <c r="H110" s="13">
        <v>21186</v>
      </c>
      <c r="I110" s="13">
        <v>20230</v>
      </c>
      <c r="J110" s="13">
        <v>23388</v>
      </c>
      <c r="K110" s="13">
        <v>22623</v>
      </c>
      <c r="L110" s="13">
        <v>20256</v>
      </c>
      <c r="M110" s="14">
        <v>17232</v>
      </c>
      <c r="N110" s="13">
        <v>15681</v>
      </c>
      <c r="O110" s="13">
        <v>19186</v>
      </c>
      <c r="P110" s="10">
        <f t="shared" si="2"/>
        <v>238032</v>
      </c>
      <c r="Q110" s="52">
        <v>-0.17477508710499401</v>
      </c>
    </row>
    <row r="111" spans="1:17" x14ac:dyDescent="0.2">
      <c r="A111" s="5" t="s">
        <v>217</v>
      </c>
      <c r="B111" s="5" t="s">
        <v>234</v>
      </c>
      <c r="C111" s="10">
        <v>267141</v>
      </c>
      <c r="D111" s="13">
        <v>14855</v>
      </c>
      <c r="E111" s="13">
        <v>14149</v>
      </c>
      <c r="F111" s="13">
        <v>16355</v>
      </c>
      <c r="G111" s="13">
        <v>17924</v>
      </c>
      <c r="H111" s="13">
        <v>21725</v>
      </c>
      <c r="I111" s="13">
        <v>21540</v>
      </c>
      <c r="J111" s="13">
        <v>27268</v>
      </c>
      <c r="K111" s="13">
        <v>29075</v>
      </c>
      <c r="L111" s="13">
        <v>22443</v>
      </c>
      <c r="M111" s="14">
        <v>17447</v>
      </c>
      <c r="N111" s="13">
        <v>13647</v>
      </c>
      <c r="O111" s="13">
        <v>13006</v>
      </c>
      <c r="P111" s="10">
        <f t="shared" si="2"/>
        <v>229434</v>
      </c>
      <c r="Q111" s="52">
        <v>-0.14115017911889227</v>
      </c>
    </row>
    <row r="112" spans="1:17" x14ac:dyDescent="0.2">
      <c r="A112" s="5" t="s">
        <v>217</v>
      </c>
      <c r="B112" s="5" t="s">
        <v>235</v>
      </c>
      <c r="C112" s="10">
        <v>230489</v>
      </c>
      <c r="D112" s="13">
        <v>403</v>
      </c>
      <c r="E112" s="13">
        <v>406</v>
      </c>
      <c r="F112" s="13">
        <v>484</v>
      </c>
      <c r="G112" s="13">
        <v>1296</v>
      </c>
      <c r="H112" s="13">
        <v>21186</v>
      </c>
      <c r="I112" s="13">
        <v>46874</v>
      </c>
      <c r="J112" s="13">
        <v>61270</v>
      </c>
      <c r="K112" s="13">
        <v>63269</v>
      </c>
      <c r="L112" s="13">
        <v>46402</v>
      </c>
      <c r="M112" s="14">
        <v>3891</v>
      </c>
      <c r="N112" s="13">
        <v>453</v>
      </c>
      <c r="O112" s="13">
        <v>462</v>
      </c>
      <c r="P112" s="10">
        <f t="shared" si="2"/>
        <v>246396</v>
      </c>
      <c r="Q112" s="52">
        <v>6.9014139503403626E-2</v>
      </c>
    </row>
    <row r="113" spans="1:17" x14ac:dyDescent="0.2">
      <c r="A113" s="5" t="s">
        <v>217</v>
      </c>
      <c r="B113" s="5" t="s">
        <v>236</v>
      </c>
      <c r="C113" s="10">
        <v>160173</v>
      </c>
      <c r="D113" s="13">
        <v>3117</v>
      </c>
      <c r="E113" s="13">
        <v>2796</v>
      </c>
      <c r="F113" s="13">
        <v>3281</v>
      </c>
      <c r="G113" s="13">
        <v>4814</v>
      </c>
      <c r="H113" s="13">
        <v>12037</v>
      </c>
      <c r="I113" s="13">
        <v>28323</v>
      </c>
      <c r="J113" s="13">
        <v>38505</v>
      </c>
      <c r="K113" s="13">
        <v>44121</v>
      </c>
      <c r="L113" s="13">
        <v>30221</v>
      </c>
      <c r="M113" s="14">
        <v>8210</v>
      </c>
      <c r="N113" s="13">
        <v>2774</v>
      </c>
      <c r="O113" s="13">
        <v>2866</v>
      </c>
      <c r="P113" s="10">
        <f t="shared" si="2"/>
        <v>181065</v>
      </c>
      <c r="Q113" s="52">
        <v>0.13043396827180609</v>
      </c>
    </row>
    <row r="114" spans="1:17" x14ac:dyDescent="0.2">
      <c r="A114" s="5" t="s">
        <v>217</v>
      </c>
      <c r="B114" s="5" t="s">
        <v>237</v>
      </c>
      <c r="C114" s="10">
        <v>120024</v>
      </c>
      <c r="D114" s="13">
        <v>7642</v>
      </c>
      <c r="E114" s="13">
        <v>6605</v>
      </c>
      <c r="F114" s="13">
        <v>7456</v>
      </c>
      <c r="G114" s="13">
        <v>8085</v>
      </c>
      <c r="H114" s="13">
        <v>8764</v>
      </c>
      <c r="I114" s="13">
        <v>8134</v>
      </c>
      <c r="J114" s="13">
        <v>8274</v>
      </c>
      <c r="K114" s="13">
        <v>7736</v>
      </c>
      <c r="L114" s="13">
        <v>7748</v>
      </c>
      <c r="M114" s="14">
        <v>6065</v>
      </c>
      <c r="N114" s="13">
        <v>6351</v>
      </c>
      <c r="O114" s="13">
        <v>5756</v>
      </c>
      <c r="P114" s="10">
        <f t="shared" si="2"/>
        <v>88616</v>
      </c>
      <c r="Q114" s="52">
        <v>-0.26168099713390658</v>
      </c>
    </row>
    <row r="115" spans="1:17" x14ac:dyDescent="0.2">
      <c r="A115" s="5" t="s">
        <v>217</v>
      </c>
      <c r="B115" s="5" t="s">
        <v>238</v>
      </c>
      <c r="C115" s="10">
        <v>109307</v>
      </c>
      <c r="D115" s="13">
        <v>5419</v>
      </c>
      <c r="E115" s="13">
        <v>5133</v>
      </c>
      <c r="F115" s="13">
        <v>5823</v>
      </c>
      <c r="G115" s="13">
        <v>6828</v>
      </c>
      <c r="H115" s="13">
        <v>7753</v>
      </c>
      <c r="I115" s="13">
        <v>9724</v>
      </c>
      <c r="J115" s="13">
        <v>12821</v>
      </c>
      <c r="K115" s="13">
        <v>13458</v>
      </c>
      <c r="L115" s="13">
        <v>9352</v>
      </c>
      <c r="M115" s="14">
        <v>6383</v>
      </c>
      <c r="N115" s="13">
        <v>4876</v>
      </c>
      <c r="O115" s="13">
        <v>5192</v>
      </c>
      <c r="P115" s="10">
        <f t="shared" si="2"/>
        <v>92762</v>
      </c>
      <c r="Q115" s="52">
        <v>-0.15136267576641937</v>
      </c>
    </row>
    <row r="116" spans="1:17" x14ac:dyDescent="0.2">
      <c r="A116" s="5" t="s">
        <v>260</v>
      </c>
      <c r="B116" s="6" t="s">
        <v>261</v>
      </c>
      <c r="C116" s="10">
        <v>8190089</v>
      </c>
      <c r="D116" s="16">
        <v>526921</v>
      </c>
      <c r="E116" s="16">
        <v>487858</v>
      </c>
      <c r="F116" s="16">
        <v>637468</v>
      </c>
      <c r="G116" s="16">
        <v>734461</v>
      </c>
      <c r="H116" s="16">
        <v>776704</v>
      </c>
      <c r="I116" s="16">
        <v>827457</v>
      </c>
      <c r="J116" s="16">
        <v>950396</v>
      </c>
      <c r="K116" s="16">
        <v>958559</v>
      </c>
      <c r="L116" s="16">
        <v>894188</v>
      </c>
      <c r="M116" s="13">
        <v>845815</v>
      </c>
      <c r="N116" s="13">
        <v>646171</v>
      </c>
      <c r="O116" s="13">
        <v>634655</v>
      </c>
      <c r="P116" s="10">
        <f t="shared" si="2"/>
        <v>8920653</v>
      </c>
      <c r="Q116" s="52">
        <v>8.8999999999999996E-2</v>
      </c>
    </row>
    <row r="117" spans="1:17" x14ac:dyDescent="0.2">
      <c r="A117" s="5" t="s">
        <v>262</v>
      </c>
      <c r="B117" s="6" t="s">
        <v>263</v>
      </c>
      <c r="C117" s="10">
        <v>2065188</v>
      </c>
      <c r="D117" s="13">
        <v>110653</v>
      </c>
      <c r="E117" s="13">
        <v>107928</v>
      </c>
      <c r="F117" s="13">
        <v>129218</v>
      </c>
      <c r="G117" s="13">
        <v>163646</v>
      </c>
      <c r="H117" s="13">
        <v>185970</v>
      </c>
      <c r="I117" s="13">
        <v>317181</v>
      </c>
      <c r="J117" s="13">
        <v>401955</v>
      </c>
      <c r="K117" s="13">
        <v>386448</v>
      </c>
      <c r="L117" s="13">
        <v>219848</v>
      </c>
      <c r="M117" s="13">
        <v>193945</v>
      </c>
      <c r="N117" s="13">
        <v>131000</v>
      </c>
      <c r="O117" s="13">
        <v>127014</v>
      </c>
      <c r="P117" s="10">
        <f t="shared" si="2"/>
        <v>2474806</v>
      </c>
      <c r="Q117" s="52">
        <f>P117/C117-1</f>
        <v>0.19834417011913685</v>
      </c>
    </row>
    <row r="118" spans="1:17" x14ac:dyDescent="0.2">
      <c r="A118" s="5" t="s">
        <v>264</v>
      </c>
      <c r="B118" s="5" t="s">
        <v>265</v>
      </c>
      <c r="C118" s="10">
        <v>2425131</v>
      </c>
      <c r="D118" s="21">
        <v>142138</v>
      </c>
      <c r="E118" s="21">
        <v>132583</v>
      </c>
      <c r="F118" s="21">
        <v>162571</v>
      </c>
      <c r="G118" s="21">
        <v>189989</v>
      </c>
      <c r="H118" s="21">
        <v>216196</v>
      </c>
      <c r="I118" s="21">
        <v>246189</v>
      </c>
      <c r="J118" s="21">
        <v>284291</v>
      </c>
      <c r="K118" s="21">
        <v>277395</v>
      </c>
      <c r="L118" s="21">
        <v>218155</v>
      </c>
      <c r="M118" s="21">
        <v>197873</v>
      </c>
      <c r="N118" s="21">
        <v>151537</v>
      </c>
      <c r="O118" s="21">
        <v>142934</v>
      </c>
      <c r="P118" s="10">
        <f t="shared" si="2"/>
        <v>2361851</v>
      </c>
      <c r="Q118" s="52">
        <v>-2.5999999999999999E-2</v>
      </c>
    </row>
    <row r="119" spans="1:17" x14ac:dyDescent="0.2">
      <c r="A119" s="5" t="s">
        <v>264</v>
      </c>
      <c r="B119" s="6" t="s">
        <v>266</v>
      </c>
      <c r="C119" s="10">
        <v>18431625</v>
      </c>
      <c r="D119" s="22">
        <v>1195593</v>
      </c>
      <c r="E119" s="22">
        <v>1189212</v>
      </c>
      <c r="F119" s="22">
        <v>1443067</v>
      </c>
      <c r="G119" s="21">
        <v>1571013</v>
      </c>
      <c r="H119" s="21">
        <v>1740833</v>
      </c>
      <c r="I119" s="21">
        <v>1837286</v>
      </c>
      <c r="J119" s="21">
        <v>2046057</v>
      </c>
      <c r="K119" s="21">
        <v>1971665</v>
      </c>
      <c r="L119" s="21">
        <v>1702280</v>
      </c>
      <c r="M119" s="21">
        <v>1546914</v>
      </c>
      <c r="N119" s="21">
        <v>1266684</v>
      </c>
      <c r="O119" s="21">
        <v>1230491</v>
      </c>
      <c r="P119" s="10">
        <f t="shared" si="2"/>
        <v>18741095</v>
      </c>
      <c r="Q119" s="52">
        <v>1.7000000000000001E-2</v>
      </c>
    </row>
    <row r="120" spans="1:17" x14ac:dyDescent="0.2">
      <c r="A120" s="5" t="s">
        <v>264</v>
      </c>
      <c r="B120" s="6" t="s">
        <v>267</v>
      </c>
      <c r="C120" s="10">
        <v>589193</v>
      </c>
      <c r="D120" s="23">
        <v>31168</v>
      </c>
      <c r="E120" s="23">
        <v>37623</v>
      </c>
      <c r="F120" s="23">
        <v>45059</v>
      </c>
      <c r="G120" s="24">
        <v>57345</v>
      </c>
      <c r="H120" s="23">
        <v>59818</v>
      </c>
      <c r="I120" s="23">
        <v>62886</v>
      </c>
      <c r="J120" s="24">
        <v>73237</v>
      </c>
      <c r="K120" s="24">
        <v>84052</v>
      </c>
      <c r="L120" s="24">
        <v>63852</v>
      </c>
      <c r="M120" s="24">
        <v>60788</v>
      </c>
      <c r="N120" s="24">
        <v>39480</v>
      </c>
      <c r="O120" s="24">
        <v>39245</v>
      </c>
      <c r="P120" s="10">
        <f t="shared" si="2"/>
        <v>654553</v>
      </c>
      <c r="Q120" s="52">
        <v>0.111</v>
      </c>
    </row>
    <row r="121" spans="1:17" x14ac:dyDescent="0.2">
      <c r="A121" s="5" t="s">
        <v>264</v>
      </c>
      <c r="B121" s="6" t="s">
        <v>268</v>
      </c>
      <c r="C121" s="10">
        <v>1756007</v>
      </c>
      <c r="D121" s="26">
        <v>92147</v>
      </c>
      <c r="E121" s="26">
        <v>100454</v>
      </c>
      <c r="F121" s="26">
        <v>113389</v>
      </c>
      <c r="G121" s="26">
        <v>138672</v>
      </c>
      <c r="H121" s="26">
        <v>148365</v>
      </c>
      <c r="I121" s="26">
        <v>170932</v>
      </c>
      <c r="J121" s="26">
        <v>183532</v>
      </c>
      <c r="K121" s="26">
        <v>182952</v>
      </c>
      <c r="L121" s="26">
        <v>153430</v>
      </c>
      <c r="M121" s="26">
        <v>134609</v>
      </c>
      <c r="N121" s="26">
        <v>102321</v>
      </c>
      <c r="O121" s="26">
        <v>104746</v>
      </c>
      <c r="P121" s="10">
        <f t="shared" si="2"/>
        <v>1625549</v>
      </c>
      <c r="Q121" s="52">
        <v>-7.3999999999999996E-2</v>
      </c>
    </row>
    <row r="122" spans="1:17" x14ac:dyDescent="0.2">
      <c r="A122" s="5" t="s">
        <v>275</v>
      </c>
      <c r="B122" s="7" t="s">
        <v>276</v>
      </c>
      <c r="C122" s="10">
        <v>1387287</v>
      </c>
      <c r="D122" s="13">
        <v>77579</v>
      </c>
      <c r="E122" s="13">
        <v>71500</v>
      </c>
      <c r="F122" s="13">
        <v>93518</v>
      </c>
      <c r="G122" s="13">
        <v>122560</v>
      </c>
      <c r="H122" s="13">
        <v>132805</v>
      </c>
      <c r="I122" s="13">
        <v>158535</v>
      </c>
      <c r="J122" s="13">
        <v>190927</v>
      </c>
      <c r="K122" s="13">
        <v>202123</v>
      </c>
      <c r="L122" s="13">
        <v>160247</v>
      </c>
      <c r="M122" s="13">
        <v>133479</v>
      </c>
      <c r="N122" s="13">
        <v>81793</v>
      </c>
      <c r="O122" s="13">
        <v>88179</v>
      </c>
      <c r="P122" s="10">
        <f t="shared" si="2"/>
        <v>1513245</v>
      </c>
      <c r="Q122" s="52">
        <v>9.0999999999999998E-2</v>
      </c>
    </row>
    <row r="123" spans="1:17" x14ac:dyDescent="0.2">
      <c r="A123" s="5" t="s">
        <v>275</v>
      </c>
      <c r="B123" s="7" t="s">
        <v>93</v>
      </c>
      <c r="C123" s="10">
        <v>139570874</v>
      </c>
      <c r="D123" s="13">
        <v>9600906</v>
      </c>
      <c r="E123" s="13">
        <v>8785599</v>
      </c>
      <c r="F123" s="13">
        <v>10953636</v>
      </c>
      <c r="G123" s="13">
        <v>12285535</v>
      </c>
      <c r="H123" s="13">
        <v>13100642</v>
      </c>
      <c r="I123" s="13">
        <v>13976611</v>
      </c>
      <c r="J123" s="13">
        <v>15796473</v>
      </c>
      <c r="K123" s="13">
        <v>15999864</v>
      </c>
      <c r="L123" s="13">
        <v>14613626</v>
      </c>
      <c r="M123" s="13">
        <v>13135475</v>
      </c>
      <c r="N123" s="13">
        <v>10032602</v>
      </c>
      <c r="O123" s="13">
        <v>10174643</v>
      </c>
      <c r="P123" s="10">
        <v>148472644</v>
      </c>
      <c r="Q123" s="52">
        <v>6.4000000000000001E-2</v>
      </c>
    </row>
    <row r="124" spans="1:17" x14ac:dyDescent="0.2">
      <c r="A124" s="5" t="s">
        <v>275</v>
      </c>
      <c r="B124" s="7" t="s">
        <v>277</v>
      </c>
      <c r="C124" s="10">
        <v>510605</v>
      </c>
      <c r="D124" s="13">
        <v>33492</v>
      </c>
      <c r="E124" s="13">
        <v>31474</v>
      </c>
      <c r="F124" s="13">
        <v>41599</v>
      </c>
      <c r="G124" s="13">
        <v>49370</v>
      </c>
      <c r="H124" s="13">
        <v>56714</v>
      </c>
      <c r="I124" s="13">
        <v>58300</v>
      </c>
      <c r="J124" s="13">
        <v>68731</v>
      </c>
      <c r="K124" s="13">
        <v>73798</v>
      </c>
      <c r="L124" s="13">
        <v>62269</v>
      </c>
      <c r="M124" s="13">
        <v>55262</v>
      </c>
      <c r="N124" s="13">
        <v>36116</v>
      </c>
      <c r="O124" s="13">
        <v>34720</v>
      </c>
      <c r="P124" s="10">
        <f t="shared" si="2"/>
        <v>601845</v>
      </c>
      <c r="Q124" s="52">
        <v>0.17899999999999999</v>
      </c>
    </row>
    <row r="125" spans="1:17" x14ac:dyDescent="0.2">
      <c r="A125" s="5" t="s">
        <v>275</v>
      </c>
      <c r="B125" s="7" t="s">
        <v>278</v>
      </c>
      <c r="C125" s="10">
        <v>3394241</v>
      </c>
      <c r="D125" s="13">
        <v>241537</v>
      </c>
      <c r="E125" s="13">
        <v>228118</v>
      </c>
      <c r="F125" s="13">
        <v>279013</v>
      </c>
      <c r="G125" s="13">
        <v>310979</v>
      </c>
      <c r="H125" s="13">
        <v>325468</v>
      </c>
      <c r="I125" s="13">
        <v>328920</v>
      </c>
      <c r="J125" s="13">
        <v>360506</v>
      </c>
      <c r="K125" s="13">
        <v>386365</v>
      </c>
      <c r="L125" s="13">
        <v>355066</v>
      </c>
      <c r="M125" s="13">
        <v>341114</v>
      </c>
      <c r="N125" s="13">
        <v>277388</v>
      </c>
      <c r="O125" s="13">
        <v>287405</v>
      </c>
      <c r="P125" s="10">
        <v>3721506</v>
      </c>
      <c r="Q125" s="52">
        <v>9.6000000000000002E-2</v>
      </c>
    </row>
    <row r="126" spans="1:17" x14ac:dyDescent="0.2">
      <c r="A126" s="5" t="s">
        <v>275</v>
      </c>
      <c r="B126" s="7" t="s">
        <v>279</v>
      </c>
      <c r="C126" s="10">
        <v>5503106</v>
      </c>
      <c r="D126" s="13">
        <v>425925</v>
      </c>
      <c r="E126" s="13">
        <v>360999</v>
      </c>
      <c r="F126" s="13">
        <v>470890</v>
      </c>
      <c r="G126" s="13">
        <v>483598</v>
      </c>
      <c r="H126" s="13">
        <v>505873</v>
      </c>
      <c r="I126" s="13">
        <v>533345</v>
      </c>
      <c r="J126" s="13">
        <v>607842</v>
      </c>
      <c r="K126" s="13">
        <v>619489</v>
      </c>
      <c r="L126" s="13">
        <v>570616</v>
      </c>
      <c r="M126" s="13">
        <v>502914</v>
      </c>
      <c r="N126" s="13">
        <v>394945</v>
      </c>
      <c r="O126" s="13">
        <v>399285</v>
      </c>
      <c r="P126" s="10">
        <v>5876213</v>
      </c>
      <c r="Q126" s="52">
        <v>6.8000000000000005E-2</v>
      </c>
    </row>
    <row r="127" spans="1:17" x14ac:dyDescent="0.2">
      <c r="A127" s="5" t="s">
        <v>275</v>
      </c>
      <c r="B127" s="7" t="s">
        <v>810</v>
      </c>
      <c r="C127" s="10">
        <v>160741</v>
      </c>
      <c r="D127" s="13">
        <v>4926</v>
      </c>
      <c r="E127" s="13">
        <v>3894</v>
      </c>
      <c r="F127" s="13">
        <v>3750</v>
      </c>
      <c r="G127" s="13">
        <v>2365</v>
      </c>
      <c r="H127" s="13">
        <v>1356</v>
      </c>
      <c r="I127" s="13">
        <v>2090</v>
      </c>
      <c r="J127" s="13">
        <v>5040</v>
      </c>
      <c r="K127" s="13">
        <v>1472</v>
      </c>
      <c r="L127" s="13">
        <v>1764</v>
      </c>
      <c r="M127" s="13">
        <v>2238</v>
      </c>
      <c r="N127" s="13">
        <v>197</v>
      </c>
      <c r="O127" s="13">
        <v>550</v>
      </c>
      <c r="P127" s="10">
        <v>29828</v>
      </c>
      <c r="Q127" s="52">
        <v>-0.81399999999999995</v>
      </c>
    </row>
    <row r="128" spans="1:17" x14ac:dyDescent="0.2">
      <c r="A128" s="5" t="s">
        <v>275</v>
      </c>
      <c r="B128" s="7" t="s">
        <v>280</v>
      </c>
      <c r="C128" s="10">
        <v>1604306</v>
      </c>
      <c r="D128" s="13">
        <v>119261</v>
      </c>
      <c r="E128" s="13">
        <v>113727</v>
      </c>
      <c r="F128" s="13">
        <v>137211</v>
      </c>
      <c r="G128" s="13">
        <v>153890</v>
      </c>
      <c r="H128" s="13">
        <v>176495</v>
      </c>
      <c r="I128" s="13">
        <v>200759</v>
      </c>
      <c r="J128" s="13">
        <v>231225</v>
      </c>
      <c r="K128" s="13">
        <v>228401</v>
      </c>
      <c r="L128" s="13">
        <v>205094</v>
      </c>
      <c r="M128" s="13">
        <v>185101</v>
      </c>
      <c r="N128" s="13">
        <v>150015</v>
      </c>
      <c r="O128" s="13">
        <v>153815</v>
      </c>
      <c r="P128" s="10">
        <v>2055542</v>
      </c>
      <c r="Q128" s="52">
        <v>0.28100000000000003</v>
      </c>
    </row>
    <row r="129" spans="1:17" x14ac:dyDescent="0.2">
      <c r="A129" s="5" t="s">
        <v>275</v>
      </c>
      <c r="B129" s="7" t="s">
        <v>281</v>
      </c>
      <c r="C129" s="10">
        <v>3438298</v>
      </c>
      <c r="D129" s="13">
        <v>202163</v>
      </c>
      <c r="E129" s="13">
        <v>182121</v>
      </c>
      <c r="F129" s="13">
        <v>230971</v>
      </c>
      <c r="G129" s="13">
        <v>299349</v>
      </c>
      <c r="H129" s="13">
        <v>336103</v>
      </c>
      <c r="I129" s="13">
        <v>388767</v>
      </c>
      <c r="J129" s="13">
        <v>451611</v>
      </c>
      <c r="K129" s="13">
        <v>467141</v>
      </c>
      <c r="L129" s="13">
        <v>388051</v>
      </c>
      <c r="M129" s="13">
        <v>311010</v>
      </c>
      <c r="N129" s="13">
        <v>209170</v>
      </c>
      <c r="O129" s="13">
        <v>227785</v>
      </c>
      <c r="P129" s="10">
        <v>3693982</v>
      </c>
      <c r="Q129" s="52">
        <v>7.3999999999999996E-2</v>
      </c>
    </row>
    <row r="130" spans="1:17" x14ac:dyDescent="0.2">
      <c r="A130" s="5" t="s">
        <v>275</v>
      </c>
      <c r="B130" s="7" t="s">
        <v>282</v>
      </c>
      <c r="C130" s="10">
        <v>6318177</v>
      </c>
      <c r="D130" s="13">
        <v>406203</v>
      </c>
      <c r="E130" s="13">
        <v>363614</v>
      </c>
      <c r="F130" s="13">
        <v>454107</v>
      </c>
      <c r="G130" s="13">
        <v>574357</v>
      </c>
      <c r="H130" s="13">
        <v>608936</v>
      </c>
      <c r="I130" s="13">
        <v>651292</v>
      </c>
      <c r="J130" s="13">
        <v>734048</v>
      </c>
      <c r="K130" s="13">
        <v>793567</v>
      </c>
      <c r="L130" s="13">
        <v>694394</v>
      </c>
      <c r="M130" s="13">
        <v>596584</v>
      </c>
      <c r="N130" s="13">
        <v>433169</v>
      </c>
      <c r="O130" s="13">
        <v>479200</v>
      </c>
      <c r="P130" s="10">
        <v>6789601</v>
      </c>
      <c r="Q130" s="52">
        <v>7.4999999999999997E-2</v>
      </c>
    </row>
    <row r="131" spans="1:17" x14ac:dyDescent="0.2">
      <c r="A131" s="5" t="s">
        <v>275</v>
      </c>
      <c r="B131" s="7" t="s">
        <v>283</v>
      </c>
      <c r="C131" s="10">
        <v>1724924</v>
      </c>
      <c r="D131" s="13">
        <v>129192</v>
      </c>
      <c r="E131" s="13">
        <v>100144</v>
      </c>
      <c r="F131" s="13">
        <v>141211</v>
      </c>
      <c r="G131" s="13">
        <v>172364</v>
      </c>
      <c r="H131" s="13">
        <v>185204</v>
      </c>
      <c r="I131" s="13">
        <v>186099</v>
      </c>
      <c r="J131" s="13">
        <v>196601</v>
      </c>
      <c r="K131" s="13">
        <v>187673</v>
      </c>
      <c r="L131" s="13">
        <v>183449</v>
      </c>
      <c r="M131" s="13">
        <v>169077</v>
      </c>
      <c r="N131" s="13">
        <v>126237</v>
      </c>
      <c r="O131" s="13">
        <v>115931</v>
      </c>
      <c r="P131" s="10">
        <f t="shared" si="2"/>
        <v>1893182</v>
      </c>
      <c r="Q131" s="52">
        <v>9.8000000000000004E-2</v>
      </c>
    </row>
    <row r="132" spans="1:17" x14ac:dyDescent="0.2">
      <c r="A132" s="5" t="s">
        <v>275</v>
      </c>
      <c r="B132" s="7" t="s">
        <v>284</v>
      </c>
      <c r="C132" s="10">
        <v>639820</v>
      </c>
      <c r="D132" s="13">
        <v>39276</v>
      </c>
      <c r="E132" s="13">
        <v>33431</v>
      </c>
      <c r="F132" s="13">
        <v>39196</v>
      </c>
      <c r="G132" s="13">
        <v>27421</v>
      </c>
      <c r="H132" s="13">
        <v>25474</v>
      </c>
      <c r="I132" s="13">
        <v>25500</v>
      </c>
      <c r="J132" s="13">
        <v>29353</v>
      </c>
      <c r="K132" s="13">
        <v>30297</v>
      </c>
      <c r="L132" s="13">
        <v>30364</v>
      </c>
      <c r="M132" s="13">
        <v>26725</v>
      </c>
      <c r="N132" s="13">
        <v>18630</v>
      </c>
      <c r="O132" s="13">
        <v>19511</v>
      </c>
      <c r="P132" s="10">
        <v>345135</v>
      </c>
      <c r="Q132" s="52">
        <v>-0.46100000000000002</v>
      </c>
    </row>
    <row r="133" spans="1:17" x14ac:dyDescent="0.2">
      <c r="A133" s="5" t="s">
        <v>275</v>
      </c>
      <c r="B133" s="7" t="s">
        <v>285</v>
      </c>
      <c r="C133" s="10">
        <v>1278037</v>
      </c>
      <c r="D133" s="13">
        <v>86795</v>
      </c>
      <c r="E133" s="13">
        <v>85538</v>
      </c>
      <c r="F133" s="13">
        <v>100523</v>
      </c>
      <c r="G133" s="13">
        <v>115894</v>
      </c>
      <c r="H133" s="13">
        <v>122499</v>
      </c>
      <c r="I133" s="13">
        <v>125688</v>
      </c>
      <c r="J133" s="13">
        <v>140381</v>
      </c>
      <c r="K133" s="13">
        <v>129846</v>
      </c>
      <c r="L133" s="13">
        <v>140399</v>
      </c>
      <c r="M133" s="13">
        <v>131182</v>
      </c>
      <c r="N133" s="13">
        <v>110073</v>
      </c>
      <c r="O133" s="13">
        <v>107795</v>
      </c>
      <c r="P133" s="10">
        <v>1397022</v>
      </c>
      <c r="Q133" s="52">
        <v>9.2999999999999999E-2</v>
      </c>
    </row>
    <row r="134" spans="1:17" x14ac:dyDescent="0.2">
      <c r="A134" s="5" t="s">
        <v>275</v>
      </c>
      <c r="B134" s="7" t="s">
        <v>286</v>
      </c>
      <c r="C134" s="10">
        <v>1915074</v>
      </c>
      <c r="D134" s="13">
        <v>122247</v>
      </c>
      <c r="E134" s="13">
        <v>109883</v>
      </c>
      <c r="F134" s="13">
        <v>130096</v>
      </c>
      <c r="G134" s="13">
        <v>165749</v>
      </c>
      <c r="H134" s="13">
        <v>202764</v>
      </c>
      <c r="I134" s="13">
        <v>238050</v>
      </c>
      <c r="J134" s="13">
        <v>283444</v>
      </c>
      <c r="K134" s="13">
        <v>291483</v>
      </c>
      <c r="L134" s="13">
        <v>246501</v>
      </c>
      <c r="M134" s="13">
        <v>210595</v>
      </c>
      <c r="N134" s="13">
        <v>147300</v>
      </c>
      <c r="O134" s="13">
        <v>152348</v>
      </c>
      <c r="P134" s="10">
        <f t="shared" si="2"/>
        <v>2300460</v>
      </c>
      <c r="Q134" s="52">
        <v>0.20100000000000001</v>
      </c>
    </row>
    <row r="135" spans="1:17" x14ac:dyDescent="0.2">
      <c r="A135" s="5" t="s">
        <v>275</v>
      </c>
      <c r="B135" s="7" t="s">
        <v>287</v>
      </c>
      <c r="C135" s="10">
        <v>7674604</v>
      </c>
      <c r="D135" s="13">
        <v>554835</v>
      </c>
      <c r="E135" s="13">
        <v>521459</v>
      </c>
      <c r="F135" s="13">
        <v>649258</v>
      </c>
      <c r="G135" s="13">
        <v>685386</v>
      </c>
      <c r="H135" s="13">
        <v>727428</v>
      </c>
      <c r="I135" s="13">
        <v>777494</v>
      </c>
      <c r="J135" s="13">
        <v>861445</v>
      </c>
      <c r="K135" s="13">
        <v>905756</v>
      </c>
      <c r="L135" s="13">
        <v>780868</v>
      </c>
      <c r="M135" s="13">
        <v>740874</v>
      </c>
      <c r="N135" s="13">
        <v>594067</v>
      </c>
      <c r="O135" s="13">
        <v>618091</v>
      </c>
      <c r="P135" s="10">
        <f t="shared" si="2"/>
        <v>8416961</v>
      </c>
      <c r="Q135" s="52">
        <v>9.7000000000000003E-2</v>
      </c>
    </row>
    <row r="136" spans="1:17" x14ac:dyDescent="0.2">
      <c r="A136" s="5" t="s">
        <v>275</v>
      </c>
      <c r="B136" s="7" t="s">
        <v>288</v>
      </c>
      <c r="C136" s="10">
        <v>8296450</v>
      </c>
      <c r="D136" s="13">
        <v>616602</v>
      </c>
      <c r="E136" s="13">
        <v>603458</v>
      </c>
      <c r="F136" s="13">
        <v>717466</v>
      </c>
      <c r="G136" s="13">
        <v>744514</v>
      </c>
      <c r="H136" s="13">
        <v>772155</v>
      </c>
      <c r="I136" s="13">
        <v>821867</v>
      </c>
      <c r="J136" s="13">
        <v>918080</v>
      </c>
      <c r="K136" s="13">
        <v>797775</v>
      </c>
      <c r="L136" s="13">
        <v>879444</v>
      </c>
      <c r="M136" s="13">
        <v>799990</v>
      </c>
      <c r="N136" s="13">
        <v>718939</v>
      </c>
      <c r="O136" s="13">
        <v>673537</v>
      </c>
      <c r="P136" s="10">
        <f t="shared" si="2"/>
        <v>9063827</v>
      </c>
      <c r="Q136" s="52">
        <v>9.1999999999999998E-2</v>
      </c>
    </row>
    <row r="137" spans="1:17" x14ac:dyDescent="0.2">
      <c r="A137" s="5" t="s">
        <v>275</v>
      </c>
      <c r="B137" s="7" t="s">
        <v>289</v>
      </c>
      <c r="C137" s="10">
        <v>18947808</v>
      </c>
      <c r="D137" s="13">
        <v>1434986</v>
      </c>
      <c r="E137" s="13">
        <v>1260170</v>
      </c>
      <c r="F137" s="13">
        <v>1548625</v>
      </c>
      <c r="G137" s="13">
        <v>1623863</v>
      </c>
      <c r="H137" s="13">
        <v>1613031</v>
      </c>
      <c r="I137" s="13">
        <v>1736083</v>
      </c>
      <c r="J137" s="13">
        <v>1969070</v>
      </c>
      <c r="K137" s="13">
        <v>2027769</v>
      </c>
      <c r="L137" s="13">
        <v>1827761</v>
      </c>
      <c r="M137" s="13">
        <v>1612281</v>
      </c>
      <c r="N137" s="13">
        <v>1291290</v>
      </c>
      <c r="O137" s="13">
        <v>1346498</v>
      </c>
      <c r="P137" s="10">
        <f t="shared" si="2"/>
        <v>19291427</v>
      </c>
      <c r="Q137" s="52">
        <v>1.7999999999999999E-2</v>
      </c>
    </row>
    <row r="138" spans="1:17" x14ac:dyDescent="0.2">
      <c r="A138" s="5" t="s">
        <v>275</v>
      </c>
      <c r="B138" s="7" t="s">
        <v>290</v>
      </c>
      <c r="C138" s="10">
        <v>5571738</v>
      </c>
      <c r="D138" s="13">
        <v>339004</v>
      </c>
      <c r="E138" s="13">
        <v>320552</v>
      </c>
      <c r="F138" s="13">
        <v>391049</v>
      </c>
      <c r="G138" s="13">
        <v>494079</v>
      </c>
      <c r="H138" s="13">
        <v>539947</v>
      </c>
      <c r="I138" s="13">
        <v>546775</v>
      </c>
      <c r="J138" s="13">
        <v>601112</v>
      </c>
      <c r="K138" s="13">
        <v>630301</v>
      </c>
      <c r="L138" s="13">
        <v>592261</v>
      </c>
      <c r="M138" s="13">
        <v>543935</v>
      </c>
      <c r="N138" s="13">
        <v>380890</v>
      </c>
      <c r="O138" s="13">
        <v>376695</v>
      </c>
      <c r="P138" s="10">
        <f t="shared" si="2"/>
        <v>5756600</v>
      </c>
      <c r="Q138" s="52">
        <v>3.3000000000000002E-2</v>
      </c>
    </row>
    <row r="139" spans="1:17" x14ac:dyDescent="0.2">
      <c r="A139" s="5" t="s">
        <v>275</v>
      </c>
      <c r="B139" s="7" t="s">
        <v>291</v>
      </c>
      <c r="C139" s="10">
        <v>1635197</v>
      </c>
      <c r="D139" s="13">
        <v>48321</v>
      </c>
      <c r="E139" s="13">
        <v>45574</v>
      </c>
      <c r="F139" s="13">
        <v>55341</v>
      </c>
      <c r="G139" s="13">
        <v>107399</v>
      </c>
      <c r="H139" s="13">
        <v>148828</v>
      </c>
      <c r="I139" s="13">
        <v>246041</v>
      </c>
      <c r="J139" s="13">
        <v>362337</v>
      </c>
      <c r="K139" s="13">
        <v>373549</v>
      </c>
      <c r="L139" s="13">
        <v>240722</v>
      </c>
      <c r="M139" s="13">
        <v>124606</v>
      </c>
      <c r="N139" s="13">
        <v>47498</v>
      </c>
      <c r="O139" s="13">
        <v>50695</v>
      </c>
      <c r="P139" s="10">
        <f t="shared" si="2"/>
        <v>1850911</v>
      </c>
      <c r="Q139" s="52">
        <v>0.14099999999999999</v>
      </c>
    </row>
    <row r="140" spans="1:17" x14ac:dyDescent="0.2">
      <c r="A140" s="5" t="s">
        <v>275</v>
      </c>
      <c r="B140" s="7" t="s">
        <v>292</v>
      </c>
      <c r="C140" s="10">
        <v>4363546</v>
      </c>
      <c r="D140" s="13">
        <v>298440</v>
      </c>
      <c r="E140" s="13">
        <v>255476</v>
      </c>
      <c r="F140" s="13">
        <v>369764</v>
      </c>
      <c r="G140" s="13">
        <v>440253</v>
      </c>
      <c r="H140" s="13">
        <v>463523</v>
      </c>
      <c r="I140" s="13">
        <v>470516</v>
      </c>
      <c r="J140" s="13">
        <v>536155</v>
      </c>
      <c r="K140" s="13">
        <v>570187</v>
      </c>
      <c r="L140" s="13">
        <v>518501</v>
      </c>
      <c r="M140" s="13">
        <v>436683</v>
      </c>
      <c r="N140" s="13">
        <v>304162</v>
      </c>
      <c r="O140" s="13">
        <v>325182</v>
      </c>
      <c r="P140" s="10">
        <v>4988832</v>
      </c>
      <c r="Q140" s="52">
        <v>0.14299999999999999</v>
      </c>
    </row>
    <row r="141" spans="1:17" x14ac:dyDescent="0.2">
      <c r="A141" s="5" t="s">
        <v>275</v>
      </c>
      <c r="B141" s="7" t="s">
        <v>293</v>
      </c>
      <c r="C141" s="10">
        <v>238812</v>
      </c>
      <c r="D141" s="13">
        <v>12598</v>
      </c>
      <c r="E141" s="13">
        <v>12408</v>
      </c>
      <c r="F141" s="13">
        <v>16696</v>
      </c>
      <c r="G141" s="13">
        <v>25718</v>
      </c>
      <c r="H141" s="13">
        <v>27171</v>
      </c>
      <c r="I141" s="13">
        <v>29649</v>
      </c>
      <c r="J141" s="13">
        <v>31398</v>
      </c>
      <c r="K141" s="13">
        <v>30804</v>
      </c>
      <c r="L141" s="13">
        <v>28863</v>
      </c>
      <c r="M141" s="13">
        <v>26674</v>
      </c>
      <c r="N141" s="13">
        <v>13155</v>
      </c>
      <c r="O141" s="13">
        <v>13869</v>
      </c>
      <c r="P141" s="10">
        <f t="shared" si="2"/>
        <v>269003</v>
      </c>
      <c r="Q141" s="52">
        <v>0.126</v>
      </c>
    </row>
    <row r="142" spans="1:17" x14ac:dyDescent="0.2">
      <c r="A142" s="5" t="s">
        <v>275</v>
      </c>
      <c r="B142" s="7" t="s">
        <v>294</v>
      </c>
      <c r="C142" s="10">
        <v>108160</v>
      </c>
      <c r="D142" s="13">
        <v>9066</v>
      </c>
      <c r="E142" s="13">
        <v>6628</v>
      </c>
      <c r="F142" s="13">
        <v>11334</v>
      </c>
      <c r="G142" s="13">
        <v>15142</v>
      </c>
      <c r="H142" s="13">
        <v>16300</v>
      </c>
      <c r="I142" s="13">
        <v>18370</v>
      </c>
      <c r="J142" s="13">
        <v>21182</v>
      </c>
      <c r="K142" s="13">
        <v>25007</v>
      </c>
      <c r="L142" s="13">
        <v>19583</v>
      </c>
      <c r="M142" s="13">
        <v>16503</v>
      </c>
      <c r="N142" s="13">
        <v>5508</v>
      </c>
      <c r="O142" s="13">
        <v>6772</v>
      </c>
      <c r="P142" s="10">
        <f t="shared" si="2"/>
        <v>171395</v>
      </c>
      <c r="Q142" s="52">
        <v>0.58499999999999996</v>
      </c>
    </row>
    <row r="143" spans="1:17" x14ac:dyDescent="0.2">
      <c r="A143" s="5" t="s">
        <v>275</v>
      </c>
      <c r="B143" s="7" t="s">
        <v>295</v>
      </c>
      <c r="C143" s="10">
        <v>456911</v>
      </c>
      <c r="D143" s="13">
        <v>24306</v>
      </c>
      <c r="E143" s="13">
        <v>23055</v>
      </c>
      <c r="F143" s="13">
        <v>33506</v>
      </c>
      <c r="G143" s="13">
        <v>51842</v>
      </c>
      <c r="H143" s="13">
        <v>55637</v>
      </c>
      <c r="I143" s="13">
        <v>52561</v>
      </c>
      <c r="J143" s="13">
        <v>62487</v>
      </c>
      <c r="K143" s="13">
        <v>65333</v>
      </c>
      <c r="L143" s="13">
        <v>56591</v>
      </c>
      <c r="M143" s="13">
        <v>51984</v>
      </c>
      <c r="N143" s="13">
        <v>34273</v>
      </c>
      <c r="O143" s="13">
        <v>34646</v>
      </c>
      <c r="P143" s="10">
        <v>546618</v>
      </c>
      <c r="Q143" s="52">
        <v>0.19600000000000001</v>
      </c>
    </row>
    <row r="144" spans="1:17" x14ac:dyDescent="0.2">
      <c r="A144" s="5" t="s">
        <v>275</v>
      </c>
      <c r="B144" s="7" t="s">
        <v>296</v>
      </c>
      <c r="C144" s="10">
        <v>4058957</v>
      </c>
      <c r="D144" s="13">
        <v>231846</v>
      </c>
      <c r="E144" s="13">
        <v>209396</v>
      </c>
      <c r="F144" s="13">
        <v>287385</v>
      </c>
      <c r="G144" s="13">
        <v>397188</v>
      </c>
      <c r="H144" s="13">
        <v>414519</v>
      </c>
      <c r="I144" s="13">
        <v>449717</v>
      </c>
      <c r="J144" s="13">
        <v>537332</v>
      </c>
      <c r="K144" s="13">
        <v>559280</v>
      </c>
      <c r="L144" s="13">
        <v>475779</v>
      </c>
      <c r="M144" s="13">
        <v>437770</v>
      </c>
      <c r="N144" s="13">
        <v>251871</v>
      </c>
      <c r="O144" s="13">
        <v>267181</v>
      </c>
      <c r="P144" s="10">
        <v>4519118</v>
      </c>
      <c r="Q144" s="52">
        <v>0.113</v>
      </c>
    </row>
    <row r="145" spans="1:17" x14ac:dyDescent="0.2">
      <c r="A145" s="5" t="s">
        <v>275</v>
      </c>
      <c r="B145" s="7" t="s">
        <v>297</v>
      </c>
      <c r="C145" s="10">
        <v>545141</v>
      </c>
      <c r="D145" s="13">
        <v>37080</v>
      </c>
      <c r="E145" s="13">
        <v>31036</v>
      </c>
      <c r="F145" s="13">
        <v>37925</v>
      </c>
      <c r="G145" s="13">
        <v>44727</v>
      </c>
      <c r="H145" s="13">
        <v>44826</v>
      </c>
      <c r="I145" s="13">
        <v>48676</v>
      </c>
      <c r="J145" s="13">
        <v>59177</v>
      </c>
      <c r="K145" s="13">
        <v>70329</v>
      </c>
      <c r="L145" s="13">
        <v>56537</v>
      </c>
      <c r="M145" s="13">
        <v>48394</v>
      </c>
      <c r="N145" s="13">
        <v>37875</v>
      </c>
      <c r="O145" s="13">
        <v>41858</v>
      </c>
      <c r="P145" s="10">
        <f t="shared" si="2"/>
        <v>558440</v>
      </c>
      <c r="Q145" s="52">
        <v>2.4E-2</v>
      </c>
    </row>
    <row r="146" spans="1:17" x14ac:dyDescent="0.2">
      <c r="A146" s="5" t="s">
        <v>275</v>
      </c>
      <c r="B146" s="7" t="s">
        <v>298</v>
      </c>
      <c r="C146" s="10">
        <v>549134</v>
      </c>
      <c r="D146" s="13">
        <v>26107</v>
      </c>
      <c r="E146" s="13">
        <v>19135</v>
      </c>
      <c r="F146" s="13">
        <v>28038</v>
      </c>
      <c r="G146" s="13">
        <v>76366</v>
      </c>
      <c r="H146" s="13">
        <v>83239</v>
      </c>
      <c r="I146" s="13">
        <v>100046</v>
      </c>
      <c r="J146" s="13">
        <v>130454</v>
      </c>
      <c r="K146" s="13">
        <v>136355</v>
      </c>
      <c r="L146" s="13">
        <v>115610</v>
      </c>
      <c r="M146" s="13">
        <v>91303</v>
      </c>
      <c r="N146" s="13">
        <v>60019</v>
      </c>
      <c r="O146" s="13">
        <v>49271</v>
      </c>
      <c r="P146" s="10">
        <v>915929</v>
      </c>
      <c r="Q146" s="52">
        <v>0.66800000000000004</v>
      </c>
    </row>
    <row r="147" spans="1:17" x14ac:dyDescent="0.2">
      <c r="A147" s="5" t="s">
        <v>275</v>
      </c>
      <c r="B147" s="7" t="s">
        <v>299</v>
      </c>
      <c r="C147" s="10">
        <v>4531834</v>
      </c>
      <c r="D147" s="13">
        <v>355402</v>
      </c>
      <c r="E147" s="13">
        <v>334411</v>
      </c>
      <c r="F147" s="13">
        <v>398014</v>
      </c>
      <c r="G147" s="13">
        <v>385364</v>
      </c>
      <c r="H147" s="13">
        <v>407765</v>
      </c>
      <c r="I147" s="13">
        <v>410416</v>
      </c>
      <c r="J147" s="13">
        <v>433051</v>
      </c>
      <c r="K147" s="13">
        <v>439428</v>
      </c>
      <c r="L147" s="13">
        <v>410080</v>
      </c>
      <c r="M147" s="13">
        <v>430950</v>
      </c>
      <c r="N147" s="13">
        <v>366828</v>
      </c>
      <c r="O147" s="13">
        <v>369587</v>
      </c>
      <c r="P147" s="10">
        <f t="shared" si="2"/>
        <v>4741296</v>
      </c>
      <c r="Q147" s="52">
        <v>4.5999999999999999E-2</v>
      </c>
    </row>
    <row r="148" spans="1:17" x14ac:dyDescent="0.2">
      <c r="A148" s="5" t="s">
        <v>275</v>
      </c>
      <c r="B148" s="7" t="s">
        <v>300</v>
      </c>
      <c r="C148" s="10">
        <v>36337050</v>
      </c>
      <c r="D148" s="13">
        <v>2429915</v>
      </c>
      <c r="E148" s="13">
        <v>2253510</v>
      </c>
      <c r="F148" s="13">
        <v>2834980</v>
      </c>
      <c r="G148" s="13">
        <v>3153090</v>
      </c>
      <c r="H148" s="13">
        <v>3384666</v>
      </c>
      <c r="I148" s="13">
        <v>3481694</v>
      </c>
      <c r="J148" s="13">
        <v>3879480</v>
      </c>
      <c r="K148" s="13">
        <v>3861422</v>
      </c>
      <c r="L148" s="13">
        <v>3635794</v>
      </c>
      <c r="M148" s="13">
        <v>3411144</v>
      </c>
      <c r="N148" s="13">
        <v>2672469</v>
      </c>
      <c r="O148" s="13">
        <v>2653058</v>
      </c>
      <c r="P148" s="10">
        <f t="shared" si="2"/>
        <v>37651222</v>
      </c>
      <c r="Q148" s="52">
        <v>3.5999999999999997E-2</v>
      </c>
    </row>
    <row r="149" spans="1:17" s="5" customFormat="1" x14ac:dyDescent="0.2">
      <c r="A149" s="5" t="s">
        <v>275</v>
      </c>
      <c r="B149" s="7" t="s">
        <v>301</v>
      </c>
      <c r="C149" s="10">
        <v>1681886</v>
      </c>
      <c r="D149" s="13">
        <v>103073</v>
      </c>
      <c r="E149" s="13">
        <v>95276</v>
      </c>
      <c r="F149" s="13">
        <v>87181</v>
      </c>
      <c r="G149" s="13">
        <v>119724</v>
      </c>
      <c r="H149" s="13">
        <v>130878</v>
      </c>
      <c r="I149" s="13">
        <v>141990</v>
      </c>
      <c r="J149" s="13">
        <v>162659</v>
      </c>
      <c r="K149" s="13">
        <v>169515</v>
      </c>
      <c r="L149" s="13">
        <v>146276</v>
      </c>
      <c r="M149" s="13">
        <v>134535</v>
      </c>
      <c r="N149" s="13">
        <v>83776</v>
      </c>
      <c r="O149" s="13">
        <v>94552</v>
      </c>
      <c r="P149" s="10">
        <v>1469753</v>
      </c>
      <c r="Q149" s="52">
        <v>-0.126</v>
      </c>
    </row>
    <row r="150" spans="1:17" x14ac:dyDescent="0.2">
      <c r="A150" s="5" t="s">
        <v>275</v>
      </c>
      <c r="B150" s="7" t="s">
        <v>302</v>
      </c>
      <c r="C150" s="10">
        <v>2145582</v>
      </c>
      <c r="D150" s="13">
        <v>156611</v>
      </c>
      <c r="E150" s="13">
        <v>159372</v>
      </c>
      <c r="F150" s="13">
        <v>203511</v>
      </c>
      <c r="G150" s="13">
        <v>209661</v>
      </c>
      <c r="H150" s="13">
        <v>208782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13">
        <v>136695</v>
      </c>
      <c r="P150" s="10">
        <f t="shared" si="2"/>
        <v>1074632</v>
      </c>
      <c r="Q150" s="52">
        <v>-0.499</v>
      </c>
    </row>
    <row r="151" spans="1:17" x14ac:dyDescent="0.2">
      <c r="A151" s="5" t="s">
        <v>275</v>
      </c>
      <c r="B151" s="7" t="s">
        <v>303</v>
      </c>
      <c r="C151" s="10">
        <v>723279</v>
      </c>
      <c r="D151" s="13">
        <v>50114</v>
      </c>
      <c r="E151" s="13">
        <v>53131</v>
      </c>
      <c r="F151" s="13">
        <v>67408</v>
      </c>
      <c r="G151" s="13">
        <v>74568</v>
      </c>
      <c r="H151" s="13">
        <v>78122</v>
      </c>
      <c r="I151" s="13">
        <v>81235</v>
      </c>
      <c r="J151" s="13">
        <v>94269</v>
      </c>
      <c r="K151" s="13">
        <v>81539</v>
      </c>
      <c r="L151" s="13">
        <v>88444</v>
      </c>
      <c r="M151" s="13">
        <v>78339</v>
      </c>
      <c r="N151" s="13">
        <v>56726</v>
      </c>
      <c r="O151" s="13">
        <v>51906</v>
      </c>
      <c r="P151" s="10">
        <v>855763</v>
      </c>
      <c r="Q151" s="52">
        <v>0.183</v>
      </c>
    </row>
    <row r="152" spans="1:17" x14ac:dyDescent="0.2">
      <c r="A152" s="5" t="s">
        <v>275</v>
      </c>
      <c r="B152" s="7" t="s">
        <v>304</v>
      </c>
      <c r="C152" s="10">
        <v>3552519</v>
      </c>
      <c r="D152" s="13">
        <v>300176</v>
      </c>
      <c r="E152" s="13">
        <v>278445</v>
      </c>
      <c r="F152" s="13">
        <v>312173</v>
      </c>
      <c r="G152" s="13">
        <v>300931</v>
      </c>
      <c r="H152" s="13">
        <v>316683</v>
      </c>
      <c r="I152" s="13">
        <v>332744</v>
      </c>
      <c r="J152" s="13">
        <v>311485</v>
      </c>
      <c r="K152" s="13">
        <v>317944</v>
      </c>
      <c r="L152" s="13">
        <v>338163</v>
      </c>
      <c r="M152" s="13">
        <v>315581</v>
      </c>
      <c r="N152" s="13">
        <v>282094</v>
      </c>
      <c r="O152" s="13">
        <v>297206</v>
      </c>
      <c r="P152" s="10">
        <v>3703985</v>
      </c>
      <c r="Q152" s="52">
        <v>4.2999999999999997E-2</v>
      </c>
    </row>
    <row r="153" spans="1:17" x14ac:dyDescent="0.2">
      <c r="A153" s="5" t="s">
        <v>275</v>
      </c>
      <c r="B153" s="7" t="s">
        <v>305</v>
      </c>
      <c r="C153" s="10">
        <v>6854595</v>
      </c>
      <c r="D153" s="13">
        <v>435198</v>
      </c>
      <c r="E153" s="13">
        <v>405540</v>
      </c>
      <c r="F153" s="13">
        <v>522651</v>
      </c>
      <c r="G153" s="13">
        <v>597457</v>
      </c>
      <c r="H153" s="13">
        <v>672452</v>
      </c>
      <c r="I153" s="13">
        <v>924526</v>
      </c>
      <c r="J153" s="13">
        <v>1026502</v>
      </c>
      <c r="K153" s="13">
        <v>1015240</v>
      </c>
      <c r="L153" s="13">
        <v>954749</v>
      </c>
      <c r="M153" s="13">
        <v>891556</v>
      </c>
      <c r="N153" s="13">
        <v>638280</v>
      </c>
      <c r="O153" s="13">
        <v>479123</v>
      </c>
      <c r="P153" s="10">
        <f t="shared" si="2"/>
        <v>8563274</v>
      </c>
      <c r="Q153" s="52">
        <v>0.249</v>
      </c>
    </row>
    <row r="154" spans="1:17" x14ac:dyDescent="0.2">
      <c r="A154" s="5" t="s">
        <v>275</v>
      </c>
      <c r="B154" s="7" t="s">
        <v>306</v>
      </c>
      <c r="C154" s="10">
        <v>3016669</v>
      </c>
      <c r="D154" s="13">
        <v>233419</v>
      </c>
      <c r="E154" s="13">
        <v>185339</v>
      </c>
      <c r="F154" s="13">
        <v>222737</v>
      </c>
      <c r="G154" s="13">
        <v>222223</v>
      </c>
      <c r="H154" s="13">
        <v>273976</v>
      </c>
      <c r="I154" s="13">
        <v>362780</v>
      </c>
      <c r="J154" s="13">
        <v>438770</v>
      </c>
      <c r="K154" s="13">
        <v>454590</v>
      </c>
      <c r="L154" s="13">
        <v>368312</v>
      </c>
      <c r="M154" s="13">
        <v>243279</v>
      </c>
      <c r="N154" s="13">
        <v>183337</v>
      </c>
      <c r="O154" s="13">
        <v>190952</v>
      </c>
      <c r="P154" s="10">
        <v>3378978</v>
      </c>
      <c r="Q154" s="52">
        <v>0.12</v>
      </c>
    </row>
    <row r="155" spans="1:17" x14ac:dyDescent="0.2">
      <c r="A155" s="5" t="s">
        <v>338</v>
      </c>
      <c r="B155" s="6" t="s">
        <v>339</v>
      </c>
      <c r="C155" s="10">
        <v>1305533</v>
      </c>
      <c r="D155" s="13">
        <v>107749</v>
      </c>
      <c r="E155" s="13">
        <v>81837</v>
      </c>
      <c r="F155" s="13">
        <v>90585</v>
      </c>
      <c r="G155" s="13">
        <v>112116</v>
      </c>
      <c r="H155" s="13">
        <v>103870</v>
      </c>
      <c r="I155" s="13">
        <v>120058</v>
      </c>
      <c r="J155" s="13">
        <v>185811</v>
      </c>
      <c r="K155" s="13">
        <v>172810</v>
      </c>
      <c r="L155" s="13">
        <v>122949</v>
      </c>
      <c r="M155" s="13">
        <v>115071</v>
      </c>
      <c r="N155" s="13"/>
      <c r="O155" s="13">
        <v>113157</v>
      </c>
      <c r="P155" s="10">
        <v>1424173</v>
      </c>
      <c r="Q155" s="52">
        <v>8.8999999999999996E-2</v>
      </c>
    </row>
    <row r="156" spans="1:17" x14ac:dyDescent="0.2">
      <c r="A156" s="5" t="s">
        <v>340</v>
      </c>
      <c r="B156" s="6" t="s">
        <v>341</v>
      </c>
      <c r="C156" s="10">
        <v>4663472</v>
      </c>
      <c r="D156" s="13">
        <v>301298</v>
      </c>
      <c r="E156" s="13">
        <v>278663</v>
      </c>
      <c r="F156" s="13">
        <v>359669</v>
      </c>
      <c r="G156" s="13">
        <v>434755</v>
      </c>
      <c r="H156" s="13">
        <v>478423</v>
      </c>
      <c r="I156" s="13">
        <v>532101</v>
      </c>
      <c r="J156" s="13">
        <v>568271</v>
      </c>
      <c r="K156" s="13">
        <v>548797</v>
      </c>
      <c r="L156" s="13">
        <v>481562</v>
      </c>
      <c r="M156" s="13">
        <v>450599</v>
      </c>
      <c r="N156" s="13">
        <v>335491</v>
      </c>
      <c r="O156" s="13">
        <v>337297</v>
      </c>
      <c r="P156" s="10">
        <f t="shared" si="2"/>
        <v>5106926</v>
      </c>
      <c r="Q156" s="52">
        <f>P156/C156-1</f>
        <v>9.5090953692870794E-2</v>
      </c>
    </row>
    <row r="157" spans="1:17" x14ac:dyDescent="0.2">
      <c r="A157" s="5" t="s">
        <v>342</v>
      </c>
      <c r="B157" s="6" t="s">
        <v>343</v>
      </c>
      <c r="C157" s="10">
        <v>809752</v>
      </c>
      <c r="D157" s="13">
        <v>74008</v>
      </c>
      <c r="E157" s="13">
        <v>68286</v>
      </c>
      <c r="F157" s="13">
        <v>77614</v>
      </c>
      <c r="G157" s="13">
        <v>75910</v>
      </c>
      <c r="H157" s="13">
        <v>69933</v>
      </c>
      <c r="I157" s="13">
        <v>73377</v>
      </c>
      <c r="J157" s="13">
        <v>80304</v>
      </c>
      <c r="K157" s="13">
        <v>76775</v>
      </c>
      <c r="L157" s="13">
        <v>68995</v>
      </c>
      <c r="M157" s="13">
        <v>71820</v>
      </c>
      <c r="N157" s="13">
        <v>63339</v>
      </c>
      <c r="O157" s="13">
        <v>72257</v>
      </c>
      <c r="P157" s="10">
        <f t="shared" si="2"/>
        <v>872618</v>
      </c>
      <c r="Q157" s="52">
        <f>P157/C157-1</f>
        <v>7.7636115749019519E-2</v>
      </c>
    </row>
    <row r="158" spans="1:17" x14ac:dyDescent="0.2">
      <c r="A158" s="5" t="s">
        <v>342</v>
      </c>
      <c r="B158" s="6" t="s">
        <v>345</v>
      </c>
      <c r="C158" s="10">
        <v>1373859</v>
      </c>
      <c r="D158" s="27">
        <v>77820</v>
      </c>
      <c r="E158" s="27">
        <v>70991</v>
      </c>
      <c r="F158" s="27">
        <v>90748</v>
      </c>
      <c r="G158" s="27">
        <v>114174</v>
      </c>
      <c r="H158" s="27">
        <v>175482</v>
      </c>
      <c r="I158" s="27">
        <v>186072</v>
      </c>
      <c r="J158" s="27">
        <v>185886</v>
      </c>
      <c r="K158" s="27">
        <v>190125</v>
      </c>
      <c r="L158" s="27">
        <v>179539</v>
      </c>
      <c r="M158" s="13">
        <v>168233</v>
      </c>
      <c r="N158" s="13">
        <v>138363</v>
      </c>
      <c r="O158" s="13">
        <v>135034</v>
      </c>
      <c r="P158" s="10">
        <f t="shared" si="2"/>
        <v>1712467</v>
      </c>
      <c r="Q158" s="52">
        <f>P158/C158-1</f>
        <v>0.24646488467884997</v>
      </c>
    </row>
    <row r="159" spans="1:17" x14ac:dyDescent="0.2">
      <c r="A159" s="5" t="s">
        <v>346</v>
      </c>
      <c r="B159" s="6" t="s">
        <v>346</v>
      </c>
      <c r="C159" s="10">
        <v>1630027</v>
      </c>
      <c r="D159" s="13">
        <v>103447</v>
      </c>
      <c r="E159" s="13">
        <v>98555</v>
      </c>
      <c r="F159" s="13">
        <v>124561</v>
      </c>
      <c r="G159" s="13">
        <v>154201</v>
      </c>
      <c r="H159" s="13">
        <v>166758</v>
      </c>
      <c r="I159" s="13">
        <v>164129</v>
      </c>
      <c r="J159" s="13">
        <v>193375</v>
      </c>
      <c r="K159" s="13">
        <v>196028</v>
      </c>
      <c r="L159" s="13">
        <v>178229</v>
      </c>
      <c r="M159" s="13">
        <v>162611</v>
      </c>
      <c r="N159" s="13">
        <v>126325</v>
      </c>
      <c r="O159" s="13">
        <v>123012</v>
      </c>
      <c r="P159" s="10">
        <f t="shared" si="2"/>
        <v>1791231</v>
      </c>
      <c r="Q159" s="52">
        <f>P159/C159-1</f>
        <v>9.8896521345965382E-2</v>
      </c>
    </row>
    <row r="160" spans="1:17" x14ac:dyDescent="0.2">
      <c r="A160" s="5" t="s">
        <v>347</v>
      </c>
      <c r="B160" s="6" t="s">
        <v>348</v>
      </c>
      <c r="C160" s="10">
        <f>P160/(1+Q160)</f>
        <v>685130.04484304937</v>
      </c>
      <c r="D160" s="13">
        <v>45075</v>
      </c>
      <c r="E160" s="13">
        <v>38401</v>
      </c>
      <c r="F160" s="13">
        <v>44329</v>
      </c>
      <c r="G160" s="13">
        <v>55190</v>
      </c>
      <c r="H160" s="13">
        <v>59612</v>
      </c>
      <c r="I160" s="13">
        <v>68814</v>
      </c>
      <c r="J160" s="13">
        <v>97625</v>
      </c>
      <c r="K160" s="13">
        <v>90398</v>
      </c>
      <c r="L160" s="13">
        <v>75684</v>
      </c>
      <c r="M160" s="13">
        <v>70883</v>
      </c>
      <c r="N160" s="13">
        <v>56216</v>
      </c>
      <c r="O160" s="13">
        <v>61693</v>
      </c>
      <c r="P160" s="10">
        <v>763920</v>
      </c>
      <c r="Q160" s="52">
        <v>0.115</v>
      </c>
    </row>
    <row r="161" spans="1:21" x14ac:dyDescent="0.2">
      <c r="A161" s="5" t="s">
        <v>349</v>
      </c>
      <c r="B161" s="6" t="s">
        <v>349</v>
      </c>
      <c r="C161" s="10">
        <v>3293524</v>
      </c>
      <c r="D161" s="13">
        <v>169673</v>
      </c>
      <c r="E161" s="13">
        <v>174877</v>
      </c>
      <c r="F161" s="13">
        <v>240360</v>
      </c>
      <c r="G161" s="13">
        <v>300123</v>
      </c>
      <c r="H161" s="13">
        <v>325053</v>
      </c>
      <c r="I161" s="13">
        <v>345885</v>
      </c>
      <c r="J161" s="13">
        <v>415780</v>
      </c>
      <c r="K161" s="13">
        <v>427575</v>
      </c>
      <c r="L161" s="13">
        <v>382389</v>
      </c>
      <c r="M161" s="13">
        <v>346480</v>
      </c>
      <c r="N161" s="13">
        <v>204503</v>
      </c>
      <c r="O161" s="13">
        <v>173528</v>
      </c>
      <c r="P161" s="10">
        <f t="shared" ref="P161:P223" si="3">SUM(D161:O161)</f>
        <v>3506226</v>
      </c>
      <c r="Q161" s="52">
        <f>P161/C161-1</f>
        <v>6.4581888578920221E-2</v>
      </c>
    </row>
    <row r="162" spans="1:21" x14ac:dyDescent="0.2">
      <c r="A162" s="5" t="s">
        <v>350</v>
      </c>
      <c r="B162" s="6" t="s">
        <v>351</v>
      </c>
      <c r="C162" s="10">
        <v>937037</v>
      </c>
      <c r="D162" s="13">
        <v>66894</v>
      </c>
      <c r="E162" s="13">
        <v>48896</v>
      </c>
      <c r="F162" s="13">
        <v>55778</v>
      </c>
      <c r="G162" s="13">
        <v>70686</v>
      </c>
      <c r="H162" s="13">
        <v>95331</v>
      </c>
      <c r="I162" s="13"/>
      <c r="J162" s="13">
        <v>121890</v>
      </c>
      <c r="K162" s="13">
        <v>131653</v>
      </c>
      <c r="L162" s="13">
        <v>115171</v>
      </c>
      <c r="M162" s="13">
        <v>89671</v>
      </c>
      <c r="N162" s="13">
        <v>71289</v>
      </c>
      <c r="O162" s="13">
        <v>69478</v>
      </c>
      <c r="P162" s="10">
        <f t="shared" si="3"/>
        <v>936737</v>
      </c>
      <c r="Q162" s="52"/>
    </row>
    <row r="163" spans="1:21" x14ac:dyDescent="0.2">
      <c r="A163" s="5" t="s">
        <v>352</v>
      </c>
      <c r="B163" s="6" t="s">
        <v>353</v>
      </c>
      <c r="C163" s="10">
        <f>P163/(1+Q163)</f>
        <v>651385.5165069222</v>
      </c>
      <c r="D163" s="15">
        <v>41613</v>
      </c>
      <c r="E163" s="15">
        <v>32342</v>
      </c>
      <c r="F163" s="15">
        <v>36480</v>
      </c>
      <c r="G163" s="15">
        <v>44197</v>
      </c>
      <c r="H163" s="13">
        <v>47680</v>
      </c>
      <c r="I163" s="13">
        <v>63070</v>
      </c>
      <c r="J163" s="13">
        <v>76426</v>
      </c>
      <c r="K163" s="13">
        <v>75513</v>
      </c>
      <c r="L163" s="13">
        <v>63695</v>
      </c>
      <c r="M163" s="13">
        <v>51234</v>
      </c>
      <c r="N163" s="13">
        <v>40022</v>
      </c>
      <c r="O163" s="13">
        <v>39379</v>
      </c>
      <c r="P163" s="10">
        <v>611651</v>
      </c>
      <c r="Q163" s="52">
        <v>-6.0999999999999999E-2</v>
      </c>
    </row>
    <row r="164" spans="1:21" x14ac:dyDescent="0.2">
      <c r="A164" s="5" t="s">
        <v>352</v>
      </c>
      <c r="B164" s="6" t="s">
        <v>354</v>
      </c>
      <c r="C164" s="10">
        <f>P164/(1+Q164)</f>
        <v>542030.15075376886</v>
      </c>
      <c r="D164" s="15">
        <v>11388</v>
      </c>
      <c r="E164" s="15">
        <v>9832</v>
      </c>
      <c r="F164" s="15">
        <v>13034</v>
      </c>
      <c r="G164" s="15">
        <v>23645</v>
      </c>
      <c r="H164" s="13">
        <v>42628</v>
      </c>
      <c r="I164" s="13">
        <v>94374</v>
      </c>
      <c r="J164" s="13">
        <v>147630</v>
      </c>
      <c r="K164" s="13">
        <v>151349</v>
      </c>
      <c r="L164" s="13">
        <v>98882</v>
      </c>
      <c r="M164" s="13">
        <v>27574</v>
      </c>
      <c r="N164" s="13">
        <v>13890</v>
      </c>
      <c r="O164" s="13">
        <v>12958</v>
      </c>
      <c r="P164" s="10">
        <v>647184</v>
      </c>
      <c r="Q164" s="52">
        <v>0.19400000000000001</v>
      </c>
    </row>
    <row r="165" spans="1:21" x14ac:dyDescent="0.2">
      <c r="A165" s="5" t="s">
        <v>366</v>
      </c>
      <c r="B165" s="6" t="s">
        <v>367</v>
      </c>
      <c r="C165" s="10">
        <v>1624194</v>
      </c>
      <c r="D165" s="13">
        <v>124053</v>
      </c>
      <c r="E165" s="13">
        <v>126543</v>
      </c>
      <c r="F165" s="13">
        <v>138751</v>
      </c>
      <c r="G165" s="13">
        <v>143771</v>
      </c>
      <c r="H165" s="13">
        <v>120087</v>
      </c>
      <c r="I165" s="13">
        <v>121065</v>
      </c>
      <c r="J165" s="13">
        <v>142607</v>
      </c>
      <c r="K165" s="13">
        <v>134148</v>
      </c>
      <c r="L165" s="13">
        <f>1317494-1191945</f>
        <v>125549</v>
      </c>
      <c r="M165" s="13">
        <v>140920</v>
      </c>
      <c r="N165" s="13">
        <v>106012</v>
      </c>
      <c r="O165" s="13">
        <v>92741</v>
      </c>
      <c r="P165" s="10">
        <f t="shared" si="3"/>
        <v>1516247</v>
      </c>
      <c r="Q165" s="52">
        <v>-6.5000000000000002E-2</v>
      </c>
      <c r="S165" s="13"/>
      <c r="T165" s="32"/>
      <c r="U165" s="53"/>
    </row>
    <row r="166" spans="1:21" x14ac:dyDescent="0.2">
      <c r="A166" s="5" t="s">
        <v>366</v>
      </c>
      <c r="B166" s="6" t="s">
        <v>93</v>
      </c>
      <c r="C166" s="10">
        <v>15411749</v>
      </c>
      <c r="D166" s="13">
        <v>1218445</v>
      </c>
      <c r="E166" s="13">
        <v>1107231</v>
      </c>
      <c r="F166" s="13">
        <v>1265379</v>
      </c>
      <c r="G166" s="13">
        <v>1418888</v>
      </c>
      <c r="H166" s="13">
        <v>1247546</v>
      </c>
      <c r="I166" s="13">
        <v>1289808</v>
      </c>
      <c r="J166" s="13">
        <v>1697367</v>
      </c>
      <c r="K166" s="13">
        <v>1414700</v>
      </c>
      <c r="L166" s="13">
        <f>13330391-12036878</f>
        <v>1293513</v>
      </c>
      <c r="M166" s="13">
        <v>1377514</v>
      </c>
      <c r="N166" s="13">
        <v>1169888</v>
      </c>
      <c r="O166" s="13">
        <v>1169639</v>
      </c>
      <c r="P166" s="10">
        <f t="shared" si="3"/>
        <v>15669918</v>
      </c>
      <c r="Q166" s="52">
        <v>0.02</v>
      </c>
      <c r="S166" s="13"/>
      <c r="T166" s="32"/>
      <c r="U166" s="53"/>
    </row>
    <row r="167" spans="1:21" x14ac:dyDescent="0.2">
      <c r="A167" s="5" t="s">
        <v>366</v>
      </c>
      <c r="B167" s="6" t="s">
        <v>368</v>
      </c>
      <c r="C167" s="10">
        <v>7244158</v>
      </c>
      <c r="D167" s="13">
        <v>573911</v>
      </c>
      <c r="E167" s="13">
        <v>497653</v>
      </c>
      <c r="F167" s="13">
        <v>565247</v>
      </c>
      <c r="G167" s="13">
        <v>615135</v>
      </c>
      <c r="H167" s="13">
        <v>552229</v>
      </c>
      <c r="I167" s="13">
        <v>597441</v>
      </c>
      <c r="J167" s="13">
        <v>824005</v>
      </c>
      <c r="K167" s="13">
        <v>648717</v>
      </c>
      <c r="L167" s="13">
        <f>6139684-5485401</f>
        <v>654283</v>
      </c>
      <c r="M167" s="13">
        <v>611063</v>
      </c>
      <c r="N167" s="13">
        <v>565725</v>
      </c>
      <c r="O167" s="13">
        <v>584905</v>
      </c>
      <c r="P167" s="10">
        <f t="shared" si="3"/>
        <v>7290314</v>
      </c>
      <c r="Q167" s="52">
        <v>7.0000000000000001E-3</v>
      </c>
      <c r="S167" s="13"/>
      <c r="T167" s="32"/>
      <c r="U167" s="53"/>
    </row>
    <row r="168" spans="1:21" x14ac:dyDescent="0.2">
      <c r="A168" s="5" t="s">
        <v>366</v>
      </c>
      <c r="B168" s="6" t="s">
        <v>369</v>
      </c>
      <c r="C168" s="10">
        <v>740217</v>
      </c>
      <c r="D168" s="13">
        <v>65743</v>
      </c>
      <c r="E168" s="13">
        <v>60068</v>
      </c>
      <c r="F168" s="13">
        <v>66766</v>
      </c>
      <c r="G168" s="13">
        <v>72821</v>
      </c>
      <c r="H168" s="13">
        <v>67451</v>
      </c>
      <c r="I168" s="13">
        <v>66649</v>
      </c>
      <c r="J168" s="13">
        <v>79728</v>
      </c>
      <c r="K168" s="13">
        <v>73292</v>
      </c>
      <c r="L168" s="13">
        <f>692826-626839</f>
        <v>65987</v>
      </c>
      <c r="M168" s="13">
        <v>74321</v>
      </c>
      <c r="N168" s="13">
        <v>49450</v>
      </c>
      <c r="O168" s="13">
        <v>50335</v>
      </c>
      <c r="P168" s="10">
        <f t="shared" si="3"/>
        <v>792611</v>
      </c>
      <c r="Q168" s="52">
        <v>7.3999999999999996E-2</v>
      </c>
      <c r="S168" s="13"/>
      <c r="T168" s="32"/>
      <c r="U168" s="53"/>
    </row>
    <row r="169" spans="1:21" x14ac:dyDescent="0.2">
      <c r="A169" s="5" t="s">
        <v>366</v>
      </c>
      <c r="B169" s="6" t="s">
        <v>370</v>
      </c>
      <c r="C169" s="10">
        <v>3438397</v>
      </c>
      <c r="D169" s="13">
        <v>275990</v>
      </c>
      <c r="E169" s="13">
        <v>269149</v>
      </c>
      <c r="F169" s="13">
        <v>303343</v>
      </c>
      <c r="G169" s="13">
        <v>360130</v>
      </c>
      <c r="H169" s="13">
        <v>282658</v>
      </c>
      <c r="I169" s="13">
        <v>257729</v>
      </c>
      <c r="J169" s="13">
        <v>283558</v>
      </c>
      <c r="K169" s="13">
        <v>273529</v>
      </c>
      <c r="L169" s="13">
        <f>2906722-2639815</f>
        <v>266907</v>
      </c>
      <c r="M169" s="13">
        <v>333729</v>
      </c>
      <c r="N169" s="13">
        <v>263797</v>
      </c>
      <c r="O169" s="13">
        <v>259655</v>
      </c>
      <c r="P169" s="10">
        <f t="shared" si="3"/>
        <v>3430174</v>
      </c>
      <c r="Q169" s="52">
        <v>1E-3</v>
      </c>
      <c r="S169" s="13"/>
      <c r="T169" s="32"/>
      <c r="U169" s="53"/>
    </row>
    <row r="170" spans="1:21" x14ac:dyDescent="0.2">
      <c r="A170" s="5" t="s">
        <v>366</v>
      </c>
      <c r="B170" s="6" t="s">
        <v>371</v>
      </c>
      <c r="C170" s="10">
        <v>442261</v>
      </c>
      <c r="D170" s="13">
        <v>34871</v>
      </c>
      <c r="E170" s="13">
        <v>29362</v>
      </c>
      <c r="F170" s="13">
        <v>33925</v>
      </c>
      <c r="G170" s="13">
        <v>44429</v>
      </c>
      <c r="H170" s="13">
        <v>45862</v>
      </c>
      <c r="I170" s="13">
        <v>52723</v>
      </c>
      <c r="J170" s="13">
        <v>81046</v>
      </c>
      <c r="K170" s="13">
        <v>73292</v>
      </c>
      <c r="L170" s="13">
        <f>489237-444299</f>
        <v>44938</v>
      </c>
      <c r="M170" s="13">
        <v>48789</v>
      </c>
      <c r="N170" s="13">
        <v>41011</v>
      </c>
      <c r="O170" s="13">
        <v>42140</v>
      </c>
      <c r="P170" s="10">
        <f t="shared" si="3"/>
        <v>572388</v>
      </c>
      <c r="Q170" s="52">
        <v>0.29499999999999998</v>
      </c>
      <c r="S170" s="13"/>
      <c r="T170" s="32"/>
      <c r="U170" s="53"/>
    </row>
    <row r="171" spans="1:21" x14ac:dyDescent="0.2">
      <c r="A171" s="5" t="s">
        <v>366</v>
      </c>
      <c r="B171" s="6" t="s">
        <v>372</v>
      </c>
      <c r="C171" s="10">
        <v>460412</v>
      </c>
      <c r="D171" s="13">
        <v>30259</v>
      </c>
      <c r="E171" s="13">
        <v>29571</v>
      </c>
      <c r="F171" s="13">
        <v>35471</v>
      </c>
      <c r="G171" s="13">
        <v>39528</v>
      </c>
      <c r="H171" s="13">
        <v>39116</v>
      </c>
      <c r="I171" s="13">
        <v>53060</v>
      </c>
      <c r="J171" s="13">
        <v>86176</v>
      </c>
      <c r="K171" s="13">
        <v>60603</v>
      </c>
      <c r="L171" s="13">
        <f>454870-407624</f>
        <v>47246</v>
      </c>
      <c r="M171" s="13">
        <v>33840</v>
      </c>
      <c r="N171" s="13">
        <v>27752</v>
      </c>
      <c r="O171" s="13">
        <v>26566</v>
      </c>
      <c r="P171" s="10">
        <f t="shared" si="3"/>
        <v>509188</v>
      </c>
      <c r="Q171" s="52">
        <v>0.107</v>
      </c>
      <c r="S171" s="13"/>
      <c r="T171" s="32"/>
      <c r="U171" s="53"/>
    </row>
    <row r="172" spans="1:21" x14ac:dyDescent="0.2">
      <c r="A172" s="5" t="s">
        <v>366</v>
      </c>
      <c r="B172" s="6" t="s">
        <v>373</v>
      </c>
      <c r="C172" s="10">
        <v>361915</v>
      </c>
      <c r="D172" s="13">
        <v>27859</v>
      </c>
      <c r="E172" s="13">
        <v>24614</v>
      </c>
      <c r="F172" s="13">
        <v>25892</v>
      </c>
      <c r="G172" s="13">
        <v>29576</v>
      </c>
      <c r="H172" s="13">
        <v>30504</v>
      </c>
      <c r="I172" s="13">
        <v>31302</v>
      </c>
      <c r="J172" s="13">
        <v>43486</v>
      </c>
      <c r="K172" s="13">
        <v>32856</v>
      </c>
      <c r="L172" s="13">
        <f>310384-281373</f>
        <v>29011</v>
      </c>
      <c r="M172" s="13">
        <v>35284</v>
      </c>
      <c r="N172" s="13">
        <v>32248</v>
      </c>
      <c r="O172" s="13">
        <v>29513</v>
      </c>
      <c r="P172" s="10">
        <f t="shared" si="3"/>
        <v>372145</v>
      </c>
      <c r="Q172" s="52">
        <v>0.04</v>
      </c>
      <c r="S172" s="13"/>
      <c r="T172" s="32"/>
      <c r="U172" s="53"/>
    </row>
    <row r="173" spans="1:21" x14ac:dyDescent="0.2">
      <c r="A173" s="5" t="s">
        <v>366</v>
      </c>
      <c r="B173" s="6" t="s">
        <v>374</v>
      </c>
      <c r="C173" s="10">
        <v>762247</v>
      </c>
      <c r="D173" s="13">
        <v>55266</v>
      </c>
      <c r="E173" s="13">
        <v>47673</v>
      </c>
      <c r="F173" s="13">
        <v>57683</v>
      </c>
      <c r="G173" s="13">
        <v>71945</v>
      </c>
      <c r="H173" s="13">
        <v>67657</v>
      </c>
      <c r="I173" s="13">
        <v>76039</v>
      </c>
      <c r="J173" s="13">
        <v>112007</v>
      </c>
      <c r="K173" s="13">
        <v>93165</v>
      </c>
      <c r="L173" s="13">
        <f>729269-651313</f>
        <v>77956</v>
      </c>
      <c r="M173" s="13">
        <v>69878</v>
      </c>
      <c r="N173" s="13">
        <v>59564</v>
      </c>
      <c r="O173" s="13">
        <v>61049</v>
      </c>
      <c r="P173" s="10">
        <f t="shared" si="3"/>
        <v>849882</v>
      </c>
      <c r="Q173" s="52">
        <v>0.121</v>
      </c>
      <c r="S173" s="13"/>
      <c r="T173" s="32"/>
      <c r="U173" s="53"/>
    </row>
    <row r="174" spans="1:21" x14ac:dyDescent="0.2">
      <c r="A174" s="5" t="s">
        <v>375</v>
      </c>
      <c r="B174" s="6" t="s">
        <v>376</v>
      </c>
      <c r="C174" s="10">
        <v>45211749</v>
      </c>
      <c r="D174" s="13">
        <v>3263776</v>
      </c>
      <c r="E174" s="13">
        <v>3050512</v>
      </c>
      <c r="F174" s="13">
        <v>3662372</v>
      </c>
      <c r="G174" s="13">
        <v>4132417</v>
      </c>
      <c r="H174" s="13">
        <v>4480618</v>
      </c>
      <c r="I174" s="13">
        <v>4519980</v>
      </c>
      <c r="J174" s="13">
        <v>5156990</v>
      </c>
      <c r="K174" s="13">
        <v>5064229</v>
      </c>
      <c r="L174" s="13">
        <v>4687182</v>
      </c>
      <c r="M174" s="13">
        <v>4609355</v>
      </c>
      <c r="N174" s="13">
        <v>3588218</v>
      </c>
      <c r="O174" s="13">
        <v>3540966</v>
      </c>
      <c r="P174" s="10">
        <v>49755252</v>
      </c>
      <c r="Q174" s="52">
        <f>P174/C174-1</f>
        <v>0.10049385614345518</v>
      </c>
    </row>
    <row r="175" spans="1:21" x14ac:dyDescent="0.2">
      <c r="A175" s="5" t="s">
        <v>375</v>
      </c>
      <c r="B175" s="6" t="s">
        <v>377</v>
      </c>
      <c r="C175" s="10">
        <v>2142833</v>
      </c>
      <c r="D175" s="13">
        <v>142553</v>
      </c>
      <c r="E175" s="13">
        <v>133382</v>
      </c>
      <c r="F175" s="13">
        <v>167362</v>
      </c>
      <c r="G175" s="13">
        <v>227561</v>
      </c>
      <c r="H175" s="13">
        <v>273357</v>
      </c>
      <c r="I175" s="13">
        <v>254121</v>
      </c>
      <c r="J175" s="13">
        <v>290339</v>
      </c>
      <c r="K175" s="13">
        <v>293771</v>
      </c>
      <c r="L175" s="13">
        <v>267950</v>
      </c>
      <c r="M175" s="13">
        <v>261720</v>
      </c>
      <c r="N175" s="13">
        <v>161498</v>
      </c>
      <c r="O175" s="13">
        <v>169869</v>
      </c>
      <c r="P175" s="10">
        <f t="shared" si="3"/>
        <v>2643483</v>
      </c>
      <c r="Q175" s="52">
        <v>0.23400000000000001</v>
      </c>
    </row>
    <row r="176" spans="1:21" x14ac:dyDescent="0.2">
      <c r="A176" s="5" t="s">
        <v>375</v>
      </c>
      <c r="B176" s="6" t="s">
        <v>379</v>
      </c>
      <c r="C176" s="10">
        <v>257307</v>
      </c>
      <c r="D176" s="13">
        <v>8907</v>
      </c>
      <c r="E176" s="13">
        <v>9392</v>
      </c>
      <c r="F176" s="13">
        <v>19140</v>
      </c>
      <c r="G176" s="13">
        <v>37252</v>
      </c>
      <c r="H176" s="13">
        <v>43935</v>
      </c>
      <c r="I176" s="13">
        <v>43625</v>
      </c>
      <c r="J176" s="13">
        <v>47474</v>
      </c>
      <c r="K176" s="13">
        <v>51367</v>
      </c>
      <c r="L176" s="13">
        <v>45196</v>
      </c>
      <c r="M176" s="13">
        <v>41571</v>
      </c>
      <c r="N176" s="13">
        <v>7977</v>
      </c>
      <c r="O176" s="13">
        <v>6105</v>
      </c>
      <c r="P176" s="10">
        <f t="shared" si="3"/>
        <v>361941</v>
      </c>
      <c r="Q176" s="52">
        <f>P176/C176-1</f>
        <v>0.40665042148095476</v>
      </c>
    </row>
    <row r="177" spans="1:17" x14ac:dyDescent="0.2">
      <c r="A177" s="8" t="s">
        <v>375</v>
      </c>
      <c r="B177" s="9" t="s">
        <v>380</v>
      </c>
      <c r="C177" s="10">
        <v>1000858</v>
      </c>
      <c r="D177" s="13">
        <v>57834</v>
      </c>
      <c r="E177" s="13">
        <v>62599</v>
      </c>
      <c r="F177" s="13">
        <v>76906</v>
      </c>
      <c r="G177" s="13">
        <v>74561</v>
      </c>
      <c r="H177" s="13">
        <v>124802</v>
      </c>
      <c r="I177" s="13">
        <v>125277</v>
      </c>
      <c r="J177" s="13">
        <v>137152</v>
      </c>
      <c r="K177" s="13">
        <v>134563</v>
      </c>
      <c r="L177" s="13">
        <v>129178</v>
      </c>
      <c r="M177" s="13">
        <v>114646</v>
      </c>
      <c r="N177" s="13">
        <v>56349</v>
      </c>
      <c r="O177" s="13">
        <v>64553</v>
      </c>
      <c r="P177" s="10">
        <f t="shared" si="3"/>
        <v>1158420</v>
      </c>
      <c r="Q177" s="52">
        <v>0.158</v>
      </c>
    </row>
    <row r="178" spans="1:17" x14ac:dyDescent="0.2">
      <c r="A178" s="5" t="s">
        <v>381</v>
      </c>
      <c r="B178" s="6" t="s">
        <v>382</v>
      </c>
      <c r="C178" s="10">
        <v>833534</v>
      </c>
      <c r="D178" s="13">
        <v>59198</v>
      </c>
      <c r="E178" s="13">
        <v>61595</v>
      </c>
      <c r="F178" s="13">
        <v>74903</v>
      </c>
      <c r="G178" s="13">
        <v>69958</v>
      </c>
      <c r="H178" s="13">
        <v>84859</v>
      </c>
      <c r="I178" s="13">
        <v>86253</v>
      </c>
      <c r="J178" s="13">
        <v>74065</v>
      </c>
      <c r="K178" s="13">
        <v>80197</v>
      </c>
      <c r="L178" s="13">
        <v>87751</v>
      </c>
      <c r="M178" s="13">
        <v>90202</v>
      </c>
      <c r="N178" s="13">
        <v>85585</v>
      </c>
      <c r="O178" s="13">
        <v>73845</v>
      </c>
      <c r="P178" s="10">
        <f t="shared" si="3"/>
        <v>928411</v>
      </c>
      <c r="Q178" s="52">
        <v>0.114</v>
      </c>
    </row>
    <row r="179" spans="1:17" x14ac:dyDescent="0.2">
      <c r="A179" s="5" t="s">
        <v>381</v>
      </c>
      <c r="B179" s="6" t="s">
        <v>93</v>
      </c>
      <c r="C179" s="10">
        <v>43951106</v>
      </c>
      <c r="D179" s="13">
        <v>3208800</v>
      </c>
      <c r="E179" s="13">
        <v>3291664</v>
      </c>
      <c r="F179" s="13">
        <v>3944178</v>
      </c>
      <c r="G179" s="13">
        <v>3769931</v>
      </c>
      <c r="H179" s="13">
        <v>4314895</v>
      </c>
      <c r="I179" s="13">
        <v>4585272</v>
      </c>
      <c r="J179" s="13">
        <v>4363781</v>
      </c>
      <c r="K179" s="13">
        <v>4309773</v>
      </c>
      <c r="L179" s="13">
        <v>4467853</v>
      </c>
      <c r="M179" s="13">
        <v>4507603</v>
      </c>
      <c r="N179" s="13">
        <v>3995087</v>
      </c>
      <c r="O179" s="13">
        <v>3428695</v>
      </c>
      <c r="P179" s="10">
        <v>48192971</v>
      </c>
      <c r="Q179" s="52">
        <v>9.6000000000000002E-2</v>
      </c>
    </row>
    <row r="180" spans="1:17" x14ac:dyDescent="0.2">
      <c r="A180" s="5" t="s">
        <v>381</v>
      </c>
      <c r="B180" s="6" t="s">
        <v>383</v>
      </c>
      <c r="C180" s="10">
        <v>333593</v>
      </c>
      <c r="D180" s="13">
        <v>23483</v>
      </c>
      <c r="E180" s="13">
        <v>23211</v>
      </c>
      <c r="F180" s="13">
        <v>27496</v>
      </c>
      <c r="G180" s="13">
        <v>26949</v>
      </c>
      <c r="H180" s="13">
        <v>30483</v>
      </c>
      <c r="I180" s="13">
        <v>35321</v>
      </c>
      <c r="J180" s="13">
        <v>35133</v>
      </c>
      <c r="K180" s="13">
        <v>34238</v>
      </c>
      <c r="L180" s="13">
        <v>31555</v>
      </c>
      <c r="M180" s="13">
        <v>29114</v>
      </c>
      <c r="N180" s="13">
        <v>26040</v>
      </c>
      <c r="O180" s="13">
        <v>21752</v>
      </c>
      <c r="P180" s="10">
        <f t="shared" si="3"/>
        <v>344775</v>
      </c>
      <c r="Q180" s="52">
        <v>3.4000000000000002E-2</v>
      </c>
    </row>
    <row r="181" spans="1:17" x14ac:dyDescent="0.2">
      <c r="A181" s="5" t="s">
        <v>381</v>
      </c>
      <c r="B181" s="6" t="s">
        <v>384</v>
      </c>
      <c r="C181" s="10">
        <v>190584</v>
      </c>
      <c r="D181" s="13">
        <v>13707</v>
      </c>
      <c r="E181" s="13">
        <v>13762</v>
      </c>
      <c r="F181" s="13">
        <v>16939</v>
      </c>
      <c r="G181" s="13">
        <v>16939</v>
      </c>
      <c r="H181" s="13">
        <v>15752</v>
      </c>
      <c r="I181" s="13">
        <v>17286</v>
      </c>
      <c r="J181" s="13">
        <v>20518</v>
      </c>
      <c r="K181" s="13">
        <v>17892</v>
      </c>
      <c r="L181" s="13">
        <v>16584</v>
      </c>
      <c r="M181" s="13">
        <v>16886</v>
      </c>
      <c r="N181" s="13">
        <v>14204</v>
      </c>
      <c r="O181" s="13">
        <v>13582</v>
      </c>
      <c r="P181" s="10">
        <v>194624</v>
      </c>
      <c r="Q181" s="52">
        <v>2.1000000000000001E-2</v>
      </c>
    </row>
    <row r="182" spans="1:17" x14ac:dyDescent="0.2">
      <c r="A182" s="5" t="s">
        <v>381</v>
      </c>
      <c r="B182" s="6" t="s">
        <v>385</v>
      </c>
      <c r="C182" s="10">
        <v>5078267</v>
      </c>
      <c r="D182" s="13">
        <v>375183</v>
      </c>
      <c r="E182" s="13">
        <v>373658</v>
      </c>
      <c r="F182" s="13">
        <v>460048</v>
      </c>
      <c r="G182" s="13">
        <v>426764</v>
      </c>
      <c r="H182" s="13">
        <v>518032</v>
      </c>
      <c r="I182" s="13">
        <v>531741</v>
      </c>
      <c r="J182" s="13">
        <v>492555</v>
      </c>
      <c r="K182" s="13">
        <v>497857</v>
      </c>
      <c r="L182" s="13">
        <v>510387</v>
      </c>
      <c r="M182" s="13">
        <v>529994</v>
      </c>
      <c r="N182" s="13">
        <v>486570</v>
      </c>
      <c r="O182" s="13">
        <v>404008</v>
      </c>
      <c r="P182" s="10">
        <f t="shared" si="3"/>
        <v>5606797</v>
      </c>
      <c r="Q182" s="52">
        <v>0.104</v>
      </c>
    </row>
    <row r="183" spans="1:17" x14ac:dyDescent="0.2">
      <c r="A183" s="5" t="s">
        <v>381</v>
      </c>
      <c r="B183" s="6" t="s">
        <v>386</v>
      </c>
      <c r="C183" s="10">
        <v>1611689</v>
      </c>
      <c r="D183" s="13">
        <v>112473</v>
      </c>
      <c r="E183" s="13">
        <v>118451</v>
      </c>
      <c r="F183" s="13">
        <v>144559</v>
      </c>
      <c r="G183" s="13">
        <v>133178</v>
      </c>
      <c r="H183" s="13">
        <v>156493</v>
      </c>
      <c r="I183" s="13">
        <v>167929</v>
      </c>
      <c r="J183" s="13">
        <v>155413</v>
      </c>
      <c r="K183" s="13">
        <v>155570</v>
      </c>
      <c r="L183" s="13">
        <v>159225</v>
      </c>
      <c r="M183" s="13">
        <v>158693</v>
      </c>
      <c r="N183" s="13">
        <v>149308</v>
      </c>
      <c r="O183" s="13">
        <v>125462</v>
      </c>
      <c r="P183" s="10">
        <f t="shared" si="3"/>
        <v>1736754</v>
      </c>
      <c r="Q183" s="52">
        <v>7.6999999999999999E-2</v>
      </c>
    </row>
    <row r="184" spans="1:17" x14ac:dyDescent="0.2">
      <c r="A184" s="5" t="s">
        <v>381</v>
      </c>
      <c r="B184" s="6" t="s">
        <v>387</v>
      </c>
      <c r="C184" s="10">
        <v>551106</v>
      </c>
      <c r="D184" s="13">
        <v>37047</v>
      </c>
      <c r="E184" s="13">
        <v>36081</v>
      </c>
      <c r="F184" s="13">
        <v>47868</v>
      </c>
      <c r="G184" s="13">
        <v>46137</v>
      </c>
      <c r="H184" s="13">
        <v>53949</v>
      </c>
      <c r="I184" s="13">
        <v>62946</v>
      </c>
      <c r="J184" s="13">
        <v>68790</v>
      </c>
      <c r="K184" s="13">
        <v>60972</v>
      </c>
      <c r="L184" s="13">
        <v>52251</v>
      </c>
      <c r="M184" s="13">
        <v>50742</v>
      </c>
      <c r="N184" s="13">
        <v>41209</v>
      </c>
      <c r="O184" s="13">
        <v>40025</v>
      </c>
      <c r="P184" s="10">
        <f t="shared" si="3"/>
        <v>598017</v>
      </c>
      <c r="Q184" s="52">
        <v>8.4000000000000005E-2</v>
      </c>
    </row>
    <row r="185" spans="1:17" x14ac:dyDescent="0.2">
      <c r="A185" s="5" t="s">
        <v>381</v>
      </c>
      <c r="B185" s="6" t="s">
        <v>388</v>
      </c>
      <c r="C185" s="10">
        <v>558938</v>
      </c>
      <c r="D185" s="13">
        <v>39763</v>
      </c>
      <c r="E185" s="13">
        <v>42589</v>
      </c>
      <c r="F185" s="13">
        <v>51649</v>
      </c>
      <c r="G185" s="13">
        <v>49087</v>
      </c>
      <c r="H185" s="13">
        <v>52136</v>
      </c>
      <c r="I185" s="13">
        <v>56297</v>
      </c>
      <c r="J185" s="13">
        <v>51594</v>
      </c>
      <c r="K185" s="13">
        <v>53665</v>
      </c>
      <c r="L185" s="13">
        <v>55198</v>
      </c>
      <c r="M185" s="13">
        <v>60280</v>
      </c>
      <c r="N185" s="13">
        <v>50104</v>
      </c>
      <c r="O185" s="13">
        <v>42625</v>
      </c>
      <c r="P185" s="10">
        <f t="shared" si="3"/>
        <v>604987</v>
      </c>
      <c r="Q185" s="52">
        <v>8.2000000000000003E-2</v>
      </c>
    </row>
    <row r="186" spans="1:17" x14ac:dyDescent="0.2">
      <c r="A186" s="5" t="s">
        <v>381</v>
      </c>
      <c r="B186" s="6" t="s">
        <v>389</v>
      </c>
      <c r="C186" s="10">
        <v>278307</v>
      </c>
      <c r="D186" s="13">
        <v>20263</v>
      </c>
      <c r="E186" s="13">
        <v>19751</v>
      </c>
      <c r="F186" s="13">
        <v>24514</v>
      </c>
      <c r="G186" s="13">
        <v>22472</v>
      </c>
      <c r="H186" s="13">
        <v>27190</v>
      </c>
      <c r="I186" s="13">
        <v>29937</v>
      </c>
      <c r="J186" s="13">
        <v>31608</v>
      </c>
      <c r="K186" s="13">
        <v>31588</v>
      </c>
      <c r="L186" s="13">
        <v>26840</v>
      </c>
      <c r="M186" s="13">
        <v>25742</v>
      </c>
      <c r="N186" s="13">
        <v>20619</v>
      </c>
      <c r="O186" s="13">
        <v>20007</v>
      </c>
      <c r="P186" s="10">
        <v>301190</v>
      </c>
      <c r="Q186" s="52">
        <v>7.0000000000000007E-2</v>
      </c>
    </row>
    <row r="187" spans="1:17" x14ac:dyDescent="0.2">
      <c r="A187" s="5" t="s">
        <v>381</v>
      </c>
      <c r="B187" s="6" t="s">
        <v>390</v>
      </c>
      <c r="C187" s="10">
        <v>839916</v>
      </c>
      <c r="D187" s="13">
        <v>66176</v>
      </c>
      <c r="E187" s="13">
        <v>66661</v>
      </c>
      <c r="F187" s="13">
        <v>78071</v>
      </c>
      <c r="G187" s="13">
        <v>71550</v>
      </c>
      <c r="H187" s="13">
        <v>87428</v>
      </c>
      <c r="I187" s="13">
        <v>88241</v>
      </c>
      <c r="J187" s="13">
        <v>69823</v>
      </c>
      <c r="K187" s="13">
        <v>76756</v>
      </c>
      <c r="L187" s="13">
        <v>95393</v>
      </c>
      <c r="M187" s="13">
        <v>94950</v>
      </c>
      <c r="N187" s="13">
        <v>87044</v>
      </c>
      <c r="O187" s="13">
        <v>71109</v>
      </c>
      <c r="P187" s="10">
        <f t="shared" si="3"/>
        <v>953202</v>
      </c>
      <c r="Q187" s="52">
        <v>0.13500000000000001</v>
      </c>
    </row>
    <row r="188" spans="1:17" x14ac:dyDescent="0.2">
      <c r="A188" s="5" t="s">
        <v>381</v>
      </c>
      <c r="B188" s="6" t="s">
        <v>391</v>
      </c>
      <c r="C188" s="10">
        <v>347550</v>
      </c>
      <c r="D188" s="13">
        <v>24721</v>
      </c>
      <c r="E188" s="13">
        <v>26601</v>
      </c>
      <c r="F188" s="13">
        <v>30479</v>
      </c>
      <c r="G188" s="13">
        <v>30920</v>
      </c>
      <c r="H188" s="13">
        <v>33920</v>
      </c>
      <c r="I188" s="13">
        <v>32632</v>
      </c>
      <c r="J188" s="13">
        <v>28311</v>
      </c>
      <c r="K188" s="13">
        <v>30159</v>
      </c>
      <c r="L188" s="13">
        <v>31408</v>
      </c>
      <c r="M188" s="13">
        <v>31973</v>
      </c>
      <c r="N188" s="13">
        <v>32185</v>
      </c>
      <c r="O188" s="13">
        <v>29882</v>
      </c>
      <c r="P188" s="10">
        <f t="shared" si="3"/>
        <v>363191</v>
      </c>
      <c r="Q188" s="52">
        <v>4.4999999999999998E-2</v>
      </c>
    </row>
    <row r="189" spans="1:17" x14ac:dyDescent="0.2">
      <c r="A189" s="5" t="s">
        <v>381</v>
      </c>
      <c r="B189" s="6" t="s">
        <v>392</v>
      </c>
      <c r="C189" s="10">
        <v>392901</v>
      </c>
      <c r="D189" s="13">
        <v>28701</v>
      </c>
      <c r="E189" s="13">
        <v>30079</v>
      </c>
      <c r="F189" s="13">
        <v>37601</v>
      </c>
      <c r="G189" s="13">
        <v>33184</v>
      </c>
      <c r="H189" s="13">
        <v>38008</v>
      </c>
      <c r="I189" s="13">
        <v>42728</v>
      </c>
      <c r="J189" s="13">
        <v>40680</v>
      </c>
      <c r="K189" s="13">
        <v>36270</v>
      </c>
      <c r="L189" s="13">
        <v>42154</v>
      </c>
      <c r="M189" s="13">
        <v>39949</v>
      </c>
      <c r="N189" s="13">
        <v>37102</v>
      </c>
      <c r="O189" s="13">
        <v>32054</v>
      </c>
      <c r="P189" s="10">
        <f t="shared" si="3"/>
        <v>438510</v>
      </c>
      <c r="Q189" s="52">
        <v>0.11600000000000001</v>
      </c>
    </row>
    <row r="190" spans="1:17" x14ac:dyDescent="0.2">
      <c r="A190" s="5" t="s">
        <v>381</v>
      </c>
      <c r="B190" s="6" t="s">
        <v>393</v>
      </c>
      <c r="C190" s="10">
        <v>1423809</v>
      </c>
      <c r="D190" s="13">
        <v>94787</v>
      </c>
      <c r="E190" s="13">
        <v>104971</v>
      </c>
      <c r="F190" s="13">
        <v>116970</v>
      </c>
      <c r="G190" s="13">
        <v>149076</v>
      </c>
      <c r="H190" s="13">
        <v>141870</v>
      </c>
      <c r="I190" s="13">
        <v>166804</v>
      </c>
      <c r="J190" s="13">
        <v>209896</v>
      </c>
      <c r="K190" s="13">
        <v>158757</v>
      </c>
      <c r="L190" s="13">
        <v>142583</v>
      </c>
      <c r="M190" s="13">
        <v>171346</v>
      </c>
      <c r="N190" s="13">
        <v>104033</v>
      </c>
      <c r="O190" s="13">
        <v>106612</v>
      </c>
      <c r="P190" s="10">
        <f t="shared" si="3"/>
        <v>1667705</v>
      </c>
      <c r="Q190" s="52">
        <v>0.17100000000000001</v>
      </c>
    </row>
    <row r="191" spans="1:17" x14ac:dyDescent="0.2">
      <c r="A191" s="5" t="s">
        <v>381</v>
      </c>
      <c r="B191" s="6" t="s">
        <v>394</v>
      </c>
      <c r="C191" s="10">
        <v>19091036</v>
      </c>
      <c r="D191" s="13">
        <v>1393057</v>
      </c>
      <c r="E191" s="13">
        <v>1431169</v>
      </c>
      <c r="F191" s="13">
        <v>1721695</v>
      </c>
      <c r="G191" s="13">
        <v>1651418</v>
      </c>
      <c r="H191" s="13">
        <v>1881211</v>
      </c>
      <c r="I191" s="13">
        <v>2015771</v>
      </c>
      <c r="J191" s="13">
        <v>1971506</v>
      </c>
      <c r="K191" s="13">
        <v>1901788</v>
      </c>
      <c r="L191" s="13">
        <v>1971231</v>
      </c>
      <c r="M191" s="13">
        <v>1961021</v>
      </c>
      <c r="N191" s="13">
        <v>1721589</v>
      </c>
      <c r="O191" s="13">
        <v>1471893</v>
      </c>
      <c r="P191" s="10">
        <f t="shared" si="3"/>
        <v>21093349</v>
      </c>
      <c r="Q191" s="52">
        <v>0.105</v>
      </c>
    </row>
    <row r="192" spans="1:17" x14ac:dyDescent="0.2">
      <c r="A192" s="5" t="s">
        <v>381</v>
      </c>
      <c r="B192" s="6" t="s">
        <v>395</v>
      </c>
      <c r="C192" s="10">
        <v>1589066</v>
      </c>
      <c r="D192" s="13">
        <v>88485</v>
      </c>
      <c r="E192" s="13">
        <v>90027</v>
      </c>
      <c r="F192" s="13">
        <v>102504</v>
      </c>
      <c r="G192" s="13">
        <v>111393</v>
      </c>
      <c r="H192" s="13">
        <v>121871</v>
      </c>
      <c r="I192" s="13">
        <v>134799</v>
      </c>
      <c r="J192" s="13">
        <v>144884</v>
      </c>
      <c r="K192" s="13">
        <v>133592</v>
      </c>
      <c r="L192" s="13">
        <v>123442</v>
      </c>
      <c r="M192" s="13">
        <v>121077</v>
      </c>
      <c r="N192" s="13">
        <v>88031</v>
      </c>
      <c r="O192" s="13">
        <v>90010</v>
      </c>
      <c r="P192" s="10">
        <f t="shared" si="3"/>
        <v>1350115</v>
      </c>
      <c r="Q192" s="52">
        <v>-0.15</v>
      </c>
    </row>
    <row r="193" spans="1:17" x14ac:dyDescent="0.2">
      <c r="A193" s="5" t="s">
        <v>381</v>
      </c>
      <c r="B193" s="6" t="s">
        <v>396</v>
      </c>
      <c r="C193" s="10">
        <v>3674816</v>
      </c>
      <c r="D193" s="13">
        <v>285979</v>
      </c>
      <c r="E193" s="13">
        <v>283256</v>
      </c>
      <c r="F193" s="13">
        <v>348484</v>
      </c>
      <c r="G193" s="13">
        <v>319130</v>
      </c>
      <c r="H193" s="13">
        <v>366079</v>
      </c>
      <c r="I193" s="13">
        <v>384582</v>
      </c>
      <c r="J193" s="13">
        <v>334491</v>
      </c>
      <c r="K193" s="13">
        <v>349985</v>
      </c>
      <c r="L193" s="13">
        <v>390047</v>
      </c>
      <c r="M193" s="13">
        <v>384624</v>
      </c>
      <c r="N193" s="13">
        <v>366906</v>
      </c>
      <c r="O193" s="13">
        <v>318411</v>
      </c>
      <c r="P193" s="10">
        <f t="shared" si="3"/>
        <v>4131974</v>
      </c>
      <c r="Q193" s="52">
        <v>0.124</v>
      </c>
    </row>
    <row r="194" spans="1:17" x14ac:dyDescent="0.2">
      <c r="A194" s="5" t="s">
        <v>381</v>
      </c>
      <c r="B194" s="6" t="s">
        <v>397</v>
      </c>
      <c r="C194" s="10">
        <v>125781</v>
      </c>
      <c r="D194" s="13">
        <v>5347</v>
      </c>
      <c r="E194" s="13">
        <v>7990</v>
      </c>
      <c r="F194" s="13">
        <v>10999</v>
      </c>
      <c r="G194" s="13">
        <v>12389</v>
      </c>
      <c r="H194" s="13">
        <v>11550</v>
      </c>
      <c r="I194" s="13">
        <v>13450</v>
      </c>
      <c r="J194" s="13">
        <v>16404</v>
      </c>
      <c r="K194" s="13">
        <v>17359</v>
      </c>
      <c r="L194" s="13">
        <v>11081</v>
      </c>
      <c r="M194" s="13">
        <v>8407</v>
      </c>
      <c r="N194" s="13">
        <v>6680</v>
      </c>
      <c r="O194" s="13">
        <v>4694</v>
      </c>
      <c r="P194" s="10">
        <f t="shared" si="3"/>
        <v>126350</v>
      </c>
      <c r="Q194" s="52">
        <v>5.0000000000000001E-3</v>
      </c>
    </row>
    <row r="195" spans="1:17" x14ac:dyDescent="0.2">
      <c r="A195" s="5" t="s">
        <v>381</v>
      </c>
      <c r="B195" s="6" t="s">
        <v>398</v>
      </c>
      <c r="C195" s="10">
        <v>1649584</v>
      </c>
      <c r="D195" s="13">
        <v>122267</v>
      </c>
      <c r="E195" s="13">
        <v>128729</v>
      </c>
      <c r="F195" s="13">
        <v>148601</v>
      </c>
      <c r="G195" s="13">
        <v>140356</v>
      </c>
      <c r="H195" s="13">
        <v>162757</v>
      </c>
      <c r="I195" s="13">
        <v>174425</v>
      </c>
      <c r="J195" s="13">
        <v>162012</v>
      </c>
      <c r="K195" s="13">
        <v>161296</v>
      </c>
      <c r="L195" s="13">
        <v>164449</v>
      </c>
      <c r="M195" s="13">
        <v>155108</v>
      </c>
      <c r="N195" s="13">
        <v>148652</v>
      </c>
      <c r="O195" s="13">
        <v>131441</v>
      </c>
      <c r="P195" s="10">
        <f t="shared" si="3"/>
        <v>1800093</v>
      </c>
      <c r="Q195" s="52">
        <v>9.0999999999999998E-2</v>
      </c>
    </row>
    <row r="196" spans="1:17" x14ac:dyDescent="0.2">
      <c r="A196" s="5" t="s">
        <v>381</v>
      </c>
      <c r="B196" s="6" t="s">
        <v>399</v>
      </c>
      <c r="C196" s="10">
        <v>3521734</v>
      </c>
      <c r="D196" s="13">
        <v>268484</v>
      </c>
      <c r="E196" s="13">
        <v>279878</v>
      </c>
      <c r="F196" s="13">
        <v>330866</v>
      </c>
      <c r="G196" s="13">
        <v>300851</v>
      </c>
      <c r="H196" s="13">
        <v>351951</v>
      </c>
      <c r="I196" s="13">
        <v>365717</v>
      </c>
      <c r="J196" s="13">
        <v>296180</v>
      </c>
      <c r="K196" s="13">
        <v>335935</v>
      </c>
      <c r="L196" s="13">
        <v>371694</v>
      </c>
      <c r="M196" s="13">
        <v>388867</v>
      </c>
      <c r="N196" s="13">
        <v>351956</v>
      </c>
      <c r="O196" s="13">
        <v>284082</v>
      </c>
      <c r="P196" s="10">
        <f t="shared" si="3"/>
        <v>3926461</v>
      </c>
      <c r="Q196" s="52">
        <v>0.115</v>
      </c>
    </row>
    <row r="197" spans="1:17" x14ac:dyDescent="0.2">
      <c r="A197" s="8" t="s">
        <v>431</v>
      </c>
      <c r="B197" s="8" t="s">
        <v>432</v>
      </c>
      <c r="C197" s="10">
        <v>278150</v>
      </c>
      <c r="D197" s="13">
        <v>17293</v>
      </c>
      <c r="E197" s="13">
        <v>17346</v>
      </c>
      <c r="F197" s="13">
        <v>21008</v>
      </c>
      <c r="G197" s="13">
        <v>19986</v>
      </c>
      <c r="H197" s="13">
        <v>22394</v>
      </c>
      <c r="I197" s="13">
        <v>27514</v>
      </c>
      <c r="J197" s="13">
        <v>32271</v>
      </c>
      <c r="K197" s="13">
        <v>31535</v>
      </c>
      <c r="L197" s="13">
        <v>28700</v>
      </c>
      <c r="M197" s="13">
        <v>23017</v>
      </c>
      <c r="N197" s="13">
        <v>18460</v>
      </c>
      <c r="O197" s="13">
        <v>20012</v>
      </c>
      <c r="P197" s="10">
        <f t="shared" si="3"/>
        <v>279536</v>
      </c>
      <c r="Q197" s="52">
        <f t="shared" ref="Q197:Q203" si="4">P197/C197-1</f>
        <v>4.9829228833362382E-3</v>
      </c>
    </row>
    <row r="198" spans="1:17" x14ac:dyDescent="0.2">
      <c r="A198" s="5" t="s">
        <v>431</v>
      </c>
      <c r="B198" s="6" t="s">
        <v>433</v>
      </c>
      <c r="C198" s="10">
        <v>2231610</v>
      </c>
      <c r="D198" s="13">
        <v>154183</v>
      </c>
      <c r="E198" s="13">
        <v>138067</v>
      </c>
      <c r="F198" s="13">
        <v>166180</v>
      </c>
      <c r="G198" s="13">
        <v>193750</v>
      </c>
      <c r="H198" s="13">
        <v>221491</v>
      </c>
      <c r="I198" s="13">
        <v>239658</v>
      </c>
      <c r="J198" s="28">
        <v>268734</v>
      </c>
      <c r="K198" s="28">
        <v>260580</v>
      </c>
      <c r="L198" s="13">
        <v>250584</v>
      </c>
      <c r="M198" s="13">
        <v>215539</v>
      </c>
      <c r="N198" s="13">
        <v>175661</v>
      </c>
      <c r="O198" s="13">
        <v>179551</v>
      </c>
      <c r="P198" s="10">
        <f t="shared" si="3"/>
        <v>2463978</v>
      </c>
      <c r="Q198" s="52">
        <f t="shared" si="4"/>
        <v>0.10412572089209138</v>
      </c>
    </row>
    <row r="199" spans="1:17" x14ac:dyDescent="0.2">
      <c r="A199" s="5" t="s">
        <v>431</v>
      </c>
      <c r="B199" s="6" t="s">
        <v>434</v>
      </c>
      <c r="C199" s="10">
        <v>2403173</v>
      </c>
      <c r="D199" s="13">
        <v>146625</v>
      </c>
      <c r="E199" s="13">
        <v>116823</v>
      </c>
      <c r="F199" s="13">
        <v>142101</v>
      </c>
      <c r="G199" s="13">
        <v>168251</v>
      </c>
      <c r="H199" s="13">
        <v>206935</v>
      </c>
      <c r="I199" s="13">
        <v>279226</v>
      </c>
      <c r="J199" s="13">
        <v>338019</v>
      </c>
      <c r="K199" s="13">
        <v>343007</v>
      </c>
      <c r="L199" s="13">
        <v>297813</v>
      </c>
      <c r="M199" s="13">
        <v>197586</v>
      </c>
      <c r="N199" s="13">
        <v>161563</v>
      </c>
      <c r="O199" s="13">
        <v>146175</v>
      </c>
      <c r="P199" s="10">
        <f t="shared" si="3"/>
        <v>2544124</v>
      </c>
      <c r="Q199" s="52">
        <f t="shared" si="4"/>
        <v>5.8652040448190723E-2</v>
      </c>
    </row>
    <row r="200" spans="1:17" x14ac:dyDescent="0.2">
      <c r="A200" s="5" t="s">
        <v>431</v>
      </c>
      <c r="B200" s="6" t="s">
        <v>435</v>
      </c>
      <c r="C200" s="10">
        <v>2864014</v>
      </c>
      <c r="D200" s="13">
        <v>179999</v>
      </c>
      <c r="E200" s="13">
        <v>178390</v>
      </c>
      <c r="F200" s="13">
        <v>211095</v>
      </c>
      <c r="G200" s="13">
        <v>238290</v>
      </c>
      <c r="H200" s="13">
        <v>271443</v>
      </c>
      <c r="I200" s="13">
        <v>287222</v>
      </c>
      <c r="J200" s="13">
        <v>316519</v>
      </c>
      <c r="K200" s="13">
        <v>317570</v>
      </c>
      <c r="L200" s="13">
        <v>304817</v>
      </c>
      <c r="M200" s="13">
        <v>278521</v>
      </c>
      <c r="N200" s="13">
        <v>215430</v>
      </c>
      <c r="O200" s="13">
        <v>214664</v>
      </c>
      <c r="P200" s="10">
        <f t="shared" si="3"/>
        <v>3013960</v>
      </c>
      <c r="Q200" s="52">
        <f t="shared" si="4"/>
        <v>5.2355191001161261E-2</v>
      </c>
    </row>
    <row r="201" spans="1:17" x14ac:dyDescent="0.2">
      <c r="A201" s="5" t="s">
        <v>431</v>
      </c>
      <c r="B201" s="6" t="s">
        <v>436</v>
      </c>
      <c r="C201" s="10">
        <v>393942</v>
      </c>
      <c r="D201" s="13">
        <v>25881</v>
      </c>
      <c r="E201" s="13">
        <v>24199</v>
      </c>
      <c r="F201" s="13">
        <v>24770</v>
      </c>
      <c r="G201" s="13">
        <v>26466</v>
      </c>
      <c r="H201" s="13">
        <v>30766</v>
      </c>
      <c r="I201" s="13">
        <v>37338</v>
      </c>
      <c r="J201" s="13">
        <v>42730</v>
      </c>
      <c r="K201" s="13">
        <v>43309</v>
      </c>
      <c r="L201" s="13">
        <v>41063</v>
      </c>
      <c r="M201" s="13">
        <v>33685</v>
      </c>
      <c r="N201" s="13">
        <v>30798</v>
      </c>
      <c r="O201" s="13">
        <v>28281</v>
      </c>
      <c r="P201" s="10">
        <f t="shared" si="3"/>
        <v>389286</v>
      </c>
      <c r="Q201" s="52">
        <f t="shared" si="4"/>
        <v>-1.1818998735854569E-2</v>
      </c>
    </row>
    <row r="202" spans="1:17" x14ac:dyDescent="0.2">
      <c r="A202" s="5" t="s">
        <v>431</v>
      </c>
      <c r="B202" s="6" t="s">
        <v>437</v>
      </c>
      <c r="C202" s="10">
        <v>1419122</v>
      </c>
      <c r="D202" s="13">
        <v>83543</v>
      </c>
      <c r="E202" s="13">
        <v>72772</v>
      </c>
      <c r="F202" s="13">
        <v>82731</v>
      </c>
      <c r="G202" s="13">
        <v>96404</v>
      </c>
      <c r="H202" s="13">
        <v>118790</v>
      </c>
      <c r="I202" s="13">
        <v>157206</v>
      </c>
      <c r="J202" s="13">
        <v>183525</v>
      </c>
      <c r="K202" s="13">
        <v>182513</v>
      </c>
      <c r="L202" s="13">
        <v>172645</v>
      </c>
      <c r="M202" s="13">
        <v>119056</v>
      </c>
      <c r="N202" s="13">
        <v>97719</v>
      </c>
      <c r="O202" s="13">
        <v>96708</v>
      </c>
      <c r="P202" s="10">
        <f t="shared" si="3"/>
        <v>1463612</v>
      </c>
      <c r="Q202" s="52">
        <f t="shared" si="4"/>
        <v>3.1350370158450103E-2</v>
      </c>
    </row>
    <row r="203" spans="1:17" x14ac:dyDescent="0.2">
      <c r="A203" s="5" t="s">
        <v>431</v>
      </c>
      <c r="B203" s="6" t="s">
        <v>438</v>
      </c>
      <c r="C203" s="10">
        <v>454203</v>
      </c>
      <c r="D203" s="13">
        <v>25297</v>
      </c>
      <c r="E203" s="13">
        <v>24812</v>
      </c>
      <c r="F203" s="13">
        <v>35166</v>
      </c>
      <c r="G203" s="13">
        <v>37488</v>
      </c>
      <c r="H203" s="13">
        <v>44181</v>
      </c>
      <c r="I203" s="13">
        <v>46696</v>
      </c>
      <c r="J203" s="13">
        <v>55139</v>
      </c>
      <c r="K203" s="13">
        <v>54332</v>
      </c>
      <c r="L203" s="13">
        <v>50803</v>
      </c>
      <c r="M203" s="13">
        <v>44860</v>
      </c>
      <c r="N203" s="13">
        <v>33697</v>
      </c>
      <c r="O203" s="13">
        <v>35726</v>
      </c>
      <c r="P203" s="10">
        <f t="shared" si="3"/>
        <v>488197</v>
      </c>
      <c r="Q203" s="52">
        <f t="shared" si="4"/>
        <v>7.4843186856978106E-2</v>
      </c>
    </row>
    <row r="204" spans="1:17" x14ac:dyDescent="0.2">
      <c r="A204" s="5" t="s">
        <v>431</v>
      </c>
      <c r="B204" s="6" t="s">
        <v>439</v>
      </c>
      <c r="C204" s="10">
        <v>8712384</v>
      </c>
      <c r="D204" s="13">
        <v>580202</v>
      </c>
      <c r="E204" s="13">
        <v>546645</v>
      </c>
      <c r="F204" s="13">
        <v>663703</v>
      </c>
      <c r="G204" s="13">
        <v>712988</v>
      </c>
      <c r="H204" s="16">
        <v>860803</v>
      </c>
      <c r="I204" s="16">
        <v>919347</v>
      </c>
      <c r="J204" s="16">
        <v>996101</v>
      </c>
      <c r="K204" s="16">
        <v>978400</v>
      </c>
      <c r="L204" s="13">
        <v>997406</v>
      </c>
      <c r="M204" s="13">
        <v>818112</v>
      </c>
      <c r="N204" s="13">
        <v>642000</v>
      </c>
      <c r="O204" s="13">
        <v>622200</v>
      </c>
      <c r="P204" s="10">
        <f t="shared" si="3"/>
        <v>9337907</v>
      </c>
      <c r="Q204" s="52">
        <v>7.1999999999999995E-2</v>
      </c>
    </row>
    <row r="205" spans="1:17" x14ac:dyDescent="0.2">
      <c r="A205" s="5" t="s">
        <v>431</v>
      </c>
      <c r="B205" s="6" t="s">
        <v>441</v>
      </c>
      <c r="C205" s="10">
        <v>1654384</v>
      </c>
      <c r="D205" s="13">
        <v>99632</v>
      </c>
      <c r="E205" s="13">
        <v>93707</v>
      </c>
      <c r="F205" s="13">
        <v>110339</v>
      </c>
      <c r="G205" s="13">
        <v>128091</v>
      </c>
      <c r="H205" s="13">
        <v>145041</v>
      </c>
      <c r="I205" s="13">
        <v>163273</v>
      </c>
      <c r="J205" s="13">
        <v>184710</v>
      </c>
      <c r="K205" s="13">
        <v>185390</v>
      </c>
      <c r="L205" s="13">
        <v>178354</v>
      </c>
      <c r="M205" s="13">
        <v>144841</v>
      </c>
      <c r="N205" s="13">
        <v>111094</v>
      </c>
      <c r="O205" s="13">
        <v>113000</v>
      </c>
      <c r="P205" s="10">
        <f t="shared" si="3"/>
        <v>1657472</v>
      </c>
      <c r="Q205" s="52">
        <f>P205/C205-1</f>
        <v>1.8665557693982038E-3</v>
      </c>
    </row>
    <row r="206" spans="1:17" x14ac:dyDescent="0.2">
      <c r="A206" s="5" t="s">
        <v>453</v>
      </c>
      <c r="B206" s="6" t="s">
        <v>454</v>
      </c>
      <c r="C206" s="10">
        <v>25938037</v>
      </c>
      <c r="D206" s="13">
        <v>1594366</v>
      </c>
      <c r="E206" s="13">
        <v>1440614</v>
      </c>
      <c r="F206" s="13">
        <v>1871380</v>
      </c>
      <c r="G206" s="13">
        <v>2440181</v>
      </c>
      <c r="H206" s="13">
        <v>2514605</v>
      </c>
      <c r="I206" s="13">
        <v>2640765</v>
      </c>
      <c r="J206" s="13">
        <v>3141710</v>
      </c>
      <c r="K206" s="13">
        <v>3275366</v>
      </c>
      <c r="L206" s="13">
        <v>2862635</v>
      </c>
      <c r="M206" s="13">
        <v>2533429</v>
      </c>
      <c r="N206" s="13">
        <v>1590759</v>
      </c>
      <c r="O206" s="13">
        <v>1683617</v>
      </c>
      <c r="P206" s="10">
        <v>27668558</v>
      </c>
      <c r="Q206" s="52">
        <f>P206/C206-1</f>
        <v>6.6717500634300153E-2</v>
      </c>
    </row>
    <row r="207" spans="1:17" x14ac:dyDescent="0.2">
      <c r="A207" s="5" t="s">
        <v>453</v>
      </c>
      <c r="B207" s="6" t="s">
        <v>455</v>
      </c>
      <c r="C207" s="10">
        <v>5342439</v>
      </c>
      <c r="D207" s="13">
        <v>153267</v>
      </c>
      <c r="E207" s="13">
        <v>178382</v>
      </c>
      <c r="F207" s="13">
        <v>275710</v>
      </c>
      <c r="G207" s="13">
        <v>507657</v>
      </c>
      <c r="H207" s="13">
        <v>593735</v>
      </c>
      <c r="I207" s="13">
        <v>656405</v>
      </c>
      <c r="J207" s="13">
        <v>795956</v>
      </c>
      <c r="K207" s="13">
        <v>795793</v>
      </c>
      <c r="L207" s="13">
        <v>722506</v>
      </c>
      <c r="M207" s="13">
        <v>602788</v>
      </c>
      <c r="N207" s="13">
        <v>182011</v>
      </c>
      <c r="O207" s="13">
        <v>140921</v>
      </c>
      <c r="P207" s="10">
        <v>5615580</v>
      </c>
      <c r="Q207" s="52">
        <f t="shared" ref="Q207:Q214" si="5">P207/C207-1</f>
        <v>5.1126648334215874E-2</v>
      </c>
    </row>
    <row r="208" spans="1:17" x14ac:dyDescent="0.2">
      <c r="A208" s="5" t="s">
        <v>453</v>
      </c>
      <c r="B208" s="6" t="s">
        <v>456</v>
      </c>
      <c r="C208" s="10">
        <v>189933</v>
      </c>
      <c r="D208" s="13">
        <v>10236</v>
      </c>
      <c r="E208" s="13">
        <v>8744</v>
      </c>
      <c r="F208" s="13">
        <v>11110</v>
      </c>
      <c r="G208" s="13">
        <v>15123</v>
      </c>
      <c r="H208" s="13">
        <v>15277</v>
      </c>
      <c r="I208" s="13">
        <v>18910</v>
      </c>
      <c r="J208" s="13">
        <v>24850</v>
      </c>
      <c r="K208" s="13">
        <v>29279</v>
      </c>
      <c r="L208" s="13">
        <v>18367</v>
      </c>
      <c r="M208" s="13">
        <v>12877</v>
      </c>
      <c r="N208" s="13">
        <v>9330</v>
      </c>
      <c r="O208" s="13">
        <v>9302</v>
      </c>
      <c r="P208" s="10">
        <v>191969</v>
      </c>
      <c r="Q208" s="52">
        <f t="shared" si="5"/>
        <v>1.0719569532414042E-2</v>
      </c>
    </row>
    <row r="209" spans="1:17" x14ac:dyDescent="0.2">
      <c r="A209" s="5" t="s">
        <v>453</v>
      </c>
      <c r="B209" s="6" t="s">
        <v>457</v>
      </c>
      <c r="C209" s="10">
        <v>14066354</v>
      </c>
      <c r="D209" s="13">
        <v>964263</v>
      </c>
      <c r="E209" s="13">
        <v>840533</v>
      </c>
      <c r="F209" s="13">
        <v>1064923</v>
      </c>
      <c r="G209" s="13">
        <v>1289150</v>
      </c>
      <c r="H209" s="13">
        <v>1272190</v>
      </c>
      <c r="I209" s="13">
        <v>1329419</v>
      </c>
      <c r="J209" s="13">
        <v>1558170</v>
      </c>
      <c r="K209" s="13">
        <v>1613119</v>
      </c>
      <c r="L209" s="13">
        <v>1451659</v>
      </c>
      <c r="M209" s="13">
        <v>1335072</v>
      </c>
      <c r="N209" s="13">
        <v>975379</v>
      </c>
      <c r="O209" s="13">
        <v>1038375</v>
      </c>
      <c r="P209" s="10">
        <v>14790242</v>
      </c>
      <c r="Q209" s="52">
        <f t="shared" si="5"/>
        <v>5.1462376106843344E-2</v>
      </c>
    </row>
    <row r="210" spans="1:17" x14ac:dyDescent="0.2">
      <c r="A210" s="5" t="s">
        <v>453</v>
      </c>
      <c r="B210" s="6" t="s">
        <v>811</v>
      </c>
      <c r="C210" s="10">
        <v>2233524</v>
      </c>
      <c r="D210" s="13">
        <v>150022</v>
      </c>
      <c r="E210" s="13">
        <v>138371</v>
      </c>
      <c r="F210" s="13">
        <v>188348</v>
      </c>
      <c r="G210" s="13">
        <v>228842</v>
      </c>
      <c r="H210" s="13">
        <v>228937</v>
      </c>
      <c r="I210" s="13">
        <v>198124</v>
      </c>
      <c r="J210" s="13">
        <v>227994</v>
      </c>
      <c r="K210" s="13">
        <v>263299</v>
      </c>
      <c r="L210" s="13">
        <v>225448</v>
      </c>
      <c r="M210" s="13">
        <v>190409</v>
      </c>
      <c r="N210" s="13">
        <v>136702</v>
      </c>
      <c r="O210" s="13">
        <v>134911</v>
      </c>
      <c r="P210" s="10">
        <v>2311380</v>
      </c>
      <c r="Q210" s="52">
        <f t="shared" si="5"/>
        <v>3.4857919592536257E-2</v>
      </c>
    </row>
    <row r="211" spans="1:17" x14ac:dyDescent="0.2">
      <c r="A211" s="5" t="s">
        <v>453</v>
      </c>
      <c r="B211" s="6" t="s">
        <v>812</v>
      </c>
      <c r="C211" s="10">
        <v>930579</v>
      </c>
      <c r="D211" s="13">
        <v>49232</v>
      </c>
      <c r="E211" s="13">
        <v>42959</v>
      </c>
      <c r="F211" s="13">
        <v>59582</v>
      </c>
      <c r="G211" s="13">
        <v>83439</v>
      </c>
      <c r="H211" s="13">
        <v>82067</v>
      </c>
      <c r="I211" s="13">
        <v>93410</v>
      </c>
      <c r="J211" s="13">
        <v>119529</v>
      </c>
      <c r="K211" s="13">
        <v>136701</v>
      </c>
      <c r="L211" s="13">
        <v>93530</v>
      </c>
      <c r="M211" s="13">
        <v>69529</v>
      </c>
      <c r="N211" s="13">
        <v>47896</v>
      </c>
      <c r="O211" s="13">
        <v>50526</v>
      </c>
      <c r="P211" s="10">
        <v>928801</v>
      </c>
      <c r="Q211" s="52">
        <f t="shared" si="5"/>
        <v>-1.9106384304825585E-3</v>
      </c>
    </row>
    <row r="212" spans="1:17" x14ac:dyDescent="0.2">
      <c r="A212" s="5" t="s">
        <v>453</v>
      </c>
      <c r="B212" s="6" t="s">
        <v>458</v>
      </c>
      <c r="C212" s="10">
        <v>5279531</v>
      </c>
      <c r="D212" s="13">
        <v>407695</v>
      </c>
      <c r="E212" s="13">
        <v>362082</v>
      </c>
      <c r="F212" s="13">
        <v>446268</v>
      </c>
      <c r="G212" s="13">
        <v>529935</v>
      </c>
      <c r="H212" s="13">
        <v>540644</v>
      </c>
      <c r="I212" s="13">
        <v>531083</v>
      </c>
      <c r="J212" s="13">
        <v>626245</v>
      </c>
      <c r="K212" s="13">
        <v>684002</v>
      </c>
      <c r="L212" s="13">
        <v>563853</v>
      </c>
      <c r="M212" s="13">
        <v>503971</v>
      </c>
      <c r="N212" s="13">
        <v>368414</v>
      </c>
      <c r="O212" s="13">
        <v>437950</v>
      </c>
      <c r="P212" s="10">
        <v>6003408</v>
      </c>
      <c r="Q212" s="52">
        <f t="shared" si="5"/>
        <v>0.13711009557477749</v>
      </c>
    </row>
    <row r="213" spans="1:17" x14ac:dyDescent="0.2">
      <c r="A213" s="5" t="s">
        <v>453</v>
      </c>
      <c r="B213" s="6" t="s">
        <v>459</v>
      </c>
      <c r="C213" s="10">
        <v>103337</v>
      </c>
      <c r="D213" s="13">
        <v>4750</v>
      </c>
      <c r="E213" s="13">
        <v>2656</v>
      </c>
      <c r="F213" s="13">
        <v>3341</v>
      </c>
      <c r="G213" s="13">
        <v>6699</v>
      </c>
      <c r="H213" s="13">
        <v>9949</v>
      </c>
      <c r="I213" s="13">
        <v>13498</v>
      </c>
      <c r="J213" s="13">
        <v>18757</v>
      </c>
      <c r="K213" s="13">
        <v>20459</v>
      </c>
      <c r="L213" s="13">
        <v>14712</v>
      </c>
      <c r="M213" s="13">
        <v>6247</v>
      </c>
      <c r="N213" s="13">
        <v>3042</v>
      </c>
      <c r="O213" s="13">
        <v>2841</v>
      </c>
      <c r="P213" s="10">
        <v>106592</v>
      </c>
      <c r="Q213" s="52">
        <f t="shared" si="5"/>
        <v>3.1498882297724906E-2</v>
      </c>
    </row>
    <row r="214" spans="1:17" x14ac:dyDescent="0.2">
      <c r="A214" s="5" t="s">
        <v>468</v>
      </c>
      <c r="B214" s="6" t="s">
        <v>469</v>
      </c>
      <c r="C214" s="10">
        <v>240761</v>
      </c>
      <c r="D214" s="13">
        <v>15723</v>
      </c>
      <c r="E214" s="13">
        <v>13844</v>
      </c>
      <c r="F214" s="13">
        <v>17531</v>
      </c>
      <c r="G214" s="13">
        <v>27143</v>
      </c>
      <c r="H214" s="13">
        <v>30527</v>
      </c>
      <c r="I214" s="13">
        <v>33300</v>
      </c>
      <c r="J214" s="15">
        <v>39079</v>
      </c>
      <c r="K214" s="15">
        <v>42456</v>
      </c>
      <c r="L214" s="15">
        <v>37845</v>
      </c>
      <c r="M214" s="15">
        <v>30758</v>
      </c>
      <c r="N214" s="15">
        <v>17831</v>
      </c>
      <c r="O214" s="15">
        <v>21712</v>
      </c>
      <c r="P214" s="10">
        <f t="shared" si="3"/>
        <v>327749</v>
      </c>
      <c r="Q214" s="52">
        <f t="shared" si="5"/>
        <v>0.36130436407889976</v>
      </c>
    </row>
    <row r="215" spans="1:17" x14ac:dyDescent="0.2">
      <c r="A215" s="5" t="s">
        <v>468</v>
      </c>
      <c r="B215" s="6" t="s">
        <v>470</v>
      </c>
      <c r="C215" s="10">
        <v>2117668</v>
      </c>
      <c r="D215" s="13">
        <v>169497</v>
      </c>
      <c r="E215" s="13">
        <v>143455</v>
      </c>
      <c r="F215" s="13">
        <v>172537</v>
      </c>
      <c r="G215" s="13">
        <v>205312</v>
      </c>
      <c r="H215" s="13">
        <v>210957</v>
      </c>
      <c r="I215" s="16">
        <v>225402</v>
      </c>
      <c r="J215" s="16">
        <v>253374</v>
      </c>
      <c r="K215" s="16">
        <v>257221</v>
      </c>
      <c r="L215" s="16">
        <v>221881</v>
      </c>
      <c r="M215" s="13">
        <v>207497</v>
      </c>
      <c r="N215" s="13">
        <v>157274</v>
      </c>
      <c r="O215" s="13">
        <v>173358</v>
      </c>
      <c r="P215" s="10">
        <v>2397990</v>
      </c>
      <c r="Q215" s="52">
        <v>0.13200000000000001</v>
      </c>
    </row>
    <row r="216" spans="1:17" x14ac:dyDescent="0.2">
      <c r="A216" s="5" t="s">
        <v>468</v>
      </c>
      <c r="B216" s="6" t="s">
        <v>471</v>
      </c>
      <c r="C216" s="10">
        <v>4916964</v>
      </c>
      <c r="D216" s="13">
        <v>333275</v>
      </c>
      <c r="E216" s="13">
        <v>308178</v>
      </c>
      <c r="F216" s="13">
        <v>349846</v>
      </c>
      <c r="G216" s="13">
        <v>400138</v>
      </c>
      <c r="H216" s="13">
        <v>445136</v>
      </c>
      <c r="I216" s="13">
        <v>469980</v>
      </c>
      <c r="J216" s="13">
        <v>504846</v>
      </c>
      <c r="K216" s="13">
        <v>520808</v>
      </c>
      <c r="L216" s="13">
        <v>514992</v>
      </c>
      <c r="M216" s="13">
        <v>444156</v>
      </c>
      <c r="N216" s="13">
        <v>375651</v>
      </c>
      <c r="O216" s="13">
        <v>371995</v>
      </c>
      <c r="P216" s="10">
        <v>5049443</v>
      </c>
      <c r="Q216" s="52">
        <v>2.7E-2</v>
      </c>
    </row>
    <row r="217" spans="1:17" x14ac:dyDescent="0.2">
      <c r="A217" s="5" t="s">
        <v>468</v>
      </c>
      <c r="B217" s="6" t="s">
        <v>472</v>
      </c>
      <c r="C217" s="10">
        <v>1029507</v>
      </c>
      <c r="D217" s="13">
        <v>76372</v>
      </c>
      <c r="E217" s="13">
        <v>65871</v>
      </c>
      <c r="F217" s="13">
        <v>81130</v>
      </c>
      <c r="G217" s="13">
        <v>97699</v>
      </c>
      <c r="H217" s="13">
        <v>84902</v>
      </c>
      <c r="I217" s="13">
        <v>94450</v>
      </c>
      <c r="J217" s="13">
        <v>106378</v>
      </c>
      <c r="K217" s="13">
        <v>104380</v>
      </c>
      <c r="L217" s="13">
        <v>102456</v>
      </c>
      <c r="M217" s="13">
        <v>87051</v>
      </c>
      <c r="N217" s="13">
        <v>67425</v>
      </c>
      <c r="O217" s="13">
        <v>53522</v>
      </c>
      <c r="P217" s="10">
        <v>1004555</v>
      </c>
      <c r="Q217" s="52">
        <v>-4.7E-2</v>
      </c>
    </row>
    <row r="218" spans="1:17" x14ac:dyDescent="0.2">
      <c r="A218" s="5" t="s">
        <v>468</v>
      </c>
      <c r="B218" s="6" t="s">
        <v>473</v>
      </c>
      <c r="C218" s="10">
        <v>126740</v>
      </c>
      <c r="D218" s="13">
        <v>10538</v>
      </c>
      <c r="E218" s="13">
        <v>10936</v>
      </c>
      <c r="F218" s="13">
        <v>13085</v>
      </c>
      <c r="G218" s="13">
        <v>14145</v>
      </c>
      <c r="H218" s="13">
        <v>16262</v>
      </c>
      <c r="I218" s="13">
        <v>16823</v>
      </c>
      <c r="J218" s="13"/>
      <c r="K218" s="13"/>
      <c r="L218" s="13"/>
      <c r="M218" s="13"/>
      <c r="N218" s="13"/>
      <c r="O218" s="13"/>
      <c r="P218" s="10">
        <f t="shared" si="3"/>
        <v>81789</v>
      </c>
      <c r="Q218" s="52"/>
    </row>
    <row r="219" spans="1:17" x14ac:dyDescent="0.2">
      <c r="A219" s="5" t="s">
        <v>468</v>
      </c>
      <c r="B219" s="6" t="s">
        <v>474</v>
      </c>
      <c r="C219" s="10">
        <v>198752</v>
      </c>
      <c r="D219" s="13">
        <v>9732</v>
      </c>
      <c r="E219" s="13">
        <v>10761</v>
      </c>
      <c r="F219" s="13">
        <v>12062</v>
      </c>
      <c r="G219" s="13">
        <v>13559</v>
      </c>
      <c r="H219" s="13">
        <v>17367</v>
      </c>
      <c r="I219" s="13">
        <v>18398</v>
      </c>
      <c r="J219" s="54">
        <v>18652</v>
      </c>
      <c r="K219" s="54">
        <v>20710</v>
      </c>
      <c r="L219" s="54">
        <v>19117</v>
      </c>
      <c r="M219" s="13"/>
      <c r="N219" s="13"/>
      <c r="O219" s="13"/>
      <c r="P219" s="10">
        <f t="shared" si="3"/>
        <v>140358</v>
      </c>
      <c r="Q219" s="52"/>
    </row>
    <row r="220" spans="1:17" x14ac:dyDescent="0.2">
      <c r="A220" s="5" t="s">
        <v>468</v>
      </c>
      <c r="B220" s="6" t="s">
        <v>475</v>
      </c>
      <c r="C220" s="10">
        <v>1136064</v>
      </c>
      <c r="D220" s="13">
        <v>82725</v>
      </c>
      <c r="E220" s="13">
        <v>72526</v>
      </c>
      <c r="F220" s="13">
        <v>83635</v>
      </c>
      <c r="G220" s="13">
        <v>95283</v>
      </c>
      <c r="H220" s="13">
        <v>108076</v>
      </c>
      <c r="I220" s="13">
        <v>113703</v>
      </c>
      <c r="J220" s="54">
        <v>122948</v>
      </c>
      <c r="K220" s="54">
        <v>130081</v>
      </c>
      <c r="L220" s="54">
        <v>120298</v>
      </c>
      <c r="M220" s="54">
        <v>100181</v>
      </c>
      <c r="N220" s="54">
        <v>85317</v>
      </c>
      <c r="O220" s="54">
        <v>85989</v>
      </c>
      <c r="P220" s="10">
        <f t="shared" si="3"/>
        <v>1200762</v>
      </c>
      <c r="Q220" s="52">
        <f t="shared" ref="Q220:Q231" si="6">P220/C220-1</f>
        <v>5.6949256379922319E-2</v>
      </c>
    </row>
    <row r="221" spans="1:17" x14ac:dyDescent="0.2">
      <c r="A221" s="5" t="s">
        <v>476</v>
      </c>
      <c r="B221" s="6" t="s">
        <v>477</v>
      </c>
      <c r="C221" s="10">
        <v>2697208</v>
      </c>
      <c r="D221" s="13">
        <v>197529</v>
      </c>
      <c r="E221" s="13">
        <v>172311</v>
      </c>
      <c r="F221" s="13">
        <v>201825</v>
      </c>
      <c r="G221" s="13">
        <v>224274</v>
      </c>
      <c r="H221" s="13">
        <v>269291</v>
      </c>
      <c r="I221" s="13">
        <v>326089</v>
      </c>
      <c r="J221" s="13">
        <v>374631</v>
      </c>
      <c r="K221" s="13">
        <v>388818</v>
      </c>
      <c r="L221" s="13">
        <v>340462</v>
      </c>
      <c r="M221" s="13">
        <v>281460</v>
      </c>
      <c r="N221" s="13">
        <v>254753</v>
      </c>
      <c r="O221" s="13">
        <v>257609</v>
      </c>
      <c r="P221" s="10">
        <v>3289052</v>
      </c>
      <c r="Q221" s="52">
        <f t="shared" si="6"/>
        <v>0.2194283866872706</v>
      </c>
    </row>
    <row r="222" spans="1:17" x14ac:dyDescent="0.2">
      <c r="A222" s="5" t="s">
        <v>476</v>
      </c>
      <c r="B222" s="6" t="s">
        <v>883</v>
      </c>
      <c r="C222" s="10">
        <v>958585</v>
      </c>
      <c r="D222" s="13">
        <v>60163</v>
      </c>
      <c r="E222" s="13">
        <v>54947</v>
      </c>
      <c r="F222" s="13">
        <v>67320</v>
      </c>
      <c r="G222" s="13">
        <v>81880</v>
      </c>
      <c r="H222" s="13">
        <v>107326</v>
      </c>
      <c r="I222" s="13">
        <v>131035</v>
      </c>
      <c r="J222" s="13">
        <v>137347</v>
      </c>
      <c r="K222" s="13">
        <v>144498</v>
      </c>
      <c r="L222" s="13">
        <v>134845</v>
      </c>
      <c r="M222" s="13">
        <v>112738</v>
      </c>
      <c r="N222" s="13">
        <v>99606</v>
      </c>
      <c r="O222" s="13">
        <v>95057</v>
      </c>
      <c r="P222" s="10">
        <f t="shared" si="3"/>
        <v>1226762</v>
      </c>
      <c r="Q222" s="52">
        <f t="shared" si="6"/>
        <v>0.27976340126332033</v>
      </c>
    </row>
    <row r="223" spans="1:17" x14ac:dyDescent="0.2">
      <c r="A223" s="5" t="s">
        <v>476</v>
      </c>
      <c r="B223" s="6" t="s">
        <v>478</v>
      </c>
      <c r="C223" s="10">
        <v>1364369</v>
      </c>
      <c r="D223" s="13">
        <v>96956</v>
      </c>
      <c r="E223" s="13">
        <v>87890</v>
      </c>
      <c r="F223" s="13">
        <v>103938</v>
      </c>
      <c r="G223" s="13">
        <v>105053</v>
      </c>
      <c r="H223" s="13">
        <v>112680</v>
      </c>
      <c r="I223" s="13">
        <v>136350</v>
      </c>
      <c r="J223" s="54">
        <v>169675</v>
      </c>
      <c r="K223" s="54">
        <v>183914</v>
      </c>
      <c r="L223" s="54">
        <v>149230</v>
      </c>
      <c r="M223" s="54">
        <v>128886</v>
      </c>
      <c r="N223" s="54">
        <v>119931</v>
      </c>
      <c r="O223" s="54">
        <v>123093</v>
      </c>
      <c r="P223" s="10">
        <f t="shared" si="3"/>
        <v>1517596</v>
      </c>
      <c r="Q223" s="52">
        <f t="shared" si="6"/>
        <v>0.11230612832745401</v>
      </c>
    </row>
    <row r="224" spans="1:17" x14ac:dyDescent="0.2">
      <c r="A224" s="5" t="s">
        <v>476</v>
      </c>
      <c r="B224" s="6" t="s">
        <v>479</v>
      </c>
      <c r="C224" s="10">
        <v>22253529</v>
      </c>
      <c r="D224" s="13">
        <v>1622649</v>
      </c>
      <c r="E224" s="13">
        <v>1264252</v>
      </c>
      <c r="F224" s="13">
        <v>1579972</v>
      </c>
      <c r="G224" s="13">
        <v>1898609</v>
      </c>
      <c r="H224" s="13">
        <v>2264928</v>
      </c>
      <c r="I224" s="13">
        <v>2590387</v>
      </c>
      <c r="J224" s="13">
        <v>2912932</v>
      </c>
      <c r="K224" s="13">
        <v>3019101</v>
      </c>
      <c r="L224" s="13">
        <v>2651653</v>
      </c>
      <c r="M224" s="13">
        <v>2210217</v>
      </c>
      <c r="N224" s="13">
        <v>1848244</v>
      </c>
      <c r="O224" s="13">
        <v>1837012</v>
      </c>
      <c r="P224" s="10">
        <v>25701610</v>
      </c>
      <c r="Q224" s="52">
        <f t="shared" si="6"/>
        <v>0.1549453572060413</v>
      </c>
    </row>
    <row r="225" spans="1:17" x14ac:dyDescent="0.2">
      <c r="A225" s="5" t="s">
        <v>476</v>
      </c>
      <c r="B225" s="6" t="s">
        <v>480</v>
      </c>
      <c r="C225" s="10">
        <v>19123007</v>
      </c>
      <c r="D225" s="13">
        <v>1442261</v>
      </c>
      <c r="E225" s="13">
        <v>1308717</v>
      </c>
      <c r="F225" s="13">
        <v>1523942</v>
      </c>
      <c r="G225" s="13">
        <v>1573338</v>
      </c>
      <c r="H225" s="13">
        <v>1821113</v>
      </c>
      <c r="I225" s="13">
        <v>2169579</v>
      </c>
      <c r="J225" s="13">
        <v>2439212</v>
      </c>
      <c r="K225" s="13">
        <v>2462693</v>
      </c>
      <c r="L225" s="13">
        <v>2239572</v>
      </c>
      <c r="M225" s="13">
        <v>1918350</v>
      </c>
      <c r="N225" s="13">
        <v>1742811</v>
      </c>
      <c r="O225" s="13">
        <v>1731018</v>
      </c>
      <c r="P225" s="10">
        <v>22351317</v>
      </c>
      <c r="Q225" s="52">
        <f t="shared" si="6"/>
        <v>0.16881811526816892</v>
      </c>
    </row>
    <row r="226" spans="1:17" x14ac:dyDescent="0.2">
      <c r="A226" s="5" t="s">
        <v>476</v>
      </c>
      <c r="B226" s="6" t="s">
        <v>481</v>
      </c>
      <c r="C226" s="10">
        <v>9460292</v>
      </c>
      <c r="D226" s="13">
        <v>569329</v>
      </c>
      <c r="E226" s="13">
        <v>494655</v>
      </c>
      <c r="F226" s="13">
        <v>573895</v>
      </c>
      <c r="G226" s="13">
        <v>582102</v>
      </c>
      <c r="H226" s="13">
        <v>598555</v>
      </c>
      <c r="I226" s="13">
        <v>698150</v>
      </c>
      <c r="J226" s="13">
        <v>933567</v>
      </c>
      <c r="K226" s="13">
        <v>976084</v>
      </c>
      <c r="L226" s="13">
        <v>858945</v>
      </c>
      <c r="M226" s="13">
        <v>720000</v>
      </c>
      <c r="N226" s="13">
        <v>602344</v>
      </c>
      <c r="O226" s="13">
        <v>589536</v>
      </c>
      <c r="P226" s="10">
        <v>8197162</v>
      </c>
      <c r="Q226" s="52">
        <f t="shared" si="6"/>
        <v>-0.13351913450451636</v>
      </c>
    </row>
    <row r="227" spans="1:17" x14ac:dyDescent="0.2">
      <c r="A227" s="5" t="s">
        <v>476</v>
      </c>
      <c r="B227" s="6" t="s">
        <v>482</v>
      </c>
      <c r="C227" s="10">
        <v>2132445</v>
      </c>
      <c r="D227" s="13">
        <v>155796</v>
      </c>
      <c r="E227" s="13">
        <v>147521</v>
      </c>
      <c r="F227" s="13">
        <v>169344</v>
      </c>
      <c r="G227" s="13">
        <v>179138</v>
      </c>
      <c r="H227" s="13">
        <v>195593</v>
      </c>
      <c r="I227" s="13">
        <v>243129</v>
      </c>
      <c r="J227" s="13">
        <v>294165</v>
      </c>
      <c r="K227" s="13">
        <v>312934</v>
      </c>
      <c r="L227" s="13">
        <v>260594</v>
      </c>
      <c r="M227" s="13">
        <v>227212</v>
      </c>
      <c r="N227" s="13">
        <v>216219</v>
      </c>
      <c r="O227" s="13">
        <v>222699</v>
      </c>
      <c r="P227" s="10">
        <v>2624344</v>
      </c>
      <c r="Q227" s="52">
        <f t="shared" si="6"/>
        <v>0.23067371022464833</v>
      </c>
    </row>
    <row r="228" spans="1:17" x14ac:dyDescent="0.2">
      <c r="A228" s="5" t="s">
        <v>476</v>
      </c>
      <c r="B228" s="6" t="s">
        <v>483</v>
      </c>
      <c r="C228" s="10">
        <v>1438623</v>
      </c>
      <c r="D228" s="13">
        <v>103846</v>
      </c>
      <c r="E228" s="13">
        <v>80394</v>
      </c>
      <c r="F228" s="13">
        <v>98024</v>
      </c>
      <c r="G228" s="13">
        <v>117168</v>
      </c>
      <c r="H228" s="13">
        <v>150685</v>
      </c>
      <c r="I228" s="13">
        <v>181516</v>
      </c>
      <c r="J228" s="13">
        <v>200391</v>
      </c>
      <c r="K228" s="13">
        <v>201148</v>
      </c>
      <c r="L228" s="13">
        <v>179502</v>
      </c>
      <c r="M228" s="13">
        <v>145355</v>
      </c>
      <c r="N228" s="13">
        <v>130755</v>
      </c>
      <c r="O228" s="13">
        <v>127294</v>
      </c>
      <c r="P228" s="10">
        <v>1716078</v>
      </c>
      <c r="Q228" s="52">
        <f t="shared" si="6"/>
        <v>0.19286150714954498</v>
      </c>
    </row>
    <row r="229" spans="1:17" x14ac:dyDescent="0.2">
      <c r="A229" s="5" t="s">
        <v>476</v>
      </c>
      <c r="B229" s="6" t="s">
        <v>484</v>
      </c>
      <c r="C229" s="10">
        <v>1535041</v>
      </c>
      <c r="D229" s="13">
        <v>97966</v>
      </c>
      <c r="E229" s="13">
        <v>89218</v>
      </c>
      <c r="F229" s="13">
        <v>106678</v>
      </c>
      <c r="G229" s="13">
        <v>120799</v>
      </c>
      <c r="H229" s="13">
        <v>145076</v>
      </c>
      <c r="I229" s="13">
        <v>176034</v>
      </c>
      <c r="J229" s="13">
        <v>192814</v>
      </c>
      <c r="K229" s="13">
        <v>201772</v>
      </c>
      <c r="L229" s="13">
        <v>181509</v>
      </c>
      <c r="M229" s="13">
        <v>145418</v>
      </c>
      <c r="N229" s="13">
        <v>129984</v>
      </c>
      <c r="O229" s="13">
        <v>126441</v>
      </c>
      <c r="P229" s="10">
        <v>1713709</v>
      </c>
      <c r="Q229" s="52">
        <f t="shared" si="6"/>
        <v>0.11639298233727957</v>
      </c>
    </row>
    <row r="230" spans="1:17" x14ac:dyDescent="0.2">
      <c r="A230" s="5" t="s">
        <v>476</v>
      </c>
      <c r="B230" s="6" t="s">
        <v>485</v>
      </c>
      <c r="C230" s="10">
        <v>8391281</v>
      </c>
      <c r="D230" s="13">
        <v>565484</v>
      </c>
      <c r="E230" s="13">
        <v>475612</v>
      </c>
      <c r="F230" s="13">
        <v>580064</v>
      </c>
      <c r="G230" s="13">
        <v>640327</v>
      </c>
      <c r="H230" s="13">
        <v>830162</v>
      </c>
      <c r="I230" s="13">
        <v>1042311</v>
      </c>
      <c r="J230" s="13">
        <v>1141163</v>
      </c>
      <c r="K230" s="13">
        <v>1153019</v>
      </c>
      <c r="L230" s="13">
        <v>998242</v>
      </c>
      <c r="M230" s="13">
        <v>806376</v>
      </c>
      <c r="N230" s="13">
        <v>690042</v>
      </c>
      <c r="O230" s="13">
        <v>687311</v>
      </c>
      <c r="P230" s="10">
        <v>9610113</v>
      </c>
      <c r="Q230" s="52">
        <f t="shared" si="6"/>
        <v>0.14524981346709764</v>
      </c>
    </row>
    <row r="231" spans="1:17" x14ac:dyDescent="0.2">
      <c r="A231" s="5" t="s">
        <v>476</v>
      </c>
      <c r="B231" s="6" t="s">
        <v>486</v>
      </c>
      <c r="C231" s="10">
        <v>1262823</v>
      </c>
      <c r="D231" s="13">
        <v>94690</v>
      </c>
      <c r="E231" s="13">
        <v>89535</v>
      </c>
      <c r="F231" s="13">
        <v>101880</v>
      </c>
      <c r="G231" s="13">
        <v>103928</v>
      </c>
      <c r="H231" s="13">
        <v>114817</v>
      </c>
      <c r="I231" s="13">
        <v>130743</v>
      </c>
      <c r="J231" s="13">
        <v>152322</v>
      </c>
      <c r="K231" s="13">
        <v>162133</v>
      </c>
      <c r="L231" s="13">
        <v>131219</v>
      </c>
      <c r="M231" s="13">
        <v>125959</v>
      </c>
      <c r="N231" s="13">
        <v>116375</v>
      </c>
      <c r="O231" s="13">
        <v>117799</v>
      </c>
      <c r="P231" s="10">
        <f t="shared" ref="P231:P294" si="7">SUM(D231:O231)</f>
        <v>1441400</v>
      </c>
      <c r="Q231" s="52">
        <f t="shared" si="6"/>
        <v>0.14141094991142866</v>
      </c>
    </row>
    <row r="232" spans="1:17" x14ac:dyDescent="0.2">
      <c r="A232" s="5" t="s">
        <v>503</v>
      </c>
      <c r="B232" s="6" t="s">
        <v>504</v>
      </c>
      <c r="C232" s="10">
        <v>2698730</v>
      </c>
      <c r="D232" s="13">
        <v>178732</v>
      </c>
      <c r="E232" s="13">
        <v>162813</v>
      </c>
      <c r="F232" s="13">
        <v>188826</v>
      </c>
      <c r="G232" s="13">
        <v>240282</v>
      </c>
      <c r="H232" s="13">
        <v>262974</v>
      </c>
      <c r="I232" s="13">
        <v>301782</v>
      </c>
      <c r="J232" s="13">
        <v>384256</v>
      </c>
      <c r="K232" s="13">
        <v>382787</v>
      </c>
      <c r="L232" s="13">
        <v>316711</v>
      </c>
      <c r="M232" s="13">
        <v>272673</v>
      </c>
      <c r="N232" s="13">
        <v>215017</v>
      </c>
      <c r="O232" s="13">
        <v>217684</v>
      </c>
      <c r="P232" s="10">
        <f t="shared" si="7"/>
        <v>3124537</v>
      </c>
      <c r="Q232" s="52">
        <f>P232/C232-1</f>
        <v>0.15778051157396256</v>
      </c>
    </row>
    <row r="233" spans="1:17" x14ac:dyDescent="0.2">
      <c r="A233" s="5" t="s">
        <v>505</v>
      </c>
      <c r="B233" s="6" t="s">
        <v>506</v>
      </c>
      <c r="C233" s="10">
        <v>1665704</v>
      </c>
      <c r="D233" s="13">
        <v>78775</v>
      </c>
      <c r="E233" s="13">
        <v>74570</v>
      </c>
      <c r="F233" s="13">
        <v>98973</v>
      </c>
      <c r="G233" s="13">
        <v>101727</v>
      </c>
      <c r="H233" s="13">
        <v>112958</v>
      </c>
      <c r="I233" s="13">
        <v>174812</v>
      </c>
      <c r="J233" s="13">
        <v>251024</v>
      </c>
      <c r="K233" s="13">
        <f>245745</f>
        <v>245745</v>
      </c>
      <c r="L233" s="13">
        <v>181968</v>
      </c>
      <c r="M233" s="13">
        <v>120464</v>
      </c>
      <c r="N233" s="13">
        <v>74610</v>
      </c>
      <c r="O233" s="13">
        <v>69438</v>
      </c>
      <c r="P233" s="10">
        <f t="shared" si="7"/>
        <v>1585064</v>
      </c>
      <c r="Q233" s="52">
        <f>P233/C233-1</f>
        <v>-4.8411962749684179E-2</v>
      </c>
    </row>
    <row r="234" spans="1:17" s="5" customFormat="1" x14ac:dyDescent="0.2">
      <c r="A234" s="5" t="s">
        <v>505</v>
      </c>
      <c r="B234" s="6" t="s">
        <v>813</v>
      </c>
      <c r="C234" s="10">
        <v>267060</v>
      </c>
      <c r="D234" s="13">
        <v>11954</v>
      </c>
      <c r="E234" s="13">
        <v>12700</v>
      </c>
      <c r="F234" s="13">
        <v>14095</v>
      </c>
      <c r="G234" s="13">
        <v>13816</v>
      </c>
      <c r="H234" s="13">
        <v>16848</v>
      </c>
      <c r="I234" s="13">
        <v>30962</v>
      </c>
      <c r="J234" s="13">
        <v>50299</v>
      </c>
      <c r="K234" s="13">
        <v>46228</v>
      </c>
      <c r="L234" s="13">
        <v>29869</v>
      </c>
      <c r="M234" s="13">
        <v>14696</v>
      </c>
      <c r="N234" s="13">
        <v>12951</v>
      </c>
      <c r="O234" s="13">
        <v>12003</v>
      </c>
      <c r="P234" s="10">
        <f t="shared" si="7"/>
        <v>266421</v>
      </c>
      <c r="Q234" s="52">
        <f>P234/C234-1</f>
        <v>-2.3927207369131009E-3</v>
      </c>
    </row>
    <row r="235" spans="1:17" x14ac:dyDescent="0.2">
      <c r="A235" s="5" t="s">
        <v>507</v>
      </c>
      <c r="B235" s="6" t="s">
        <v>508</v>
      </c>
      <c r="C235" s="10">
        <f>P235/(1+Q235)</f>
        <v>1303098.1781376519</v>
      </c>
      <c r="D235" s="13">
        <v>77242</v>
      </c>
      <c r="E235" s="13">
        <v>73833</v>
      </c>
      <c r="F235" s="13">
        <v>88558</v>
      </c>
      <c r="G235" s="13">
        <v>106537</v>
      </c>
      <c r="H235" s="13">
        <v>118225</v>
      </c>
      <c r="I235" s="13">
        <v>142693</v>
      </c>
      <c r="J235" s="18">
        <v>172646</v>
      </c>
      <c r="K235" s="13">
        <v>168820</v>
      </c>
      <c r="L235" s="18">
        <v>148982</v>
      </c>
      <c r="M235" s="18">
        <v>112677</v>
      </c>
      <c r="N235" s="18">
        <v>83008</v>
      </c>
      <c r="O235" s="18">
        <v>72153</v>
      </c>
      <c r="P235" s="10">
        <v>1287461</v>
      </c>
      <c r="Q235" s="52">
        <v>-1.2E-2</v>
      </c>
    </row>
    <row r="236" spans="1:17" x14ac:dyDescent="0.2">
      <c r="A236" s="5" t="s">
        <v>509</v>
      </c>
      <c r="B236" s="5" t="s">
        <v>510</v>
      </c>
      <c r="C236" s="10">
        <v>1101208</v>
      </c>
      <c r="D236" s="13">
        <v>74812</v>
      </c>
      <c r="E236" s="13">
        <v>76285</v>
      </c>
      <c r="F236" s="13">
        <v>91762</v>
      </c>
      <c r="G236" s="13">
        <v>91795</v>
      </c>
      <c r="H236" s="13">
        <v>92905</v>
      </c>
      <c r="I236" s="13">
        <v>87775</v>
      </c>
      <c r="J236" s="13">
        <v>96385</v>
      </c>
      <c r="K236" s="13">
        <v>86724</v>
      </c>
      <c r="L236" s="13">
        <v>86589</v>
      </c>
      <c r="M236" s="13">
        <v>83463</v>
      </c>
      <c r="N236" s="13">
        <v>72866</v>
      </c>
      <c r="O236" s="13">
        <v>71439</v>
      </c>
      <c r="P236" s="10">
        <f t="shared" si="7"/>
        <v>1012800</v>
      </c>
      <c r="Q236" s="52">
        <v>-0.08</v>
      </c>
    </row>
    <row r="237" spans="1:17" x14ac:dyDescent="0.2">
      <c r="A237" s="5" t="s">
        <v>509</v>
      </c>
      <c r="B237" s="5" t="s">
        <v>511</v>
      </c>
      <c r="C237" s="10">
        <v>9382935</v>
      </c>
      <c r="D237" s="13">
        <v>481571</v>
      </c>
      <c r="E237" s="13">
        <v>523208</v>
      </c>
      <c r="F237" s="13">
        <v>666782</v>
      </c>
      <c r="G237" s="13">
        <v>900511</v>
      </c>
      <c r="H237" s="13">
        <v>945845</v>
      </c>
      <c r="I237" s="13">
        <v>1007220</v>
      </c>
      <c r="J237" s="13">
        <v>1174542</v>
      </c>
      <c r="K237" s="13">
        <v>1164950</v>
      </c>
      <c r="L237" s="13">
        <v>1050427</v>
      </c>
      <c r="M237" s="13">
        <v>989476</v>
      </c>
      <c r="N237" s="13">
        <v>543095</v>
      </c>
      <c r="O237" s="13">
        <v>466137</v>
      </c>
      <c r="P237" s="10">
        <f t="shared" si="7"/>
        <v>9913764</v>
      </c>
      <c r="Q237" s="52">
        <v>5.7000000000000002E-2</v>
      </c>
    </row>
    <row r="238" spans="1:17" x14ac:dyDescent="0.2">
      <c r="A238" s="5" t="s">
        <v>509</v>
      </c>
      <c r="B238" s="5" t="s">
        <v>93</v>
      </c>
      <c r="C238" s="10">
        <v>192712927</v>
      </c>
      <c r="D238" s="13">
        <v>12118205</v>
      </c>
      <c r="E238" s="13">
        <v>12329672</v>
      </c>
      <c r="F238" s="13">
        <v>15295410</v>
      </c>
      <c r="G238" s="13">
        <v>17374989</v>
      </c>
      <c r="H238" s="13">
        <v>17883637</v>
      </c>
      <c r="I238" s="13">
        <v>19453439</v>
      </c>
      <c r="J238" s="13">
        <v>22637115</v>
      </c>
      <c r="K238" s="13">
        <v>22849799</v>
      </c>
      <c r="L238" s="13">
        <v>20317989</v>
      </c>
      <c r="M238" s="13">
        <v>18272510</v>
      </c>
      <c r="N238" s="13">
        <v>13117710</v>
      </c>
      <c r="O238" s="13">
        <v>12722813</v>
      </c>
      <c r="P238" s="10">
        <f t="shared" si="7"/>
        <v>204373288</v>
      </c>
      <c r="Q238" s="52">
        <v>0.06</v>
      </c>
    </row>
    <row r="239" spans="1:17" x14ac:dyDescent="0.2">
      <c r="A239" s="5" t="s">
        <v>509</v>
      </c>
      <c r="B239" s="5" t="s">
        <v>512</v>
      </c>
      <c r="C239" s="10">
        <v>787259</v>
      </c>
      <c r="D239" s="13">
        <v>40845</v>
      </c>
      <c r="E239" s="13">
        <v>58964</v>
      </c>
      <c r="F239" s="13">
        <v>74589</v>
      </c>
      <c r="G239" s="13">
        <v>82071</v>
      </c>
      <c r="H239" s="13">
        <v>68772</v>
      </c>
      <c r="I239" s="13">
        <v>74228</v>
      </c>
      <c r="J239" s="13">
        <v>83183</v>
      </c>
      <c r="K239" s="13">
        <v>85934</v>
      </c>
      <c r="L239" s="13">
        <v>73059</v>
      </c>
      <c r="M239" s="13">
        <v>63576</v>
      </c>
      <c r="N239" s="13">
        <v>38548</v>
      </c>
      <c r="O239" s="13">
        <v>37091</v>
      </c>
      <c r="P239" s="10">
        <f t="shared" si="7"/>
        <v>780860</v>
      </c>
      <c r="Q239" s="52">
        <v>-8.0000000000000002E-3</v>
      </c>
    </row>
    <row r="240" spans="1:17" x14ac:dyDescent="0.2">
      <c r="A240" s="5" t="s">
        <v>509</v>
      </c>
      <c r="B240" s="5" t="s">
        <v>513</v>
      </c>
      <c r="C240" s="10">
        <v>1355364</v>
      </c>
      <c r="D240" s="13">
        <v>87800</v>
      </c>
      <c r="E240" s="13">
        <v>96058</v>
      </c>
      <c r="F240" s="13">
        <v>123915</v>
      </c>
      <c r="G240" s="13">
        <v>123355</v>
      </c>
      <c r="H240" s="13">
        <v>112242</v>
      </c>
      <c r="I240" s="13">
        <v>120546</v>
      </c>
      <c r="J240" s="13">
        <v>131359</v>
      </c>
      <c r="K240" s="13">
        <v>126515</v>
      </c>
      <c r="L240" s="13">
        <v>130346</v>
      </c>
      <c r="M240" s="13">
        <v>108259</v>
      </c>
      <c r="N240" s="13">
        <v>99592</v>
      </c>
      <c r="O240" s="13">
        <v>79023</v>
      </c>
      <c r="P240" s="10">
        <f t="shared" si="7"/>
        <v>1339010</v>
      </c>
      <c r="Q240" s="52">
        <v>-1.2E-2</v>
      </c>
    </row>
    <row r="241" spans="1:17" s="5" customFormat="1" x14ac:dyDescent="0.2">
      <c r="A241" s="5" t="s">
        <v>509</v>
      </c>
      <c r="B241" s="5" t="s">
        <v>514</v>
      </c>
      <c r="C241" s="10">
        <v>29209595</v>
      </c>
      <c r="D241" s="13">
        <v>2006841</v>
      </c>
      <c r="E241" s="13">
        <v>2086284</v>
      </c>
      <c r="F241" s="13">
        <v>2592509</v>
      </c>
      <c r="G241" s="13">
        <v>2881116</v>
      </c>
      <c r="H241" s="13">
        <v>3072750</v>
      </c>
      <c r="I241" s="13">
        <v>3234352</v>
      </c>
      <c r="J241" s="13">
        <v>3607572</v>
      </c>
      <c r="K241" s="13">
        <v>3623889</v>
      </c>
      <c r="L241" s="13">
        <v>3338101</v>
      </c>
      <c r="M241" s="13">
        <v>3064552</v>
      </c>
      <c r="N241" s="13">
        <v>2466127</v>
      </c>
      <c r="O241" s="13">
        <v>2425087</v>
      </c>
      <c r="P241" s="10">
        <f t="shared" si="7"/>
        <v>34399180</v>
      </c>
      <c r="Q241" s="52">
        <v>0.17799999999999999</v>
      </c>
    </row>
    <row r="242" spans="1:17" x14ac:dyDescent="0.2">
      <c r="A242" s="5" t="s">
        <v>509</v>
      </c>
      <c r="B242" s="5" t="s">
        <v>515</v>
      </c>
      <c r="C242" s="10">
        <v>3888969</v>
      </c>
      <c r="D242" s="13">
        <v>240380</v>
      </c>
      <c r="E242" s="13">
        <v>258193</v>
      </c>
      <c r="F242" s="13">
        <v>325558</v>
      </c>
      <c r="G242" s="13">
        <v>346129</v>
      </c>
      <c r="H242" s="13">
        <v>344750</v>
      </c>
      <c r="I242" s="13">
        <v>378786</v>
      </c>
      <c r="J242" s="13">
        <v>430817</v>
      </c>
      <c r="K242" s="13">
        <v>405763</v>
      </c>
      <c r="L242" s="13">
        <v>385904</v>
      </c>
      <c r="M242" s="13">
        <v>343962</v>
      </c>
      <c r="N242" s="13">
        <v>304498</v>
      </c>
      <c r="O242" s="13">
        <v>280873</v>
      </c>
      <c r="P242" s="10">
        <f t="shared" si="7"/>
        <v>4045613</v>
      </c>
      <c r="Q242" s="52">
        <v>0.04</v>
      </c>
    </row>
    <row r="243" spans="1:17" x14ac:dyDescent="0.2">
      <c r="A243" s="5" t="s">
        <v>509</v>
      </c>
      <c r="B243" s="5" t="s">
        <v>516</v>
      </c>
      <c r="C243" s="10">
        <v>170975</v>
      </c>
      <c r="D243" s="13">
        <v>11842</v>
      </c>
      <c r="E243" s="13">
        <v>12229</v>
      </c>
      <c r="F243" s="13">
        <v>13811</v>
      </c>
      <c r="G243" s="13">
        <v>14268</v>
      </c>
      <c r="H243" s="13">
        <v>15302</v>
      </c>
      <c r="I243" s="13">
        <v>14442</v>
      </c>
      <c r="J243" s="13">
        <v>16094</v>
      </c>
      <c r="K243" s="13">
        <v>17744</v>
      </c>
      <c r="L243" s="13">
        <v>15272</v>
      </c>
      <c r="M243" s="13">
        <v>13682</v>
      </c>
      <c r="N243" s="13">
        <v>12578</v>
      </c>
      <c r="O243" s="13">
        <v>12961</v>
      </c>
      <c r="P243" s="10">
        <f t="shared" si="7"/>
        <v>170225</v>
      </c>
      <c r="Q243" s="52">
        <v>-4.0000000000000001E-3</v>
      </c>
    </row>
    <row r="244" spans="1:17" x14ac:dyDescent="0.2">
      <c r="A244" s="5" t="s">
        <v>509</v>
      </c>
      <c r="B244" s="5" t="s">
        <v>517</v>
      </c>
      <c r="C244" s="10">
        <v>4173686</v>
      </c>
      <c r="D244" s="13">
        <v>360082</v>
      </c>
      <c r="E244" s="13">
        <v>386537</v>
      </c>
      <c r="F244" s="13">
        <v>452199</v>
      </c>
      <c r="G244" s="13">
        <v>456200</v>
      </c>
      <c r="H244" s="13">
        <v>355695</v>
      </c>
      <c r="I244" s="13">
        <v>372737</v>
      </c>
      <c r="J244" s="13">
        <v>462538</v>
      </c>
      <c r="K244" s="13">
        <v>502899</v>
      </c>
      <c r="L244" s="13">
        <v>417140</v>
      </c>
      <c r="M244" s="13">
        <v>452367</v>
      </c>
      <c r="N244" s="13">
        <v>380383</v>
      </c>
      <c r="O244" s="13">
        <v>349241</v>
      </c>
      <c r="P244" s="10">
        <f t="shared" si="7"/>
        <v>4948018</v>
      </c>
      <c r="Q244" s="52">
        <v>0.186</v>
      </c>
    </row>
    <row r="245" spans="1:17" x14ac:dyDescent="0.2">
      <c r="A245" s="5" t="s">
        <v>509</v>
      </c>
      <c r="B245" s="5" t="s">
        <v>518</v>
      </c>
      <c r="C245" s="10">
        <v>4863785</v>
      </c>
      <c r="D245" s="13">
        <v>189795</v>
      </c>
      <c r="E245" s="13">
        <v>197230</v>
      </c>
      <c r="F245" s="13">
        <v>269699</v>
      </c>
      <c r="G245" s="13">
        <v>305525</v>
      </c>
      <c r="H245" s="13">
        <v>277291</v>
      </c>
      <c r="I245" s="13">
        <v>298037</v>
      </c>
      <c r="J245" s="13">
        <v>352610</v>
      </c>
      <c r="K245" s="13">
        <v>358369</v>
      </c>
      <c r="L245" s="13">
        <v>305622</v>
      </c>
      <c r="M245" s="13">
        <v>262652</v>
      </c>
      <c r="N245" s="13">
        <v>96080</v>
      </c>
      <c r="O245" s="13">
        <v>94739</v>
      </c>
      <c r="P245" s="10">
        <f t="shared" si="7"/>
        <v>3007649</v>
      </c>
      <c r="Q245" s="52">
        <v>-0.38200000000000001</v>
      </c>
    </row>
    <row r="246" spans="1:17" x14ac:dyDescent="0.2">
      <c r="A246" s="5" t="s">
        <v>509</v>
      </c>
      <c r="B246" s="5" t="s">
        <v>519</v>
      </c>
      <c r="C246" s="10">
        <v>9486035</v>
      </c>
      <c r="D246" s="13">
        <v>911413</v>
      </c>
      <c r="E246" s="13">
        <v>902461</v>
      </c>
      <c r="F246" s="13">
        <v>1025127</v>
      </c>
      <c r="G246" s="13">
        <v>930592</v>
      </c>
      <c r="H246" s="13">
        <v>707652</v>
      </c>
      <c r="I246" s="13">
        <v>725124</v>
      </c>
      <c r="J246" s="13">
        <v>853412</v>
      </c>
      <c r="K246" s="13">
        <v>883026</v>
      </c>
      <c r="L246" s="13">
        <v>760137</v>
      </c>
      <c r="M246" s="13">
        <v>897776</v>
      </c>
      <c r="N246" s="13">
        <v>949795</v>
      </c>
      <c r="O246" s="13">
        <v>992296</v>
      </c>
      <c r="P246" s="10">
        <f t="shared" si="7"/>
        <v>10538811</v>
      </c>
      <c r="Q246" s="52">
        <v>0.111</v>
      </c>
    </row>
    <row r="247" spans="1:17" x14ac:dyDescent="0.2">
      <c r="A247" s="5" t="s">
        <v>509</v>
      </c>
      <c r="B247" s="5" t="s">
        <v>520</v>
      </c>
      <c r="C247" s="10">
        <v>978107</v>
      </c>
      <c r="D247" s="13">
        <v>65289</v>
      </c>
      <c r="E247" s="13">
        <v>68689</v>
      </c>
      <c r="F247" s="13">
        <v>85010</v>
      </c>
      <c r="G247" s="13">
        <v>84892</v>
      </c>
      <c r="H247" s="13">
        <v>80606</v>
      </c>
      <c r="I247" s="13">
        <v>74454</v>
      </c>
      <c r="J247" s="13">
        <v>73110</v>
      </c>
      <c r="K247" s="13">
        <v>72085</v>
      </c>
      <c r="L247" s="13">
        <v>72267</v>
      </c>
      <c r="M247" s="13">
        <v>67998</v>
      </c>
      <c r="N247" s="13">
        <v>62780</v>
      </c>
      <c r="O247" s="13">
        <v>65582</v>
      </c>
      <c r="P247" s="10">
        <f t="shared" si="7"/>
        <v>872762</v>
      </c>
      <c r="Q247" s="52">
        <v>-0.108</v>
      </c>
    </row>
    <row r="248" spans="1:17" x14ac:dyDescent="0.2">
      <c r="A248" s="5" t="s">
        <v>509</v>
      </c>
      <c r="B248" s="5" t="s">
        <v>521</v>
      </c>
      <c r="C248" s="10">
        <v>5040800</v>
      </c>
      <c r="D248" s="13">
        <v>100214</v>
      </c>
      <c r="E248" s="13">
        <v>108292</v>
      </c>
      <c r="F248" s="13">
        <v>160674</v>
      </c>
      <c r="G248" s="13">
        <v>266241</v>
      </c>
      <c r="H248" s="13">
        <v>489254</v>
      </c>
      <c r="I248" s="13">
        <v>800374</v>
      </c>
      <c r="J248" s="13">
        <v>1068392</v>
      </c>
      <c r="K248" s="13">
        <v>1136135</v>
      </c>
      <c r="L248" s="13">
        <v>852252</v>
      </c>
      <c r="M248" s="13">
        <v>427673</v>
      </c>
      <c r="N248" s="13">
        <v>121284</v>
      </c>
      <c r="O248" s="13">
        <v>112367</v>
      </c>
      <c r="P248" s="10">
        <f t="shared" si="7"/>
        <v>5643152</v>
      </c>
      <c r="Q248" s="52">
        <v>0.11899999999999999</v>
      </c>
    </row>
    <row r="249" spans="1:17" x14ac:dyDescent="0.2">
      <c r="A249" s="5" t="s">
        <v>509</v>
      </c>
      <c r="B249" s="5" t="s">
        <v>522</v>
      </c>
      <c r="C249" s="10">
        <v>1042136</v>
      </c>
      <c r="D249" s="13">
        <v>43007</v>
      </c>
      <c r="E249" s="13">
        <v>55063</v>
      </c>
      <c r="F249" s="13">
        <v>83229</v>
      </c>
      <c r="G249" s="13">
        <v>91546</v>
      </c>
      <c r="H249" s="13">
        <v>97799</v>
      </c>
      <c r="I249" s="13">
        <v>110020</v>
      </c>
      <c r="J249" s="13">
        <v>119934</v>
      </c>
      <c r="K249" s="13">
        <v>124340</v>
      </c>
      <c r="L249" s="13">
        <v>114225</v>
      </c>
      <c r="M249" s="13">
        <v>99618</v>
      </c>
      <c r="N249" s="13">
        <v>52635</v>
      </c>
      <c r="O249" s="13">
        <v>38182</v>
      </c>
      <c r="P249" s="10">
        <f t="shared" si="7"/>
        <v>1029598</v>
      </c>
      <c r="Q249" s="52">
        <v>-1.2999999999999999E-2</v>
      </c>
    </row>
    <row r="250" spans="1:17" x14ac:dyDescent="0.2">
      <c r="A250" s="5" t="s">
        <v>509</v>
      </c>
      <c r="B250" s="5" t="s">
        <v>523</v>
      </c>
      <c r="C250" s="10">
        <v>4938632</v>
      </c>
      <c r="D250" s="13">
        <v>398288</v>
      </c>
      <c r="E250" s="13">
        <v>413146</v>
      </c>
      <c r="F250" s="13">
        <v>485062</v>
      </c>
      <c r="G250" s="13">
        <v>502347</v>
      </c>
      <c r="H250" s="13">
        <v>408834</v>
      </c>
      <c r="I250" s="13">
        <v>434054</v>
      </c>
      <c r="J250" s="13">
        <v>529783</v>
      </c>
      <c r="K250" s="13">
        <v>556485</v>
      </c>
      <c r="L250" s="13">
        <v>493708</v>
      </c>
      <c r="M250" s="13">
        <v>490740</v>
      </c>
      <c r="N250" s="13">
        <v>424975</v>
      </c>
      <c r="O250" s="13">
        <v>408381</v>
      </c>
      <c r="P250" s="10">
        <f t="shared" si="7"/>
        <v>5545803</v>
      </c>
      <c r="Q250" s="52">
        <v>0.123</v>
      </c>
    </row>
    <row r="251" spans="1:17" x14ac:dyDescent="0.2">
      <c r="A251" s="5" t="s">
        <v>509</v>
      </c>
      <c r="B251" s="5" t="s">
        <v>524</v>
      </c>
      <c r="C251" s="10">
        <v>992363</v>
      </c>
      <c r="D251" s="13">
        <v>80106</v>
      </c>
      <c r="E251" s="13">
        <v>78504</v>
      </c>
      <c r="F251" s="13">
        <v>96257</v>
      </c>
      <c r="G251" s="13">
        <v>91519</v>
      </c>
      <c r="H251" s="13">
        <v>83998</v>
      </c>
      <c r="I251" s="13">
        <v>79642</v>
      </c>
      <c r="J251" s="13">
        <v>97554</v>
      </c>
      <c r="K251" s="13">
        <v>106317</v>
      </c>
      <c r="L251" s="13">
        <v>91490</v>
      </c>
      <c r="M251" s="13">
        <v>85222</v>
      </c>
      <c r="N251" s="13">
        <v>88385</v>
      </c>
      <c r="O251" s="13">
        <v>88437</v>
      </c>
      <c r="P251" s="10">
        <f t="shared" si="7"/>
        <v>1067431</v>
      </c>
      <c r="Q251" s="52">
        <v>7.5999999999999998E-2</v>
      </c>
    </row>
    <row r="252" spans="1:17" x14ac:dyDescent="0.2">
      <c r="A252" s="5" t="s">
        <v>509</v>
      </c>
      <c r="B252" s="5" t="s">
        <v>525</v>
      </c>
      <c r="C252" s="10">
        <v>49863504</v>
      </c>
      <c r="D252" s="13">
        <v>3569084</v>
      </c>
      <c r="E252" s="13">
        <v>3398505</v>
      </c>
      <c r="F252" s="13">
        <v>4043379</v>
      </c>
      <c r="G252" s="13">
        <v>4291746</v>
      </c>
      <c r="H252" s="13">
        <v>4213488</v>
      </c>
      <c r="I252" s="13">
        <v>4387934</v>
      </c>
      <c r="J252" s="13">
        <v>4897474</v>
      </c>
      <c r="K252" s="13">
        <v>4775026</v>
      </c>
      <c r="L252" s="13">
        <v>4516189</v>
      </c>
      <c r="M252" s="13">
        <v>4308154</v>
      </c>
      <c r="N252" s="13">
        <v>3635020</v>
      </c>
      <c r="O252" s="13">
        <v>3626513</v>
      </c>
      <c r="P252" s="10">
        <f t="shared" si="7"/>
        <v>49662512</v>
      </c>
      <c r="Q252" s="52">
        <v>-4.0000000000000001E-3</v>
      </c>
    </row>
    <row r="253" spans="1:17" x14ac:dyDescent="0.2">
      <c r="A253" s="5" t="s">
        <v>509</v>
      </c>
      <c r="B253" s="5" t="s">
        <v>526</v>
      </c>
      <c r="C253" s="10">
        <v>12064616</v>
      </c>
      <c r="D253" s="13">
        <v>589994</v>
      </c>
      <c r="E253" s="13">
        <v>639460</v>
      </c>
      <c r="F253" s="13">
        <v>868628</v>
      </c>
      <c r="G253" s="13">
        <v>1200742</v>
      </c>
      <c r="H253" s="13">
        <v>1240106</v>
      </c>
      <c r="I253" s="13">
        <v>1305032</v>
      </c>
      <c r="J253" s="13">
        <v>1525064</v>
      </c>
      <c r="K253" s="13">
        <v>1531787</v>
      </c>
      <c r="L253" s="13">
        <v>1374463</v>
      </c>
      <c r="M253" s="13">
        <v>1271374</v>
      </c>
      <c r="N253" s="13">
        <v>669047</v>
      </c>
      <c r="O253" s="13">
        <v>607428</v>
      </c>
      <c r="P253" s="10">
        <f t="shared" si="7"/>
        <v>12823125</v>
      </c>
      <c r="Q253" s="52">
        <v>6.3E-2</v>
      </c>
    </row>
    <row r="254" spans="1:17" x14ac:dyDescent="0.2">
      <c r="A254" s="5" t="s">
        <v>509</v>
      </c>
      <c r="B254" s="5" t="s">
        <v>527</v>
      </c>
      <c r="C254" s="10">
        <v>292608</v>
      </c>
      <c r="D254" s="13">
        <v>21909</v>
      </c>
      <c r="E254" s="13">
        <v>20349</v>
      </c>
      <c r="F254" s="13">
        <v>23779</v>
      </c>
      <c r="G254" s="13">
        <v>26439</v>
      </c>
      <c r="H254" s="13">
        <v>23719</v>
      </c>
      <c r="I254" s="13">
        <v>24982</v>
      </c>
      <c r="J254" s="13">
        <v>26743</v>
      </c>
      <c r="K254" s="13">
        <v>20085</v>
      </c>
      <c r="L254" s="13">
        <v>22960</v>
      </c>
      <c r="M254" s="13">
        <v>24938</v>
      </c>
      <c r="N254" s="13">
        <v>24884</v>
      </c>
      <c r="O254" s="13">
        <v>25974</v>
      </c>
      <c r="P254" s="10">
        <f t="shared" si="7"/>
        <v>286761</v>
      </c>
      <c r="Q254" s="52">
        <v>-0.02</v>
      </c>
    </row>
    <row r="255" spans="1:17" x14ac:dyDescent="0.2">
      <c r="A255" s="5" t="s">
        <v>509</v>
      </c>
      <c r="B255" s="5" t="s">
        <v>528</v>
      </c>
      <c r="C255" s="10">
        <v>2511626</v>
      </c>
      <c r="D255" s="13">
        <v>57265</v>
      </c>
      <c r="E255" s="13">
        <v>66196</v>
      </c>
      <c r="F255" s="13">
        <v>84765</v>
      </c>
      <c r="G255" s="13">
        <v>106203</v>
      </c>
      <c r="H255" s="13">
        <v>218007</v>
      </c>
      <c r="I255" s="13">
        <v>353469</v>
      </c>
      <c r="J255" s="13">
        <v>496787</v>
      </c>
      <c r="K255" s="13">
        <v>540372</v>
      </c>
      <c r="L255" s="13">
        <v>366229</v>
      </c>
      <c r="M255" s="13">
        <v>159767</v>
      </c>
      <c r="N255" s="13">
        <v>65457</v>
      </c>
      <c r="O255" s="13">
        <v>61692</v>
      </c>
      <c r="P255" s="10">
        <f t="shared" si="7"/>
        <v>2576209</v>
      </c>
      <c r="Q255" s="52">
        <v>2.5999999999999999E-2</v>
      </c>
    </row>
    <row r="256" spans="1:17" x14ac:dyDescent="0.2">
      <c r="A256" s="5" t="s">
        <v>509</v>
      </c>
      <c r="B256" s="5" t="s">
        <v>529</v>
      </c>
      <c r="C256" s="10">
        <v>1349333</v>
      </c>
      <c r="D256" s="13">
        <v>29238</v>
      </c>
      <c r="E256" s="13">
        <v>31451</v>
      </c>
      <c r="F256" s="13">
        <v>57983</v>
      </c>
      <c r="G256" s="13">
        <v>126665</v>
      </c>
      <c r="H256" s="13">
        <v>138772</v>
      </c>
      <c r="I256" s="13">
        <v>158059</v>
      </c>
      <c r="J256" s="13">
        <v>179657</v>
      </c>
      <c r="K256" s="13">
        <v>183655</v>
      </c>
      <c r="L256" s="13">
        <v>161547</v>
      </c>
      <c r="M256" s="13">
        <v>130620</v>
      </c>
      <c r="N256" s="13">
        <v>36141</v>
      </c>
      <c r="O256" s="13">
        <v>28753</v>
      </c>
      <c r="P256" s="10">
        <f t="shared" si="7"/>
        <v>1262541</v>
      </c>
      <c r="Q256" s="52">
        <v>-6.4000000000000001E-2</v>
      </c>
    </row>
    <row r="257" spans="1:17" s="5" customFormat="1" x14ac:dyDescent="0.2">
      <c r="A257" s="5" t="s">
        <v>509</v>
      </c>
      <c r="B257" s="5" t="s">
        <v>530</v>
      </c>
      <c r="C257" s="10">
        <v>21117270</v>
      </c>
      <c r="D257" s="13">
        <v>683134</v>
      </c>
      <c r="E257" s="13">
        <v>729659</v>
      </c>
      <c r="F257" s="13">
        <v>1038513</v>
      </c>
      <c r="G257" s="13">
        <v>1648867</v>
      </c>
      <c r="H257" s="13">
        <v>2340974</v>
      </c>
      <c r="I257" s="13">
        <v>2839296</v>
      </c>
      <c r="J257" s="13">
        <v>3403098</v>
      </c>
      <c r="K257" s="13">
        <v>3464972</v>
      </c>
      <c r="L257" s="13">
        <v>2942895</v>
      </c>
      <c r="M257" s="13">
        <v>2220408</v>
      </c>
      <c r="N257" s="13">
        <v>751472</v>
      </c>
      <c r="O257" s="13">
        <v>663171</v>
      </c>
      <c r="P257" s="10">
        <f t="shared" si="7"/>
        <v>22726459</v>
      </c>
      <c r="Q257" s="52">
        <v>7.5999999999999998E-2</v>
      </c>
    </row>
    <row r="258" spans="1:17" x14ac:dyDescent="0.2">
      <c r="A258" s="5" t="s">
        <v>509</v>
      </c>
      <c r="B258" s="5" t="s">
        <v>531</v>
      </c>
      <c r="C258" s="10">
        <v>291264</v>
      </c>
      <c r="D258" s="13">
        <v>16320</v>
      </c>
      <c r="E258" s="13">
        <v>18094</v>
      </c>
      <c r="F258" s="13">
        <v>21927</v>
      </c>
      <c r="G258" s="13">
        <v>20623</v>
      </c>
      <c r="H258" s="13">
        <v>23945</v>
      </c>
      <c r="I258" s="13">
        <v>21403</v>
      </c>
      <c r="J258" s="13">
        <v>23335</v>
      </c>
      <c r="K258" s="13">
        <v>15040</v>
      </c>
      <c r="L258" s="13">
        <v>22034</v>
      </c>
      <c r="M258" s="13">
        <v>21335</v>
      </c>
      <c r="N258" s="13">
        <v>19508</v>
      </c>
      <c r="O258" s="13">
        <v>14816</v>
      </c>
      <c r="P258" s="10">
        <f t="shared" si="7"/>
        <v>238380</v>
      </c>
      <c r="Q258" s="52">
        <v>-0.182</v>
      </c>
    </row>
    <row r="259" spans="1:17" x14ac:dyDescent="0.2">
      <c r="A259" s="5" t="s">
        <v>509</v>
      </c>
      <c r="B259" s="5" t="s">
        <v>532</v>
      </c>
      <c r="C259" s="10">
        <v>1421341</v>
      </c>
      <c r="D259" s="13">
        <v>23793</v>
      </c>
      <c r="E259" s="13">
        <v>22557</v>
      </c>
      <c r="F259" s="13">
        <v>42998</v>
      </c>
      <c r="G259" s="13">
        <v>126120</v>
      </c>
      <c r="H259" s="13">
        <v>177195</v>
      </c>
      <c r="I259" s="13">
        <v>195105</v>
      </c>
      <c r="J259" s="13">
        <v>226128</v>
      </c>
      <c r="K259" s="13">
        <v>227923</v>
      </c>
      <c r="L259" s="13">
        <v>186407</v>
      </c>
      <c r="M259" s="13">
        <v>131735</v>
      </c>
      <c r="N259" s="13">
        <v>1917</v>
      </c>
      <c r="O259" s="13">
        <v>594</v>
      </c>
      <c r="P259" s="10">
        <f t="shared" si="7"/>
        <v>1362472</v>
      </c>
      <c r="Q259" s="52">
        <v>-0.04</v>
      </c>
    </row>
    <row r="260" spans="1:17" x14ac:dyDescent="0.2">
      <c r="A260" s="5" t="s">
        <v>509</v>
      </c>
      <c r="B260" s="5" t="s">
        <v>533</v>
      </c>
      <c r="C260" s="10">
        <v>286059</v>
      </c>
      <c r="D260" s="13">
        <v>17349</v>
      </c>
      <c r="E260" s="13">
        <v>19320</v>
      </c>
      <c r="F260" s="13">
        <v>21449</v>
      </c>
      <c r="G260" s="13">
        <v>20884</v>
      </c>
      <c r="H260" s="13">
        <v>24471</v>
      </c>
      <c r="I260" s="13">
        <v>24874</v>
      </c>
      <c r="J260" s="13">
        <v>22337</v>
      </c>
      <c r="K260" s="13">
        <v>17307</v>
      </c>
      <c r="L260" s="13">
        <v>23214</v>
      </c>
      <c r="M260" s="13">
        <v>21753</v>
      </c>
      <c r="N260" s="13">
        <v>19494</v>
      </c>
      <c r="O260" s="13">
        <v>15602</v>
      </c>
      <c r="P260" s="10">
        <f t="shared" si="7"/>
        <v>248054</v>
      </c>
      <c r="Q260" s="52">
        <v>-0.13300000000000001</v>
      </c>
    </row>
    <row r="261" spans="1:17" x14ac:dyDescent="0.2">
      <c r="A261" s="5" t="s">
        <v>509</v>
      </c>
      <c r="B261" s="5" t="s">
        <v>534</v>
      </c>
      <c r="C261" s="10">
        <v>918470</v>
      </c>
      <c r="D261" s="13">
        <v>56662</v>
      </c>
      <c r="E261" s="13">
        <v>61571</v>
      </c>
      <c r="F261" s="13">
        <v>81799</v>
      </c>
      <c r="G261" s="13">
        <v>99513</v>
      </c>
      <c r="H261" s="13">
        <v>103174</v>
      </c>
      <c r="I261" s="13">
        <v>106717</v>
      </c>
      <c r="J261" s="13">
        <v>118427</v>
      </c>
      <c r="K261" s="13">
        <v>114782</v>
      </c>
      <c r="L261" s="13">
        <v>108792</v>
      </c>
      <c r="M261" s="13">
        <v>106345</v>
      </c>
      <c r="N261" s="13">
        <v>78195</v>
      </c>
      <c r="O261" s="13">
        <v>80421</v>
      </c>
      <c r="P261" s="10">
        <f t="shared" si="7"/>
        <v>1116398</v>
      </c>
      <c r="Q261" s="52">
        <v>0.214</v>
      </c>
    </row>
    <row r="262" spans="1:17" x14ac:dyDescent="0.2">
      <c r="A262" s="5" t="s">
        <v>509</v>
      </c>
      <c r="B262" s="5" t="s">
        <v>535</v>
      </c>
      <c r="C262" s="10">
        <v>2172869</v>
      </c>
      <c r="D262" s="13">
        <v>148050</v>
      </c>
      <c r="E262" s="13">
        <v>147012</v>
      </c>
      <c r="F262" s="13">
        <v>197130</v>
      </c>
      <c r="G262" s="13">
        <v>230216</v>
      </c>
      <c r="H262" s="13">
        <v>212364</v>
      </c>
      <c r="I262" s="13">
        <v>218311</v>
      </c>
      <c r="J262" s="13">
        <v>257470</v>
      </c>
      <c r="K262" s="13">
        <v>267030</v>
      </c>
      <c r="L262" s="13">
        <v>238030</v>
      </c>
      <c r="M262" s="13">
        <v>214020</v>
      </c>
      <c r="N262" s="13">
        <v>169689</v>
      </c>
      <c r="O262" s="13">
        <v>165109</v>
      </c>
      <c r="P262" s="10">
        <f t="shared" si="7"/>
        <v>2464431</v>
      </c>
      <c r="Q262" s="52">
        <v>0.13400000000000001</v>
      </c>
    </row>
    <row r="263" spans="1:17" x14ac:dyDescent="0.2">
      <c r="A263" s="5" t="s">
        <v>509</v>
      </c>
      <c r="B263" s="5" t="s">
        <v>536</v>
      </c>
      <c r="C263" s="10">
        <v>4224718</v>
      </c>
      <c r="D263" s="13">
        <v>308230</v>
      </c>
      <c r="E263" s="13">
        <v>335494</v>
      </c>
      <c r="F263" s="13">
        <v>446572</v>
      </c>
      <c r="G263" s="13">
        <v>457803</v>
      </c>
      <c r="H263" s="13">
        <v>461462</v>
      </c>
      <c r="I263" s="13">
        <v>422894</v>
      </c>
      <c r="J263" s="13">
        <v>477867</v>
      </c>
      <c r="K263" s="13">
        <v>480877</v>
      </c>
      <c r="L263" s="13">
        <v>455072</v>
      </c>
      <c r="M263" s="13">
        <v>443355</v>
      </c>
      <c r="N263" s="13">
        <v>339030</v>
      </c>
      <c r="O263" s="13">
        <v>330709</v>
      </c>
      <c r="P263" s="10">
        <f t="shared" si="7"/>
        <v>4959365</v>
      </c>
      <c r="Q263" s="52">
        <v>0.17399999999999999</v>
      </c>
    </row>
    <row r="264" spans="1:17" x14ac:dyDescent="0.2">
      <c r="A264" s="5" t="s">
        <v>509</v>
      </c>
      <c r="B264" s="5" t="s">
        <v>537</v>
      </c>
      <c r="C264" s="10">
        <v>4051155</v>
      </c>
      <c r="D264" s="13">
        <v>304330</v>
      </c>
      <c r="E264" s="13">
        <v>288735</v>
      </c>
      <c r="F264" s="13">
        <v>336492</v>
      </c>
      <c r="G264" s="13">
        <v>340277</v>
      </c>
      <c r="H264" s="13">
        <v>329782</v>
      </c>
      <c r="I264" s="13">
        <v>341524</v>
      </c>
      <c r="J264" s="13">
        <v>389643</v>
      </c>
      <c r="K264" s="13">
        <v>404526</v>
      </c>
      <c r="L264" s="13">
        <v>364247</v>
      </c>
      <c r="M264" s="13">
        <v>340560</v>
      </c>
      <c r="N264" s="13">
        <v>314234</v>
      </c>
      <c r="O264" s="13">
        <v>340753</v>
      </c>
      <c r="P264" s="10">
        <f t="shared" si="7"/>
        <v>4095103</v>
      </c>
      <c r="Q264" s="52">
        <v>1.0999999999999999E-2</v>
      </c>
    </row>
    <row r="265" spans="1:17" x14ac:dyDescent="0.2">
      <c r="A265" s="5" t="s">
        <v>509</v>
      </c>
      <c r="B265" s="5" t="s">
        <v>538</v>
      </c>
      <c r="C265" s="10">
        <v>7359150</v>
      </c>
      <c r="D265" s="13">
        <v>718179</v>
      </c>
      <c r="E265" s="13">
        <v>717754</v>
      </c>
      <c r="F265" s="13">
        <v>837057</v>
      </c>
      <c r="G265" s="13">
        <v>834409</v>
      </c>
      <c r="H265" s="13">
        <v>560201</v>
      </c>
      <c r="I265" s="13">
        <v>571407</v>
      </c>
      <c r="J265" s="13">
        <v>709554</v>
      </c>
      <c r="K265" s="13">
        <v>732739</v>
      </c>
      <c r="L265" s="13">
        <v>656667</v>
      </c>
      <c r="M265" s="13">
        <v>784342</v>
      </c>
      <c r="N265" s="13">
        <v>782895</v>
      </c>
      <c r="O265" s="13">
        <v>751276</v>
      </c>
      <c r="P265" s="10">
        <f t="shared" si="7"/>
        <v>8656480</v>
      </c>
      <c r="Q265" s="52">
        <v>0.17599999999999999</v>
      </c>
    </row>
    <row r="266" spans="1:17" x14ac:dyDescent="0.2">
      <c r="A266" s="5" t="s">
        <v>509</v>
      </c>
      <c r="B266" s="5" t="s">
        <v>539</v>
      </c>
      <c r="C266" s="10">
        <v>4934272</v>
      </c>
      <c r="D266" s="13">
        <v>318455</v>
      </c>
      <c r="E266" s="13">
        <v>330175</v>
      </c>
      <c r="F266" s="13">
        <v>421851</v>
      </c>
      <c r="G266" s="13">
        <v>436974</v>
      </c>
      <c r="H266" s="13">
        <v>426354</v>
      </c>
      <c r="I266" s="13">
        <v>445970</v>
      </c>
      <c r="J266" s="13">
        <v>525063</v>
      </c>
      <c r="K266" s="13">
        <v>550247</v>
      </c>
      <c r="L266" s="13">
        <v>465588</v>
      </c>
      <c r="M266" s="13">
        <v>422502</v>
      </c>
      <c r="N266" s="13">
        <v>319450</v>
      </c>
      <c r="O266" s="13">
        <v>317000</v>
      </c>
      <c r="P266" s="10">
        <f t="shared" si="7"/>
        <v>4979629</v>
      </c>
      <c r="Q266" s="52">
        <v>8.9999999999999993E-3</v>
      </c>
    </row>
    <row r="267" spans="1:17" x14ac:dyDescent="0.2">
      <c r="A267" s="5" t="s">
        <v>509</v>
      </c>
      <c r="B267" s="5" t="s">
        <v>540</v>
      </c>
      <c r="C267" s="10">
        <v>392683</v>
      </c>
      <c r="D267" s="13">
        <v>20993</v>
      </c>
      <c r="E267" s="13">
        <v>28069</v>
      </c>
      <c r="F267" s="13">
        <v>39587</v>
      </c>
      <c r="G267" s="13">
        <v>44990</v>
      </c>
      <c r="H267" s="13">
        <v>46598</v>
      </c>
      <c r="I267" s="13">
        <v>40055</v>
      </c>
      <c r="J267" s="13">
        <v>46507</v>
      </c>
      <c r="K267" s="13">
        <v>48558</v>
      </c>
      <c r="L267" s="13">
        <v>42671</v>
      </c>
      <c r="M267" s="13">
        <v>46556</v>
      </c>
      <c r="N267" s="13">
        <v>30031</v>
      </c>
      <c r="O267" s="13">
        <v>27862</v>
      </c>
      <c r="P267" s="10">
        <f t="shared" si="7"/>
        <v>462477</v>
      </c>
      <c r="Q267" s="52">
        <v>0.17799999999999999</v>
      </c>
    </row>
    <row r="268" spans="1:17" x14ac:dyDescent="0.2">
      <c r="A268" s="5" t="s">
        <v>509</v>
      </c>
      <c r="B268" s="5" t="s">
        <v>541</v>
      </c>
      <c r="C268" s="10">
        <v>1093571</v>
      </c>
      <c r="D268" s="13">
        <v>72206</v>
      </c>
      <c r="E268" s="13">
        <v>69733</v>
      </c>
      <c r="F268" s="13">
        <v>81444</v>
      </c>
      <c r="G268" s="13">
        <v>83879</v>
      </c>
      <c r="H268" s="13">
        <v>93227</v>
      </c>
      <c r="I268" s="13">
        <v>89568</v>
      </c>
      <c r="J268" s="13">
        <v>95275</v>
      </c>
      <c r="K268" s="13">
        <v>92728</v>
      </c>
      <c r="L268" s="13">
        <v>84531</v>
      </c>
      <c r="M268" s="13">
        <v>79499</v>
      </c>
      <c r="N268" s="13">
        <v>68054</v>
      </c>
      <c r="O268" s="13">
        <v>66008</v>
      </c>
      <c r="P268" s="10">
        <f t="shared" si="7"/>
        <v>976152</v>
      </c>
      <c r="Q268" s="52">
        <v>-0.107</v>
      </c>
    </row>
    <row r="269" spans="1:17" x14ac:dyDescent="0.2">
      <c r="A269" s="5" t="s">
        <v>509</v>
      </c>
      <c r="B269" s="5" t="s">
        <v>542</v>
      </c>
      <c r="C269" s="10">
        <v>605912</v>
      </c>
      <c r="D269" s="13">
        <v>44184</v>
      </c>
      <c r="E269" s="13">
        <v>52325</v>
      </c>
      <c r="F269" s="13">
        <v>65875</v>
      </c>
      <c r="G269" s="13">
        <v>73371</v>
      </c>
      <c r="H269" s="13">
        <v>62873</v>
      </c>
      <c r="I269" s="13">
        <v>63059</v>
      </c>
      <c r="J269" s="13">
        <v>79034</v>
      </c>
      <c r="K269" s="13">
        <v>84167</v>
      </c>
      <c r="L269" s="13">
        <v>65237</v>
      </c>
      <c r="M269" s="13">
        <v>62785</v>
      </c>
      <c r="N269" s="13">
        <v>48744</v>
      </c>
      <c r="O269" s="13">
        <v>49443</v>
      </c>
      <c r="P269" s="10">
        <f t="shared" si="7"/>
        <v>751097</v>
      </c>
      <c r="Q269" s="52">
        <v>0.24</v>
      </c>
    </row>
    <row r="270" spans="1:17" x14ac:dyDescent="0.2">
      <c r="A270" s="5" t="s">
        <v>543</v>
      </c>
      <c r="B270" s="6" t="s">
        <v>814</v>
      </c>
      <c r="C270" s="10">
        <v>28484333</v>
      </c>
      <c r="D270" s="13">
        <v>2151720</v>
      </c>
      <c r="E270" s="13">
        <v>2197382</v>
      </c>
      <c r="F270" s="13">
        <v>2626992</v>
      </c>
      <c r="G270" s="13">
        <v>2527759</v>
      </c>
      <c r="H270" s="13">
        <v>2956935</v>
      </c>
      <c r="I270" s="13">
        <v>2879407</v>
      </c>
      <c r="J270" s="13">
        <v>2605623</v>
      </c>
      <c r="K270" s="13">
        <v>2713817</v>
      </c>
      <c r="L270" s="13">
        <v>2975856</v>
      </c>
      <c r="M270" s="13">
        <v>2907957</v>
      </c>
      <c r="N270" s="13">
        <v>2680451</v>
      </c>
      <c r="O270" s="13">
        <v>2403430</v>
      </c>
      <c r="P270" s="10">
        <f t="shared" si="7"/>
        <v>31627329</v>
      </c>
      <c r="Q270" s="52">
        <v>0.13</v>
      </c>
    </row>
    <row r="271" spans="1:17" x14ac:dyDescent="0.2">
      <c r="A271" s="5" t="s">
        <v>543</v>
      </c>
      <c r="B271" s="6" t="s">
        <v>545</v>
      </c>
      <c r="C271" s="10">
        <v>375694</v>
      </c>
      <c r="D271" s="13">
        <v>25319</v>
      </c>
      <c r="E271" s="13">
        <v>30446</v>
      </c>
      <c r="F271" s="13">
        <v>35595</v>
      </c>
      <c r="G271" s="13">
        <v>29513</v>
      </c>
      <c r="H271" s="13">
        <v>40449</v>
      </c>
      <c r="I271" s="13">
        <v>32592</v>
      </c>
      <c r="J271" s="13">
        <v>27648</v>
      </c>
      <c r="K271" s="13">
        <v>32883</v>
      </c>
      <c r="L271" s="13">
        <v>36513</v>
      </c>
      <c r="M271" s="13">
        <v>38080</v>
      </c>
      <c r="N271" s="13">
        <v>36589</v>
      </c>
      <c r="O271" s="13">
        <v>31130</v>
      </c>
      <c r="P271" s="10">
        <f t="shared" si="7"/>
        <v>396757</v>
      </c>
      <c r="Q271" s="52">
        <f t="shared" ref="Q271:Q286" si="8">P271/C271-1</f>
        <v>5.6064243772857791E-2</v>
      </c>
    </row>
    <row r="272" spans="1:17" x14ac:dyDescent="0.2">
      <c r="A272" s="5" t="s">
        <v>543</v>
      </c>
      <c r="B272" s="6" t="s">
        <v>815</v>
      </c>
      <c r="C272" s="10">
        <v>713018</v>
      </c>
      <c r="D272" s="13">
        <v>43459</v>
      </c>
      <c r="E272" s="13">
        <v>48420</v>
      </c>
      <c r="F272" s="13">
        <v>60771</v>
      </c>
      <c r="G272" s="13">
        <v>74474</v>
      </c>
      <c r="H272" s="13">
        <v>72424</v>
      </c>
      <c r="I272" s="13">
        <v>78800</v>
      </c>
      <c r="J272" s="13">
        <v>88547</v>
      </c>
      <c r="K272" s="13">
        <v>79048</v>
      </c>
      <c r="L272" s="13">
        <v>68251</v>
      </c>
      <c r="M272" s="13">
        <v>69447</v>
      </c>
      <c r="N272" s="13">
        <v>45239</v>
      </c>
      <c r="O272" s="13">
        <v>43789</v>
      </c>
      <c r="P272" s="10">
        <f t="shared" si="7"/>
        <v>772669</v>
      </c>
      <c r="Q272" s="52">
        <f t="shared" si="8"/>
        <v>8.365987955423293E-2</v>
      </c>
    </row>
    <row r="273" spans="1:17" s="5" customFormat="1" x14ac:dyDescent="0.2">
      <c r="A273" s="5" t="s">
        <v>543</v>
      </c>
      <c r="B273" s="6" t="s">
        <v>547</v>
      </c>
      <c r="C273" s="10">
        <v>4133874</v>
      </c>
      <c r="D273" s="13">
        <v>326372</v>
      </c>
      <c r="E273" s="13">
        <v>322828</v>
      </c>
      <c r="F273" s="13">
        <v>382858</v>
      </c>
      <c r="G273" s="13">
        <v>388012</v>
      </c>
      <c r="H273" s="13">
        <v>445503</v>
      </c>
      <c r="I273" s="13">
        <v>471256</v>
      </c>
      <c r="J273" s="13">
        <v>442867</v>
      </c>
      <c r="K273" s="13">
        <v>426438</v>
      </c>
      <c r="L273" s="13">
        <v>480912</v>
      </c>
      <c r="M273" s="13">
        <v>443016</v>
      </c>
      <c r="N273" s="13">
        <v>407948</v>
      </c>
      <c r="O273" s="13">
        <v>368629</v>
      </c>
      <c r="P273" s="10">
        <f t="shared" si="7"/>
        <v>4906639</v>
      </c>
      <c r="Q273" s="52">
        <f t="shared" si="8"/>
        <v>0.18693482191281108</v>
      </c>
    </row>
    <row r="274" spans="1:17" x14ac:dyDescent="0.2">
      <c r="A274" s="5" t="s">
        <v>543</v>
      </c>
      <c r="B274" s="6" t="s">
        <v>551</v>
      </c>
      <c r="C274" s="10">
        <v>199695</v>
      </c>
      <c r="D274" s="13">
        <v>13377</v>
      </c>
      <c r="E274" s="13">
        <v>15096</v>
      </c>
      <c r="F274" s="13">
        <v>16593</v>
      </c>
      <c r="G274" s="13">
        <v>13997</v>
      </c>
      <c r="H274" s="13">
        <v>12284</v>
      </c>
      <c r="I274" s="13">
        <v>11779</v>
      </c>
      <c r="J274" s="13">
        <v>15552</v>
      </c>
      <c r="K274" s="13">
        <v>16345</v>
      </c>
      <c r="L274" s="13">
        <v>11764</v>
      </c>
      <c r="M274" s="13">
        <v>11603</v>
      </c>
      <c r="N274" s="13">
        <v>11454</v>
      </c>
      <c r="O274" s="13">
        <v>14259</v>
      </c>
      <c r="P274" s="10">
        <f t="shared" si="7"/>
        <v>164103</v>
      </c>
      <c r="Q274" s="52">
        <f t="shared" si="8"/>
        <v>-0.17823180350033807</v>
      </c>
    </row>
    <row r="275" spans="1:17" x14ac:dyDescent="0.2">
      <c r="A275" s="5" t="s">
        <v>543</v>
      </c>
      <c r="B275" s="6" t="s">
        <v>553</v>
      </c>
      <c r="C275" s="10">
        <v>983154</v>
      </c>
      <c r="D275" s="13">
        <v>69831</v>
      </c>
      <c r="E275" s="13">
        <v>76395</v>
      </c>
      <c r="F275" s="13">
        <v>91856</v>
      </c>
      <c r="G275" s="13">
        <v>85970</v>
      </c>
      <c r="H275" s="13">
        <v>106698</v>
      </c>
      <c r="I275" s="13">
        <v>94449</v>
      </c>
      <c r="J275" s="13">
        <v>73493</v>
      </c>
      <c r="K275" s="13">
        <v>85190</v>
      </c>
      <c r="L275" s="13">
        <v>97864</v>
      </c>
      <c r="M275" s="13">
        <v>100183</v>
      </c>
      <c r="N275" s="13">
        <v>96280</v>
      </c>
      <c r="O275" s="13">
        <v>88339</v>
      </c>
      <c r="P275" s="10">
        <f t="shared" si="7"/>
        <v>1066548</v>
      </c>
      <c r="Q275" s="52">
        <f t="shared" si="8"/>
        <v>8.4822927028725958E-2</v>
      </c>
    </row>
    <row r="276" spans="1:17" x14ac:dyDescent="0.2">
      <c r="A276" s="5" t="s">
        <v>543</v>
      </c>
      <c r="B276" s="6" t="s">
        <v>554</v>
      </c>
      <c r="C276" s="10">
        <v>1598758</v>
      </c>
      <c r="D276" s="13">
        <v>128316</v>
      </c>
      <c r="E276" s="13">
        <v>127526</v>
      </c>
      <c r="F276" s="13">
        <v>152019</v>
      </c>
      <c r="G276" s="13">
        <v>150098</v>
      </c>
      <c r="H276" s="13">
        <v>190324</v>
      </c>
      <c r="I276" s="13">
        <v>168677</v>
      </c>
      <c r="J276" s="13">
        <v>146002</v>
      </c>
      <c r="K276" s="13">
        <v>172251</v>
      </c>
      <c r="L276" s="13">
        <v>200484</v>
      </c>
      <c r="M276" s="13">
        <v>182729</v>
      </c>
      <c r="N276" s="13">
        <v>172849</v>
      </c>
      <c r="O276" s="13">
        <v>154784</v>
      </c>
      <c r="P276" s="10">
        <f t="shared" si="7"/>
        <v>1946059</v>
      </c>
      <c r="Q276" s="52">
        <f t="shared" si="8"/>
        <v>0.2172317511468278</v>
      </c>
    </row>
    <row r="277" spans="1:17" x14ac:dyDescent="0.2">
      <c r="A277" s="5" t="s">
        <v>543</v>
      </c>
      <c r="B277" s="6" t="s">
        <v>556</v>
      </c>
      <c r="C277" s="10">
        <v>356093</v>
      </c>
      <c r="D277" s="13">
        <v>29773</v>
      </c>
      <c r="E277" s="13">
        <v>37375</v>
      </c>
      <c r="F277" s="13">
        <v>42084</v>
      </c>
      <c r="G277" s="13">
        <v>34520</v>
      </c>
      <c r="H277" s="13">
        <v>34350</v>
      </c>
      <c r="I277" s="13">
        <v>26603</v>
      </c>
      <c r="J277" s="13">
        <v>15199</v>
      </c>
      <c r="K277" s="13">
        <v>22641</v>
      </c>
      <c r="L277" s="13">
        <v>35322</v>
      </c>
      <c r="M277" s="13">
        <v>36343</v>
      </c>
      <c r="N277" s="13">
        <v>33631</v>
      </c>
      <c r="O277" s="13">
        <v>29865</v>
      </c>
      <c r="P277" s="10">
        <f t="shared" si="7"/>
        <v>377706</v>
      </c>
      <c r="Q277" s="52">
        <f t="shared" si="8"/>
        <v>6.0694818488428615E-2</v>
      </c>
    </row>
    <row r="278" spans="1:17" x14ac:dyDescent="0.2">
      <c r="A278" s="5" t="s">
        <v>543</v>
      </c>
      <c r="B278" s="6" t="s">
        <v>557</v>
      </c>
      <c r="C278" s="10">
        <v>208200</v>
      </c>
      <c r="D278" s="13">
        <v>16702</v>
      </c>
      <c r="E278" s="13">
        <v>17765</v>
      </c>
      <c r="F278" s="13">
        <v>21179</v>
      </c>
      <c r="G278" s="13">
        <v>18919</v>
      </c>
      <c r="H278" s="13">
        <v>23117</v>
      </c>
      <c r="I278" s="13">
        <v>17828</v>
      </c>
      <c r="J278" s="13">
        <v>9625</v>
      </c>
      <c r="K278" s="13">
        <v>14909</v>
      </c>
      <c r="L278" s="13">
        <v>23361</v>
      </c>
      <c r="M278" s="13">
        <v>22829</v>
      </c>
      <c r="N278" s="13">
        <v>22638</v>
      </c>
      <c r="O278" s="13">
        <v>18076</v>
      </c>
      <c r="P278" s="10">
        <f t="shared" si="7"/>
        <v>226948</v>
      </c>
      <c r="Q278" s="52">
        <f t="shared" si="8"/>
        <v>9.0048030739673379E-2</v>
      </c>
    </row>
    <row r="279" spans="1:17" x14ac:dyDescent="0.2">
      <c r="A279" s="5" t="s">
        <v>543</v>
      </c>
      <c r="B279" s="6" t="s">
        <v>558</v>
      </c>
      <c r="C279" s="10">
        <v>224477</v>
      </c>
      <c r="D279" s="13">
        <v>15650</v>
      </c>
      <c r="E279" s="13">
        <v>16956</v>
      </c>
      <c r="F279" s="13">
        <v>22274</v>
      </c>
      <c r="G279" s="13">
        <v>22806</v>
      </c>
      <c r="H279" s="13">
        <v>28523</v>
      </c>
      <c r="I279" s="13">
        <v>25495</v>
      </c>
      <c r="J279" s="13">
        <v>19997</v>
      </c>
      <c r="K279" s="13">
        <v>22932</v>
      </c>
      <c r="L279" s="13">
        <v>29486</v>
      </c>
      <c r="M279" s="13">
        <v>28374</v>
      </c>
      <c r="N279" s="13">
        <v>23780</v>
      </c>
      <c r="O279" s="13">
        <v>21683</v>
      </c>
      <c r="P279" s="10">
        <f t="shared" si="7"/>
        <v>277956</v>
      </c>
      <c r="Q279" s="52">
        <f t="shared" si="8"/>
        <v>0.23823821594194516</v>
      </c>
    </row>
    <row r="280" spans="1:17" x14ac:dyDescent="0.2">
      <c r="A280" s="5" t="s">
        <v>543</v>
      </c>
      <c r="B280" s="6" t="s">
        <v>559</v>
      </c>
      <c r="C280" s="10">
        <v>16964396</v>
      </c>
      <c r="D280" s="13">
        <v>1282489</v>
      </c>
      <c r="E280" s="13">
        <v>1283930</v>
      </c>
      <c r="F280" s="13">
        <v>1542461</v>
      </c>
      <c r="G280" s="13">
        <v>1532135</v>
      </c>
      <c r="H280" s="13">
        <v>1756014</v>
      </c>
      <c r="I280" s="13">
        <v>1774443</v>
      </c>
      <c r="J280" s="13">
        <v>1674960</v>
      </c>
      <c r="K280" s="13">
        <v>1692417</v>
      </c>
      <c r="L280" s="13">
        <v>1765879</v>
      </c>
      <c r="M280" s="13">
        <v>1747101</v>
      </c>
      <c r="N280" s="13">
        <v>1579371</v>
      </c>
      <c r="O280" s="13">
        <v>1433444</v>
      </c>
      <c r="P280" s="10">
        <f t="shared" si="7"/>
        <v>19064644</v>
      </c>
      <c r="Q280" s="52">
        <f t="shared" si="8"/>
        <v>0.12380328777988914</v>
      </c>
    </row>
    <row r="281" spans="1:17" x14ac:dyDescent="0.2">
      <c r="A281" s="5" t="s">
        <v>543</v>
      </c>
      <c r="B281" s="6" t="s">
        <v>560</v>
      </c>
      <c r="C281" s="10">
        <v>2040097</v>
      </c>
      <c r="D281" s="13">
        <v>151606</v>
      </c>
      <c r="E281" s="13">
        <v>169773</v>
      </c>
      <c r="F281" s="13">
        <v>202231</v>
      </c>
      <c r="G281" s="13">
        <v>178848</v>
      </c>
      <c r="H281" s="13">
        <v>229260</v>
      </c>
      <c r="I281" s="13">
        <v>176455</v>
      </c>
      <c r="J281" s="13">
        <v>106399</v>
      </c>
      <c r="K281" s="13">
        <v>155180</v>
      </c>
      <c r="L281" s="13">
        <v>213155</v>
      </c>
      <c r="M281" s="13">
        <v>213093</v>
      </c>
      <c r="N281" s="13">
        <v>214018</v>
      </c>
      <c r="O281" s="13">
        <v>173867</v>
      </c>
      <c r="P281" s="10">
        <f t="shared" si="7"/>
        <v>2183885</v>
      </c>
      <c r="Q281" s="52">
        <f t="shared" si="8"/>
        <v>7.0480962424825933E-2</v>
      </c>
    </row>
    <row r="282" spans="1:17" x14ac:dyDescent="0.2">
      <c r="A282" s="5" t="s">
        <v>543</v>
      </c>
      <c r="B282" s="6" t="s">
        <v>561</v>
      </c>
      <c r="C282" s="10">
        <v>2489975</v>
      </c>
      <c r="D282" s="13">
        <v>142627</v>
      </c>
      <c r="E282" s="13">
        <v>134513</v>
      </c>
      <c r="F282" s="13">
        <v>183423</v>
      </c>
      <c r="G282" s="13">
        <v>248713</v>
      </c>
      <c r="H282" s="13">
        <v>252182</v>
      </c>
      <c r="I282" s="13">
        <v>268102</v>
      </c>
      <c r="J282" s="13">
        <v>300911</v>
      </c>
      <c r="K282" s="13">
        <v>275576</v>
      </c>
      <c r="L282" s="13">
        <v>243008</v>
      </c>
      <c r="M282" s="13">
        <v>245111</v>
      </c>
      <c r="N282" s="13">
        <v>144759</v>
      </c>
      <c r="O282" s="13">
        <v>144198</v>
      </c>
      <c r="P282" s="10">
        <v>2581639</v>
      </c>
      <c r="Q282" s="52">
        <f t="shared" si="8"/>
        <v>3.6813221016275266E-2</v>
      </c>
    </row>
    <row r="283" spans="1:17" x14ac:dyDescent="0.2">
      <c r="A283" s="5" t="s">
        <v>543</v>
      </c>
      <c r="B283" s="6" t="s">
        <v>563</v>
      </c>
      <c r="C283" s="10">
        <v>256166</v>
      </c>
      <c r="D283" s="13">
        <v>18953</v>
      </c>
      <c r="E283" s="13">
        <v>22902</v>
      </c>
      <c r="F283" s="13">
        <v>26865</v>
      </c>
      <c r="G283" s="13">
        <v>21771</v>
      </c>
      <c r="H283" s="13">
        <v>33227</v>
      </c>
      <c r="I283" s="13">
        <v>22555</v>
      </c>
      <c r="J283" s="13">
        <v>6552</v>
      </c>
      <c r="K283" s="13">
        <v>18832</v>
      </c>
      <c r="L283" s="13">
        <v>30443</v>
      </c>
      <c r="M283" s="13">
        <v>30521</v>
      </c>
      <c r="N283" s="13">
        <v>28873</v>
      </c>
      <c r="O283" s="13">
        <v>20634</v>
      </c>
      <c r="P283" s="10">
        <f t="shared" si="7"/>
        <v>282128</v>
      </c>
      <c r="Q283" s="52">
        <f t="shared" si="8"/>
        <v>0.10134834443290686</v>
      </c>
    </row>
    <row r="284" spans="1:17" x14ac:dyDescent="0.2">
      <c r="A284" s="5" t="s">
        <v>543</v>
      </c>
      <c r="B284" s="6" t="s">
        <v>564</v>
      </c>
      <c r="C284" s="10">
        <v>844097</v>
      </c>
      <c r="D284" s="13">
        <v>64989</v>
      </c>
      <c r="E284" s="13">
        <v>66361</v>
      </c>
      <c r="F284" s="13">
        <v>80954</v>
      </c>
      <c r="G284" s="13">
        <v>78247</v>
      </c>
      <c r="H284" s="13">
        <v>95047</v>
      </c>
      <c r="I284" s="13">
        <v>82848</v>
      </c>
      <c r="J284" s="13">
        <v>63781</v>
      </c>
      <c r="K284" s="13">
        <v>71900</v>
      </c>
      <c r="L284" s="13">
        <v>87962</v>
      </c>
      <c r="M284" s="13">
        <v>92466</v>
      </c>
      <c r="N284" s="13">
        <v>89140</v>
      </c>
      <c r="O284" s="13">
        <v>80780</v>
      </c>
      <c r="P284" s="10">
        <f t="shared" si="7"/>
        <v>954475</v>
      </c>
      <c r="Q284" s="52">
        <f t="shared" si="8"/>
        <v>0.13076459222103631</v>
      </c>
    </row>
    <row r="285" spans="1:17" x14ac:dyDescent="0.2">
      <c r="A285" s="5" t="s">
        <v>543</v>
      </c>
      <c r="B285" s="6" t="s">
        <v>566</v>
      </c>
      <c r="C285" s="10">
        <v>307899</v>
      </c>
      <c r="D285" s="13">
        <v>17606</v>
      </c>
      <c r="E285" s="13">
        <v>19625</v>
      </c>
      <c r="F285" s="13">
        <v>23709</v>
      </c>
      <c r="G285" s="13">
        <v>25242</v>
      </c>
      <c r="H285" s="13">
        <v>31111</v>
      </c>
      <c r="I285" s="13">
        <v>32514</v>
      </c>
      <c r="J285" s="13">
        <v>51193</v>
      </c>
      <c r="K285" s="13">
        <v>37714</v>
      </c>
      <c r="L285" s="13">
        <v>28710</v>
      </c>
      <c r="M285" s="13">
        <v>28073</v>
      </c>
      <c r="N285" s="13">
        <v>24339</v>
      </c>
      <c r="O285" s="13">
        <v>20353</v>
      </c>
      <c r="P285" s="10">
        <f t="shared" si="7"/>
        <v>340189</v>
      </c>
      <c r="Q285" s="52">
        <f t="shared" si="8"/>
        <v>0.10487205219893547</v>
      </c>
    </row>
    <row r="286" spans="1:17" x14ac:dyDescent="0.2">
      <c r="A286" s="5" t="s">
        <v>567</v>
      </c>
      <c r="B286" s="5" t="s">
        <v>568</v>
      </c>
      <c r="C286" s="10">
        <v>4129186</v>
      </c>
      <c r="D286" s="13">
        <v>229832</v>
      </c>
      <c r="E286" s="13">
        <v>294421</v>
      </c>
      <c r="F286" s="13">
        <v>367615</v>
      </c>
      <c r="G286" s="13">
        <v>413610</v>
      </c>
      <c r="H286" s="13">
        <v>443943</v>
      </c>
      <c r="I286" s="13">
        <v>483884</v>
      </c>
      <c r="J286" s="13">
        <v>532944</v>
      </c>
      <c r="K286" s="13">
        <v>503479</v>
      </c>
      <c r="L286" s="13">
        <v>490902</v>
      </c>
      <c r="M286" s="13">
        <v>498270</v>
      </c>
      <c r="N286" s="13">
        <v>354119</v>
      </c>
      <c r="O286" s="13">
        <v>368782</v>
      </c>
      <c r="P286" s="10">
        <v>5053649</v>
      </c>
      <c r="Q286" s="52">
        <f t="shared" si="8"/>
        <v>0.22388504659271824</v>
      </c>
    </row>
    <row r="287" spans="1:17" x14ac:dyDescent="0.2">
      <c r="A287" s="5" t="s">
        <v>567</v>
      </c>
      <c r="B287" s="6" t="s">
        <v>569</v>
      </c>
      <c r="C287" s="10">
        <v>11864736</v>
      </c>
      <c r="D287" s="13">
        <v>1164953</v>
      </c>
      <c r="E287" s="13">
        <v>1098793</v>
      </c>
      <c r="F287" s="13">
        <v>1240222</v>
      </c>
      <c r="G287" s="13">
        <v>1109060</v>
      </c>
      <c r="H287" s="13">
        <v>1002493</v>
      </c>
      <c r="I287" s="13">
        <v>1071884</v>
      </c>
      <c r="J287" s="13">
        <v>1245008</v>
      </c>
      <c r="K287" s="13">
        <v>1133405</v>
      </c>
      <c r="L287" s="13">
        <v>1056905</v>
      </c>
      <c r="M287" s="13">
        <v>1077036</v>
      </c>
      <c r="N287" s="13">
        <v>825920</v>
      </c>
      <c r="O287" s="13">
        <v>1086062</v>
      </c>
      <c r="P287" s="10">
        <f t="shared" si="7"/>
        <v>13111741</v>
      </c>
      <c r="Q287" s="52">
        <v>0.1051</v>
      </c>
    </row>
    <row r="288" spans="1:17" x14ac:dyDescent="0.2">
      <c r="A288" s="5" t="s">
        <v>567</v>
      </c>
      <c r="B288" s="6" t="s">
        <v>570</v>
      </c>
      <c r="C288" s="10">
        <v>22878251</v>
      </c>
      <c r="D288" s="13">
        <v>1690516</v>
      </c>
      <c r="E288" s="13">
        <v>1623274</v>
      </c>
      <c r="F288" s="13">
        <v>1878814</v>
      </c>
      <c r="G288" s="13">
        <v>2020707</v>
      </c>
      <c r="H288" s="13">
        <v>2104190</v>
      </c>
      <c r="I288" s="13">
        <v>2139830</v>
      </c>
      <c r="J288" s="13">
        <v>2451404</v>
      </c>
      <c r="K288" s="13">
        <v>2321023</v>
      </c>
      <c r="L288" s="13">
        <v>2225584</v>
      </c>
      <c r="M288" s="13">
        <v>2280400</v>
      </c>
      <c r="N288" s="13">
        <v>1798174</v>
      </c>
      <c r="O288" s="13">
        <v>1804038</v>
      </c>
      <c r="P288" s="10">
        <f t="shared" si="7"/>
        <v>24337954</v>
      </c>
      <c r="Q288" s="52">
        <f>P288/C288-1</f>
        <v>6.3803085297035933E-2</v>
      </c>
    </row>
    <row r="289" spans="1:17" x14ac:dyDescent="0.2">
      <c r="A289" s="5" t="s">
        <v>632</v>
      </c>
      <c r="B289" s="5" t="s">
        <v>633</v>
      </c>
      <c r="C289" s="10">
        <v>2841220</v>
      </c>
      <c r="D289" s="13">
        <v>247492</v>
      </c>
      <c r="E289" s="13">
        <v>252830</v>
      </c>
      <c r="F289" s="13">
        <v>251696</v>
      </c>
      <c r="G289" s="13">
        <v>261360</v>
      </c>
      <c r="H289" s="13">
        <v>273539</v>
      </c>
      <c r="I289" s="13">
        <v>278340</v>
      </c>
      <c r="J289" s="13">
        <v>307011</v>
      </c>
      <c r="K289" s="13">
        <v>277675</v>
      </c>
      <c r="L289" s="13">
        <v>279842</v>
      </c>
      <c r="M289" s="13">
        <v>273490</v>
      </c>
      <c r="N289" s="13">
        <v>292782</v>
      </c>
      <c r="O289" s="13">
        <v>277335</v>
      </c>
      <c r="P289" s="10">
        <f t="shared" si="7"/>
        <v>3273392</v>
      </c>
      <c r="Q289" s="52">
        <v>0.152</v>
      </c>
    </row>
    <row r="290" spans="1:17" x14ac:dyDescent="0.2">
      <c r="A290" s="5" t="s">
        <v>632</v>
      </c>
      <c r="B290" s="5" t="s">
        <v>93</v>
      </c>
      <c r="C290" s="10">
        <v>102711805</v>
      </c>
      <c r="D290" s="13">
        <v>6330349</v>
      </c>
      <c r="E290" s="13">
        <v>6501612</v>
      </c>
      <c r="F290" s="13">
        <v>7319898</v>
      </c>
      <c r="G290" s="13">
        <v>8598019</v>
      </c>
      <c r="H290" s="13">
        <v>10808343</v>
      </c>
      <c r="I290" s="13">
        <v>11987728</v>
      </c>
      <c r="J290" s="13">
        <v>13963366</v>
      </c>
      <c r="K290" s="13">
        <v>12814943</v>
      </c>
      <c r="L290" s="13">
        <v>12843715</v>
      </c>
      <c r="M290" s="13">
        <v>10867817</v>
      </c>
      <c r="N290" s="13">
        <v>8191167</v>
      </c>
      <c r="O290" s="13">
        <v>7120623</v>
      </c>
      <c r="P290" s="10">
        <f t="shared" si="7"/>
        <v>117347580</v>
      </c>
      <c r="Q290" s="52">
        <v>0.14199999999999999</v>
      </c>
    </row>
    <row r="291" spans="1:17" x14ac:dyDescent="0.2">
      <c r="A291" s="5" t="s">
        <v>632</v>
      </c>
      <c r="B291" s="5" t="s">
        <v>634</v>
      </c>
      <c r="C291" s="10">
        <v>7759479</v>
      </c>
      <c r="D291" s="13">
        <v>642669</v>
      </c>
      <c r="E291" s="13">
        <v>640246</v>
      </c>
      <c r="F291" s="13">
        <v>682327</v>
      </c>
      <c r="G291" s="13">
        <v>673843</v>
      </c>
      <c r="H291" s="13">
        <v>701424</v>
      </c>
      <c r="I291" s="13">
        <v>749028</v>
      </c>
      <c r="J291" s="13">
        <v>841481</v>
      </c>
      <c r="K291" s="13">
        <v>686644</v>
      </c>
      <c r="L291" s="13">
        <v>752490</v>
      </c>
      <c r="M291" s="13">
        <v>718768</v>
      </c>
      <c r="N291" s="13">
        <v>722901</v>
      </c>
      <c r="O291" s="13">
        <v>708828</v>
      </c>
      <c r="P291" s="10">
        <f t="shared" si="7"/>
        <v>8520649</v>
      </c>
      <c r="Q291" s="52">
        <v>9.7000000000000003E-2</v>
      </c>
    </row>
    <row r="292" spans="1:17" x14ac:dyDescent="0.2">
      <c r="A292" s="5" t="s">
        <v>632</v>
      </c>
      <c r="B292" s="5" t="s">
        <v>635</v>
      </c>
      <c r="C292" s="10">
        <v>21996601</v>
      </c>
      <c r="D292" s="13">
        <v>535470</v>
      </c>
      <c r="E292" s="13">
        <v>646438</v>
      </c>
      <c r="F292" s="13">
        <v>1019066</v>
      </c>
      <c r="G292" s="13">
        <v>1585240</v>
      </c>
      <c r="H292" s="13">
        <v>2777242</v>
      </c>
      <c r="I292" s="13">
        <v>3338969</v>
      </c>
      <c r="J292" s="13">
        <v>3838998</v>
      </c>
      <c r="K292" s="13">
        <v>3732911</v>
      </c>
      <c r="L292" s="13">
        <v>3384882</v>
      </c>
      <c r="M292" s="13">
        <v>2640588</v>
      </c>
      <c r="N292" s="13">
        <v>1046052</v>
      </c>
      <c r="O292" s="13">
        <v>567779</v>
      </c>
      <c r="P292" s="10">
        <f t="shared" si="7"/>
        <v>25113635</v>
      </c>
      <c r="Q292" s="52">
        <v>0.14099999999999999</v>
      </c>
    </row>
    <row r="293" spans="1:17" x14ac:dyDescent="0.2">
      <c r="A293" s="5" t="s">
        <v>632</v>
      </c>
      <c r="B293" s="5" t="s">
        <v>636</v>
      </c>
      <c r="C293" s="10">
        <v>3071418</v>
      </c>
      <c r="D293" s="13">
        <v>42245</v>
      </c>
      <c r="E293" s="13">
        <v>44368</v>
      </c>
      <c r="F293" s="13">
        <v>51672</v>
      </c>
      <c r="G293" s="13">
        <v>136228</v>
      </c>
      <c r="H293" s="13">
        <v>341445</v>
      </c>
      <c r="I293" s="13">
        <v>498834</v>
      </c>
      <c r="J293" s="13">
        <v>677700</v>
      </c>
      <c r="K293" s="13">
        <v>658697</v>
      </c>
      <c r="L293" s="13">
        <v>533084</v>
      </c>
      <c r="M293" s="13">
        <v>281802</v>
      </c>
      <c r="N293" s="13">
        <v>62132</v>
      </c>
      <c r="O293" s="13">
        <v>50991</v>
      </c>
      <c r="P293" s="10">
        <f t="shared" si="7"/>
        <v>3379198</v>
      </c>
      <c r="Q293" s="52">
        <v>9.5000000000000001E-2</v>
      </c>
    </row>
    <row r="294" spans="1:17" x14ac:dyDescent="0.2">
      <c r="A294" s="5" t="s">
        <v>632</v>
      </c>
      <c r="B294" s="5" t="s">
        <v>637</v>
      </c>
      <c r="C294" s="10">
        <v>3784440</v>
      </c>
      <c r="D294" s="13">
        <v>22555</v>
      </c>
      <c r="E294" s="13">
        <v>23610</v>
      </c>
      <c r="F294" s="13">
        <v>30352</v>
      </c>
      <c r="G294" s="13">
        <v>148288</v>
      </c>
      <c r="H294" s="13">
        <v>421295</v>
      </c>
      <c r="I294" s="13">
        <v>584298</v>
      </c>
      <c r="J294" s="13">
        <v>721663</v>
      </c>
      <c r="K294" s="13">
        <v>707670</v>
      </c>
      <c r="L294" s="13">
        <v>614296</v>
      </c>
      <c r="M294" s="13">
        <v>384065</v>
      </c>
      <c r="N294" s="13">
        <v>44738</v>
      </c>
      <c r="O294" s="13">
        <v>30111</v>
      </c>
      <c r="P294" s="10">
        <f t="shared" si="7"/>
        <v>3732941</v>
      </c>
      <c r="Q294" s="52">
        <v>-1.4E-2</v>
      </c>
    </row>
    <row r="295" spans="1:17" x14ac:dyDescent="0.2">
      <c r="A295" s="5" t="s">
        <v>632</v>
      </c>
      <c r="B295" s="5" t="s">
        <v>638</v>
      </c>
      <c r="C295" s="10">
        <v>1404639</v>
      </c>
      <c r="D295" s="13">
        <v>116017</v>
      </c>
      <c r="E295" s="13">
        <v>126087</v>
      </c>
      <c r="F295" s="13">
        <v>119495</v>
      </c>
      <c r="G295" s="13">
        <v>124711</v>
      </c>
      <c r="H295" s="13">
        <v>141049</v>
      </c>
      <c r="I295" s="13">
        <v>158554</v>
      </c>
      <c r="J295" s="13">
        <v>175032</v>
      </c>
      <c r="K295" s="13">
        <v>144337</v>
      </c>
      <c r="L295" s="13">
        <v>156523</v>
      </c>
      <c r="M295" s="13">
        <v>145814</v>
      </c>
      <c r="N295" s="13">
        <v>151611</v>
      </c>
      <c r="O295" s="13">
        <v>131423</v>
      </c>
      <c r="P295" s="10">
        <f t="shared" ref="P295:P308" si="9">SUM(D295:O295)</f>
        <v>1690653</v>
      </c>
      <c r="Q295" s="52">
        <v>0.20399999999999999</v>
      </c>
    </row>
    <row r="296" spans="1:17" x14ac:dyDescent="0.2">
      <c r="A296" s="5" t="s">
        <v>632</v>
      </c>
      <c r="B296" s="5" t="s">
        <v>639</v>
      </c>
      <c r="C296" s="10">
        <v>1042309</v>
      </c>
      <c r="D296" s="13">
        <v>96798</v>
      </c>
      <c r="E296" s="13">
        <v>95063</v>
      </c>
      <c r="F296" s="13">
        <v>98393</v>
      </c>
      <c r="G296" s="13">
        <v>103790</v>
      </c>
      <c r="H296" s="13">
        <v>110667</v>
      </c>
      <c r="I296" s="13">
        <v>108179</v>
      </c>
      <c r="J296" s="13">
        <v>115289</v>
      </c>
      <c r="K296" s="13">
        <v>108051</v>
      </c>
      <c r="L296" s="13">
        <v>119746</v>
      </c>
      <c r="M296" s="13">
        <v>114130</v>
      </c>
      <c r="N296" s="13">
        <v>123966</v>
      </c>
      <c r="O296" s="13">
        <v>115526</v>
      </c>
      <c r="P296" s="10">
        <f t="shared" si="9"/>
        <v>1309598</v>
      </c>
      <c r="Q296" s="52">
        <v>0.25900000000000001</v>
      </c>
    </row>
    <row r="297" spans="1:17" x14ac:dyDescent="0.2">
      <c r="A297" s="5" t="s">
        <v>632</v>
      </c>
      <c r="B297" s="5" t="s">
        <v>640</v>
      </c>
      <c r="C297" s="10">
        <v>32145619</v>
      </c>
      <c r="D297" s="13">
        <v>2341868</v>
      </c>
      <c r="E297" s="13">
        <v>2350737</v>
      </c>
      <c r="F297" s="13">
        <v>2686110</v>
      </c>
      <c r="G297" s="13">
        <v>2993829</v>
      </c>
      <c r="H297" s="13">
        <v>3129116</v>
      </c>
      <c r="I297" s="13">
        <v>3214760</v>
      </c>
      <c r="J297" s="13">
        <v>3808954</v>
      </c>
      <c r="K297" s="13">
        <v>3463478</v>
      </c>
      <c r="L297" s="13">
        <v>3890502</v>
      </c>
      <c r="M297" s="13">
        <v>3508108</v>
      </c>
      <c r="N297" s="13">
        <v>3126412</v>
      </c>
      <c r="O297" s="13">
        <v>2938313</v>
      </c>
      <c r="P297" s="10">
        <f t="shared" si="9"/>
        <v>37452187</v>
      </c>
      <c r="Q297" s="52">
        <v>0.16500000000000001</v>
      </c>
    </row>
    <row r="298" spans="1:17" x14ac:dyDescent="0.2">
      <c r="A298" s="5" t="s">
        <v>632</v>
      </c>
      <c r="B298" s="5" t="s">
        <v>641</v>
      </c>
      <c r="C298" s="10">
        <v>11129472</v>
      </c>
      <c r="D298" s="13">
        <v>910825</v>
      </c>
      <c r="E298" s="13">
        <v>891333</v>
      </c>
      <c r="F298" s="13">
        <v>917912</v>
      </c>
      <c r="G298" s="13">
        <v>1009645</v>
      </c>
      <c r="H298" s="13">
        <v>1189915</v>
      </c>
      <c r="I298" s="13">
        <v>1188860</v>
      </c>
      <c r="J298" s="13">
        <v>1353130</v>
      </c>
      <c r="K298" s="13">
        <v>1155400</v>
      </c>
      <c r="L298" s="13">
        <v>1220989</v>
      </c>
      <c r="M298" s="13">
        <v>1090241</v>
      </c>
      <c r="N298" s="13">
        <v>1009387</v>
      </c>
      <c r="O298" s="13">
        <v>811593</v>
      </c>
      <c r="P298" s="10">
        <f t="shared" si="9"/>
        <v>12749230</v>
      </c>
      <c r="Q298" s="52">
        <v>0.13900000000000001</v>
      </c>
    </row>
    <row r="299" spans="1:17" x14ac:dyDescent="0.2">
      <c r="A299" s="5" t="s">
        <v>632</v>
      </c>
      <c r="B299" s="5" t="s">
        <v>642</v>
      </c>
      <c r="C299" s="10">
        <v>7485067</v>
      </c>
      <c r="D299" s="13">
        <v>535195</v>
      </c>
      <c r="E299" s="13">
        <v>559992</v>
      </c>
      <c r="F299" s="13">
        <v>592613</v>
      </c>
      <c r="G299" s="13">
        <v>670209</v>
      </c>
      <c r="H299" s="13">
        <v>747832</v>
      </c>
      <c r="I299" s="13">
        <v>821845</v>
      </c>
      <c r="J299" s="13">
        <v>927585</v>
      </c>
      <c r="K299" s="13">
        <v>870004</v>
      </c>
      <c r="L299" s="13">
        <v>847220</v>
      </c>
      <c r="M299" s="13">
        <v>759424</v>
      </c>
      <c r="N299" s="13">
        <v>622552</v>
      </c>
      <c r="O299" s="13">
        <v>588340</v>
      </c>
      <c r="P299" s="10">
        <f t="shared" si="9"/>
        <v>8542811</v>
      </c>
      <c r="Q299" s="52">
        <v>0.14099999999999999</v>
      </c>
    </row>
    <row r="300" spans="1:17" x14ac:dyDescent="0.2">
      <c r="A300" s="5" t="s">
        <v>632</v>
      </c>
      <c r="B300" s="5" t="s">
        <v>643</v>
      </c>
      <c r="C300" s="10">
        <v>940184</v>
      </c>
      <c r="D300" s="13">
        <v>68739</v>
      </c>
      <c r="E300" s="13">
        <v>69365</v>
      </c>
      <c r="F300" s="13">
        <v>77640</v>
      </c>
      <c r="G300" s="13">
        <v>88984</v>
      </c>
      <c r="H300" s="13">
        <v>99957</v>
      </c>
      <c r="I300" s="13">
        <v>109370</v>
      </c>
      <c r="J300" s="13">
        <v>133583</v>
      </c>
      <c r="K300" s="13">
        <v>117591</v>
      </c>
      <c r="L300" s="13">
        <v>116698</v>
      </c>
      <c r="M300" s="13">
        <v>107653</v>
      </c>
      <c r="N300" s="13">
        <v>89412</v>
      </c>
      <c r="O300" s="13">
        <v>85674</v>
      </c>
      <c r="P300" s="10">
        <f t="shared" si="9"/>
        <v>1164666</v>
      </c>
      <c r="Q300" s="52">
        <v>0.23899999999999999</v>
      </c>
    </row>
    <row r="301" spans="1:17" x14ac:dyDescent="0.2">
      <c r="A301" s="5" t="s">
        <v>632</v>
      </c>
      <c r="B301" s="5" t="s">
        <v>644</v>
      </c>
      <c r="C301" s="10">
        <v>1963168</v>
      </c>
      <c r="D301" s="13">
        <v>165188</v>
      </c>
      <c r="E301" s="13">
        <v>163202</v>
      </c>
      <c r="F301" s="13">
        <v>161069</v>
      </c>
      <c r="G301" s="13">
        <v>171048</v>
      </c>
      <c r="H301" s="13">
        <v>183579</v>
      </c>
      <c r="I301" s="13">
        <v>206910</v>
      </c>
      <c r="J301" s="13">
        <v>253439</v>
      </c>
      <c r="K301" s="13">
        <v>198187</v>
      </c>
      <c r="L301" s="13">
        <v>208404</v>
      </c>
      <c r="M301" s="13">
        <v>178152</v>
      </c>
      <c r="N301" s="13">
        <v>195290</v>
      </c>
      <c r="O301" s="13">
        <v>182325</v>
      </c>
      <c r="P301" s="10">
        <f t="shared" si="9"/>
        <v>2266793</v>
      </c>
      <c r="Q301" s="52">
        <v>0.155</v>
      </c>
    </row>
    <row r="302" spans="1:17" x14ac:dyDescent="0.2">
      <c r="A302" s="5" t="s">
        <v>645</v>
      </c>
      <c r="B302" s="5" t="s">
        <v>646</v>
      </c>
      <c r="C302" s="10">
        <v>341430</v>
      </c>
      <c r="D302" s="13">
        <v>26477</v>
      </c>
      <c r="E302" s="13">
        <v>20624</v>
      </c>
      <c r="F302" s="13">
        <v>26224</v>
      </c>
      <c r="G302" s="13">
        <v>32330</v>
      </c>
      <c r="H302" s="13">
        <v>38128</v>
      </c>
      <c r="I302" s="13">
        <v>38634</v>
      </c>
      <c r="J302" s="13">
        <v>42654</v>
      </c>
      <c r="K302" s="13">
        <v>43506</v>
      </c>
      <c r="L302" s="13">
        <v>42787</v>
      </c>
      <c r="M302" s="13">
        <v>44170</v>
      </c>
      <c r="N302" s="13">
        <v>37124</v>
      </c>
      <c r="O302" s="13">
        <v>33874</v>
      </c>
      <c r="P302" s="10">
        <f t="shared" si="9"/>
        <v>426532</v>
      </c>
      <c r="Q302" s="52">
        <f t="shared" ref="Q302:Q308" si="10">P302/C302-1</f>
        <v>0.24925167677122695</v>
      </c>
    </row>
    <row r="303" spans="1:17" x14ac:dyDescent="0.2">
      <c r="A303" s="5" t="s">
        <v>645</v>
      </c>
      <c r="B303" s="5" t="s">
        <v>647</v>
      </c>
      <c r="C303" s="10">
        <v>612206</v>
      </c>
      <c r="D303" s="13">
        <v>43083</v>
      </c>
      <c r="E303" s="13">
        <v>37239</v>
      </c>
      <c r="F303" s="13">
        <v>49312</v>
      </c>
      <c r="G303" s="13">
        <v>58870</v>
      </c>
      <c r="H303" s="13">
        <v>69870</v>
      </c>
      <c r="I303" s="13">
        <v>76091</v>
      </c>
      <c r="J303" s="13">
        <v>88919</v>
      </c>
      <c r="K303" s="13">
        <v>91161</v>
      </c>
      <c r="L303" s="13">
        <v>86171</v>
      </c>
      <c r="M303" s="13">
        <v>79415</v>
      </c>
      <c r="N303" s="13">
        <v>74438</v>
      </c>
      <c r="O303" s="13">
        <v>74685</v>
      </c>
      <c r="P303" s="10">
        <f t="shared" si="9"/>
        <v>829254</v>
      </c>
      <c r="Q303" s="52">
        <f t="shared" si="10"/>
        <v>0.35453425807652983</v>
      </c>
    </row>
    <row r="304" spans="1:17" x14ac:dyDescent="0.2">
      <c r="A304" s="5" t="s">
        <v>645</v>
      </c>
      <c r="B304" s="5" t="s">
        <v>648</v>
      </c>
      <c r="C304" s="10">
        <v>243294</v>
      </c>
      <c r="D304" s="13">
        <v>21216</v>
      </c>
      <c r="E304" s="13">
        <v>15664</v>
      </c>
      <c r="F304" s="13">
        <v>18922</v>
      </c>
      <c r="G304" s="13">
        <v>21020</v>
      </c>
      <c r="H304" s="13">
        <v>30791</v>
      </c>
      <c r="I304" s="13">
        <v>31378</v>
      </c>
      <c r="J304" s="13">
        <v>33500</v>
      </c>
      <c r="K304" s="13">
        <v>35666</v>
      </c>
      <c r="L304" s="13">
        <v>34688</v>
      </c>
      <c r="M304" s="13">
        <v>32408</v>
      </c>
      <c r="N304" s="13">
        <v>17493</v>
      </c>
      <c r="O304" s="13">
        <v>15917</v>
      </c>
      <c r="P304" s="10">
        <f t="shared" si="9"/>
        <v>308663</v>
      </c>
      <c r="Q304" s="52">
        <f t="shared" si="10"/>
        <v>0.2686831570034609</v>
      </c>
    </row>
    <row r="305" spans="1:17" x14ac:dyDescent="0.2">
      <c r="A305" s="5" t="s">
        <v>645</v>
      </c>
      <c r="B305" s="5" t="s">
        <v>649</v>
      </c>
      <c r="C305" s="10">
        <v>6692382</v>
      </c>
      <c r="D305" s="15">
        <v>491039</v>
      </c>
      <c r="E305" s="15">
        <v>412947</v>
      </c>
      <c r="F305" s="15">
        <v>520156</v>
      </c>
      <c r="G305" s="15">
        <v>556358</v>
      </c>
      <c r="H305" s="15">
        <v>692612</v>
      </c>
      <c r="I305" s="15">
        <v>767895</v>
      </c>
      <c r="J305" s="15">
        <v>899714</v>
      </c>
      <c r="K305" s="15">
        <v>933853</v>
      </c>
      <c r="L305" s="15">
        <v>856351</v>
      </c>
      <c r="M305" s="15">
        <v>730434</v>
      </c>
      <c r="N305" s="15">
        <v>583352</v>
      </c>
      <c r="O305" s="15">
        <v>584693</v>
      </c>
      <c r="P305" s="10">
        <v>8047072</v>
      </c>
      <c r="Q305" s="52">
        <f t="shared" si="10"/>
        <v>0.2024226949388126</v>
      </c>
    </row>
    <row r="306" spans="1:17" x14ac:dyDescent="0.2">
      <c r="A306" s="5" t="s">
        <v>645</v>
      </c>
      <c r="B306" s="5" t="s">
        <v>650</v>
      </c>
      <c r="C306" s="10">
        <v>481934</v>
      </c>
      <c r="D306" s="13">
        <v>30016</v>
      </c>
      <c r="E306" s="13">
        <v>22265</v>
      </c>
      <c r="F306" s="13">
        <v>25166</v>
      </c>
      <c r="G306" s="13">
        <v>19699</v>
      </c>
      <c r="H306" s="13">
        <v>19647</v>
      </c>
      <c r="I306" s="13">
        <v>24284</v>
      </c>
      <c r="J306" s="13">
        <v>28320</v>
      </c>
      <c r="K306" s="13">
        <v>29319</v>
      </c>
      <c r="L306" s="13">
        <v>29257</v>
      </c>
      <c r="M306" s="13">
        <v>25138</v>
      </c>
      <c r="N306" s="13">
        <v>20932</v>
      </c>
      <c r="O306" s="13">
        <v>22926</v>
      </c>
      <c r="P306" s="10">
        <f t="shared" si="9"/>
        <v>296969</v>
      </c>
      <c r="Q306" s="52">
        <f t="shared" si="10"/>
        <v>-0.3837973664443679</v>
      </c>
    </row>
    <row r="307" spans="1:17" x14ac:dyDescent="0.2">
      <c r="A307" s="5" t="s">
        <v>645</v>
      </c>
      <c r="B307" s="5" t="s">
        <v>651</v>
      </c>
      <c r="C307" s="10">
        <v>707140</v>
      </c>
      <c r="D307" s="13">
        <v>45648</v>
      </c>
      <c r="E307" s="13">
        <v>37922</v>
      </c>
      <c r="F307" s="13">
        <v>45750</v>
      </c>
      <c r="G307" s="13">
        <v>55355</v>
      </c>
      <c r="H307" s="13">
        <v>74979</v>
      </c>
      <c r="I307" s="13">
        <v>83399</v>
      </c>
      <c r="J307" s="13">
        <v>96126</v>
      </c>
      <c r="K307" s="13">
        <v>104786</v>
      </c>
      <c r="L307" s="13">
        <v>93618</v>
      </c>
      <c r="M307" s="13">
        <v>74596</v>
      </c>
      <c r="N307" s="13">
        <v>55694</v>
      </c>
      <c r="O307" s="13">
        <v>56446</v>
      </c>
      <c r="P307" s="10">
        <f t="shared" si="9"/>
        <v>824319</v>
      </c>
      <c r="Q307" s="52">
        <f t="shared" si="10"/>
        <v>0.16570834629634867</v>
      </c>
    </row>
    <row r="308" spans="1:17" x14ac:dyDescent="0.2">
      <c r="A308" s="5" t="s">
        <v>645</v>
      </c>
      <c r="B308" s="5" t="s">
        <v>652</v>
      </c>
      <c r="C308" s="10">
        <v>841185</v>
      </c>
      <c r="D308" s="13">
        <v>30354</v>
      </c>
      <c r="E308" s="13">
        <v>26311</v>
      </c>
      <c r="F308" s="13">
        <v>35438</v>
      </c>
      <c r="G308" s="13">
        <v>47608</v>
      </c>
      <c r="H308" s="13">
        <v>68619</v>
      </c>
      <c r="I308" s="13">
        <v>121215</v>
      </c>
      <c r="J308" s="13">
        <v>169826</v>
      </c>
      <c r="K308" s="13">
        <v>184056</v>
      </c>
      <c r="L308" s="13">
        <v>135144</v>
      </c>
      <c r="M308" s="13">
        <v>67443</v>
      </c>
      <c r="N308" s="13">
        <v>40466</v>
      </c>
      <c r="O308" s="13">
        <v>37414</v>
      </c>
      <c r="P308" s="10">
        <f t="shared" si="9"/>
        <v>963894</v>
      </c>
      <c r="Q308" s="52">
        <f t="shared" si="10"/>
        <v>0.14587635300201507</v>
      </c>
    </row>
    <row r="309" spans="1:17" x14ac:dyDescent="0.2">
      <c r="A309" s="5" t="s">
        <v>653</v>
      </c>
      <c r="B309" s="6" t="s">
        <v>654</v>
      </c>
      <c r="C309" s="10">
        <v>2766389</v>
      </c>
      <c r="D309" s="13">
        <v>198894</v>
      </c>
      <c r="E309" s="13">
        <v>203137</v>
      </c>
      <c r="F309" s="13">
        <v>249414</v>
      </c>
      <c r="G309" s="13">
        <v>245963</v>
      </c>
      <c r="H309" s="13">
        <v>256447</v>
      </c>
      <c r="I309" s="13">
        <v>285442</v>
      </c>
      <c r="J309" s="13">
        <v>299651</v>
      </c>
      <c r="K309" s="13">
        <v>274781</v>
      </c>
      <c r="L309" s="13">
        <v>298700</v>
      </c>
      <c r="M309" s="13">
        <v>281547</v>
      </c>
      <c r="N309" s="13">
        <v>260683</v>
      </c>
      <c r="O309" s="13">
        <v>133069</v>
      </c>
      <c r="P309" s="10">
        <v>3082626</v>
      </c>
      <c r="Q309" s="52">
        <v>0.115</v>
      </c>
    </row>
    <row r="310" spans="1:17" x14ac:dyDescent="0.2">
      <c r="A310" s="5" t="s">
        <v>653</v>
      </c>
      <c r="B310" s="6" t="s">
        <v>93</v>
      </c>
      <c r="C310" s="10">
        <v>213710987</v>
      </c>
      <c r="D310" s="13">
        <v>14209726</v>
      </c>
      <c r="E310" s="13">
        <v>13992645</v>
      </c>
      <c r="F310" s="13">
        <v>16214385</v>
      </c>
      <c r="G310" s="13">
        <v>18235577</v>
      </c>
      <c r="H310" s="13">
        <v>19692561</v>
      </c>
      <c r="I310" s="13">
        <v>21232229</v>
      </c>
      <c r="J310" s="13">
        <v>23559974</v>
      </c>
      <c r="K310" s="13">
        <v>23569488</v>
      </c>
      <c r="L310" s="13">
        <v>21836218</v>
      </c>
      <c r="M310" s="13">
        <v>19541623</v>
      </c>
      <c r="N310" s="13">
        <v>14858117</v>
      </c>
      <c r="O310" s="13">
        <v>15202426</v>
      </c>
      <c r="P310" s="10">
        <v>222333447</v>
      </c>
      <c r="Q310" s="52">
        <v>4.1000000000000002E-2</v>
      </c>
    </row>
    <row r="311" spans="1:17" x14ac:dyDescent="0.2">
      <c r="A311" s="5" t="s">
        <v>653</v>
      </c>
      <c r="B311" s="6" t="s">
        <v>655</v>
      </c>
      <c r="C311" s="10">
        <v>2744034</v>
      </c>
      <c r="D311" s="13">
        <v>174284</v>
      </c>
      <c r="E311" s="13">
        <v>185532</v>
      </c>
      <c r="F311" s="13">
        <v>211042</v>
      </c>
      <c r="G311" s="13">
        <v>217208</v>
      </c>
      <c r="H311" s="13">
        <v>207540</v>
      </c>
      <c r="I311" s="13">
        <v>210920</v>
      </c>
      <c r="J311" s="13">
        <v>220498</v>
      </c>
      <c r="K311" s="13">
        <v>226040</v>
      </c>
      <c r="L311" s="13">
        <v>200087</v>
      </c>
      <c r="M311" s="13">
        <v>198029</v>
      </c>
      <c r="N311" s="13">
        <v>180020</v>
      </c>
      <c r="O311" s="13">
        <v>166943</v>
      </c>
      <c r="P311" s="10">
        <v>2395624</v>
      </c>
      <c r="Q311" s="52">
        <v>-0.126</v>
      </c>
    </row>
    <row r="312" spans="1:17" x14ac:dyDescent="0.2">
      <c r="A312" s="5" t="s">
        <v>653</v>
      </c>
      <c r="B312" s="6" t="s">
        <v>656</v>
      </c>
      <c r="C312" s="10">
        <v>4011204</v>
      </c>
      <c r="D312" s="13">
        <v>234206</v>
      </c>
      <c r="E312" s="13">
        <v>259289</v>
      </c>
      <c r="F312" s="13">
        <v>286473</v>
      </c>
      <c r="G312" s="13">
        <v>315774</v>
      </c>
      <c r="H312" s="13">
        <v>355686</v>
      </c>
      <c r="I312" s="13">
        <v>396066</v>
      </c>
      <c r="J312" s="13">
        <v>477570</v>
      </c>
      <c r="K312" s="13">
        <v>454551</v>
      </c>
      <c r="L312" s="13">
        <v>397830</v>
      </c>
      <c r="M312" s="13">
        <v>355446</v>
      </c>
      <c r="N312" s="13">
        <v>288134</v>
      </c>
      <c r="O312" s="13">
        <v>281751</v>
      </c>
      <c r="P312" s="10">
        <v>4102445</v>
      </c>
      <c r="Q312" s="52">
        <v>2.3E-2</v>
      </c>
    </row>
    <row r="313" spans="1:17" x14ac:dyDescent="0.2">
      <c r="A313" s="5" t="s">
        <v>653</v>
      </c>
      <c r="B313" s="6" t="s">
        <v>657</v>
      </c>
      <c r="C313" s="10">
        <v>8565399</v>
      </c>
      <c r="D313" s="13">
        <v>522473</v>
      </c>
      <c r="E313" s="13">
        <v>535630</v>
      </c>
      <c r="F313" s="13">
        <v>621050</v>
      </c>
      <c r="G313" s="13">
        <v>685631</v>
      </c>
      <c r="H313" s="13">
        <v>777449</v>
      </c>
      <c r="I313" s="13">
        <v>860649</v>
      </c>
      <c r="J313" s="13">
        <v>938739</v>
      </c>
      <c r="K313" s="13">
        <v>945379</v>
      </c>
      <c r="L313" s="13">
        <v>904114</v>
      </c>
      <c r="M313" s="13">
        <v>763256</v>
      </c>
      <c r="N313" s="13">
        <v>546644</v>
      </c>
      <c r="O313" s="13">
        <v>509796</v>
      </c>
      <c r="P313" s="10">
        <v>8608828</v>
      </c>
      <c r="Q313" s="52">
        <v>5.0000000000000001E-3</v>
      </c>
    </row>
    <row r="314" spans="1:17" x14ac:dyDescent="0.2">
      <c r="A314" s="5" t="s">
        <v>653</v>
      </c>
      <c r="B314" s="6" t="s">
        <v>658</v>
      </c>
      <c r="C314" s="10">
        <v>230663</v>
      </c>
      <c r="D314" s="13">
        <v>5858</v>
      </c>
      <c r="E314" s="13">
        <v>7406</v>
      </c>
      <c r="F314" s="13">
        <v>9945</v>
      </c>
      <c r="G314" s="13">
        <v>18887</v>
      </c>
      <c r="H314" s="13">
        <v>22275</v>
      </c>
      <c r="I314" s="13">
        <v>32434</v>
      </c>
      <c r="J314" s="13">
        <v>37645</v>
      </c>
      <c r="K314" s="13">
        <v>37367</v>
      </c>
      <c r="L314" s="13">
        <v>30507</v>
      </c>
      <c r="M314" s="13">
        <v>16676</v>
      </c>
      <c r="N314" s="13">
        <v>8936</v>
      </c>
      <c r="O314" s="13">
        <v>8628</v>
      </c>
      <c r="P314" s="10">
        <v>235761</v>
      </c>
      <c r="Q314" s="52">
        <v>2E-3</v>
      </c>
    </row>
    <row r="315" spans="1:17" x14ac:dyDescent="0.2">
      <c r="A315" s="5" t="s">
        <v>653</v>
      </c>
      <c r="B315" s="6" t="s">
        <v>659</v>
      </c>
      <c r="C315" s="10">
        <v>750245</v>
      </c>
      <c r="D315" s="13">
        <v>18126</v>
      </c>
      <c r="E315" s="13">
        <v>33294</v>
      </c>
      <c r="F315" s="13">
        <v>39057</v>
      </c>
      <c r="G315" s="13">
        <v>62826</v>
      </c>
      <c r="H315" s="13">
        <v>67953</v>
      </c>
      <c r="I315" s="13">
        <v>71407</v>
      </c>
      <c r="J315" s="13">
        <v>74924</v>
      </c>
      <c r="K315" s="13">
        <v>81238</v>
      </c>
      <c r="L315" s="13">
        <v>76371</v>
      </c>
      <c r="M315" s="13">
        <v>62835</v>
      </c>
      <c r="N315" s="13">
        <v>10593</v>
      </c>
      <c r="O315" s="13">
        <v>14064</v>
      </c>
      <c r="P315" s="10">
        <v>612547</v>
      </c>
      <c r="Q315" s="52">
        <v>-0.183</v>
      </c>
    </row>
    <row r="316" spans="1:17" x14ac:dyDescent="0.2">
      <c r="A316" s="5" t="s">
        <v>653</v>
      </c>
      <c r="B316" s="6" t="s">
        <v>660</v>
      </c>
      <c r="C316" s="10">
        <v>5723420</v>
      </c>
      <c r="D316" s="13">
        <v>330047</v>
      </c>
      <c r="E316" s="13">
        <v>344771</v>
      </c>
      <c r="F316" s="13">
        <v>394884</v>
      </c>
      <c r="G316" s="13">
        <v>489720</v>
      </c>
      <c r="H316" s="13">
        <v>534654</v>
      </c>
      <c r="I316" s="13">
        <v>572764</v>
      </c>
      <c r="J316" s="13">
        <v>625217</v>
      </c>
      <c r="K316" s="13">
        <v>672904</v>
      </c>
      <c r="L316" s="13">
        <v>617821</v>
      </c>
      <c r="M316" s="13">
        <v>532532</v>
      </c>
      <c r="N316" s="13">
        <v>313368</v>
      </c>
      <c r="O316" s="13">
        <v>340541</v>
      </c>
      <c r="P316" s="10">
        <v>5768011</v>
      </c>
      <c r="Q316" s="52">
        <v>8.0000000000000002E-3</v>
      </c>
    </row>
    <row r="317" spans="1:17" x14ac:dyDescent="0.2">
      <c r="A317" s="5" t="s">
        <v>653</v>
      </c>
      <c r="B317" s="6" t="s">
        <v>661</v>
      </c>
      <c r="C317" s="10">
        <v>1398783</v>
      </c>
      <c r="D317" s="13">
        <v>58788</v>
      </c>
      <c r="E317" s="13">
        <v>66175</v>
      </c>
      <c r="F317" s="13">
        <v>71967</v>
      </c>
      <c r="G317" s="13">
        <v>82698</v>
      </c>
      <c r="H317" s="13">
        <v>135890</v>
      </c>
      <c r="I317" s="13">
        <v>140934</v>
      </c>
      <c r="J317" s="13">
        <v>150563</v>
      </c>
      <c r="K317" s="13">
        <v>152039</v>
      </c>
      <c r="L317" s="13">
        <v>143131</v>
      </c>
      <c r="M317" s="13">
        <v>112084</v>
      </c>
      <c r="N317" s="13">
        <v>51784</v>
      </c>
      <c r="O317" s="13">
        <v>43106</v>
      </c>
      <c r="P317" s="10">
        <v>1208268</v>
      </c>
      <c r="Q317" s="52">
        <v>-0.13600000000000001</v>
      </c>
    </row>
    <row r="318" spans="1:17" x14ac:dyDescent="0.2">
      <c r="A318" s="5" t="s">
        <v>653</v>
      </c>
      <c r="B318" s="6" t="s">
        <v>662</v>
      </c>
      <c r="C318" s="10">
        <v>338488</v>
      </c>
      <c r="D318" s="13">
        <v>23134</v>
      </c>
      <c r="E318" s="13">
        <v>26381</v>
      </c>
      <c r="F318" s="13">
        <v>29515</v>
      </c>
      <c r="G318" s="13">
        <v>29495</v>
      </c>
      <c r="H318" s="13">
        <v>35279</v>
      </c>
      <c r="I318" s="13">
        <v>38055</v>
      </c>
      <c r="J318" s="13">
        <v>46898</v>
      </c>
      <c r="K318" s="13">
        <v>47053</v>
      </c>
      <c r="L318" s="13">
        <v>35054</v>
      </c>
      <c r="M318" s="13">
        <v>35342</v>
      </c>
      <c r="N318" s="13">
        <v>31021</v>
      </c>
      <c r="O318" s="13">
        <v>28354</v>
      </c>
      <c r="P318" s="10">
        <v>405568</v>
      </c>
      <c r="Q318" s="52">
        <v>0.19800000000000001</v>
      </c>
    </row>
    <row r="319" spans="1:17" x14ac:dyDescent="0.2">
      <c r="A319" s="5" t="s">
        <v>653</v>
      </c>
      <c r="B319" s="6" t="s">
        <v>663</v>
      </c>
      <c r="C319" s="10">
        <v>877236</v>
      </c>
      <c r="D319" s="13">
        <v>36546</v>
      </c>
      <c r="E319" s="13">
        <v>31773</v>
      </c>
      <c r="F319" s="13">
        <v>39989</v>
      </c>
      <c r="G319" s="13">
        <v>53672</v>
      </c>
      <c r="H319" s="13">
        <v>88620</v>
      </c>
      <c r="I319" s="13">
        <v>99373</v>
      </c>
      <c r="J319" s="13">
        <v>103152</v>
      </c>
      <c r="K319" s="13">
        <v>108262</v>
      </c>
      <c r="L319" s="13">
        <v>101513</v>
      </c>
      <c r="M319" s="13">
        <v>86614</v>
      </c>
      <c r="N319" s="13">
        <v>35389</v>
      </c>
      <c r="O319" s="13">
        <v>37161</v>
      </c>
      <c r="P319" s="10">
        <v>821615</v>
      </c>
      <c r="Q319" s="52">
        <v>-6.2E-2</v>
      </c>
    </row>
    <row r="320" spans="1:17" x14ac:dyDescent="0.2">
      <c r="A320" s="5" t="s">
        <v>653</v>
      </c>
      <c r="B320" s="6" t="s">
        <v>664</v>
      </c>
      <c r="C320" s="10">
        <v>224556</v>
      </c>
      <c r="D320" s="13">
        <v>16529</v>
      </c>
      <c r="E320" s="13">
        <v>15884</v>
      </c>
      <c r="F320" s="13">
        <v>18083</v>
      </c>
      <c r="G320" s="13">
        <v>16255</v>
      </c>
      <c r="H320" s="13">
        <v>16318</v>
      </c>
      <c r="I320" s="13">
        <v>19897</v>
      </c>
      <c r="J320" s="13">
        <v>16794</v>
      </c>
      <c r="K320" s="13">
        <v>16213</v>
      </c>
      <c r="L320" s="13">
        <v>15224</v>
      </c>
      <c r="M320" s="13">
        <v>13298</v>
      </c>
      <c r="N320" s="13">
        <v>13493</v>
      </c>
      <c r="O320" s="13">
        <v>12322</v>
      </c>
      <c r="P320" s="10">
        <v>190284</v>
      </c>
      <c r="Q320" s="52">
        <v>-0.153</v>
      </c>
    </row>
    <row r="321" spans="1:17" x14ac:dyDescent="0.2">
      <c r="A321" s="5" t="s">
        <v>653</v>
      </c>
      <c r="B321" s="6" t="s">
        <v>665</v>
      </c>
      <c r="C321" s="10">
        <v>4112841</v>
      </c>
      <c r="D321" s="13">
        <v>187323</v>
      </c>
      <c r="E321" s="13">
        <v>200493</v>
      </c>
      <c r="F321" s="13">
        <v>241088</v>
      </c>
      <c r="G321" s="13">
        <v>334226</v>
      </c>
      <c r="H321" s="13">
        <v>411521</v>
      </c>
      <c r="I321" s="13">
        <v>476633</v>
      </c>
      <c r="J321" s="13">
        <v>512121</v>
      </c>
      <c r="K321" s="13">
        <v>538626</v>
      </c>
      <c r="L321" s="13">
        <v>483899</v>
      </c>
      <c r="M321" s="13">
        <v>412172</v>
      </c>
      <c r="N321" s="13">
        <v>211849</v>
      </c>
      <c r="O321" s="13">
        <v>201589</v>
      </c>
      <c r="P321" s="10">
        <v>4208435</v>
      </c>
      <c r="Q321" s="52">
        <v>2.4E-2</v>
      </c>
    </row>
    <row r="322" spans="1:17" x14ac:dyDescent="0.2">
      <c r="A322" s="5" t="s">
        <v>653</v>
      </c>
      <c r="B322" s="6" t="s">
        <v>666</v>
      </c>
      <c r="C322" s="10">
        <v>8598699</v>
      </c>
      <c r="D322" s="13">
        <v>583372</v>
      </c>
      <c r="E322" s="13">
        <v>611124</v>
      </c>
      <c r="F322" s="13">
        <v>720079</v>
      </c>
      <c r="G322" s="13">
        <v>776406</v>
      </c>
      <c r="H322" s="13">
        <v>826078</v>
      </c>
      <c r="I322" s="13">
        <v>919319</v>
      </c>
      <c r="J322" s="13">
        <v>992576</v>
      </c>
      <c r="K322" s="13">
        <v>954832</v>
      </c>
      <c r="L322" s="13">
        <v>900049</v>
      </c>
      <c r="M322" s="13">
        <v>868664</v>
      </c>
      <c r="N322" s="13">
        <v>642198</v>
      </c>
      <c r="O322" s="13">
        <v>591678</v>
      </c>
      <c r="P322" s="10">
        <v>9384072</v>
      </c>
      <c r="Q322" s="52">
        <v>9.1999999999999998E-2</v>
      </c>
    </row>
    <row r="323" spans="1:17" x14ac:dyDescent="0.2">
      <c r="A323" s="5" t="s">
        <v>653</v>
      </c>
      <c r="B323" s="6" t="s">
        <v>667</v>
      </c>
      <c r="C323" s="10">
        <v>738998</v>
      </c>
      <c r="D323" s="13">
        <v>33632</v>
      </c>
      <c r="E323" s="13">
        <v>37321</v>
      </c>
      <c r="F323" s="13">
        <v>39724</v>
      </c>
      <c r="G323" s="13">
        <v>50693</v>
      </c>
      <c r="H323" s="13">
        <v>72583</v>
      </c>
      <c r="I323" s="13">
        <v>79731</v>
      </c>
      <c r="J323" s="13">
        <v>80863</v>
      </c>
      <c r="K323" s="13">
        <v>85953</v>
      </c>
      <c r="L323" s="13">
        <v>81580</v>
      </c>
      <c r="M323" s="13">
        <v>68234</v>
      </c>
      <c r="N323" s="13">
        <v>38009</v>
      </c>
      <c r="O323" s="13">
        <v>39453</v>
      </c>
      <c r="P323" s="10">
        <v>709848</v>
      </c>
      <c r="Q323" s="52">
        <v>-3.5999999999999997E-2</v>
      </c>
    </row>
    <row r="324" spans="1:17" x14ac:dyDescent="0.2">
      <c r="A324" s="5" t="s">
        <v>653</v>
      </c>
      <c r="B324" s="6" t="s">
        <v>668</v>
      </c>
      <c r="C324" s="10">
        <v>6527322</v>
      </c>
      <c r="D324" s="13">
        <v>417733</v>
      </c>
      <c r="E324" s="13">
        <v>416253</v>
      </c>
      <c r="F324" s="13">
        <v>485186</v>
      </c>
      <c r="G324" s="13">
        <v>512602</v>
      </c>
      <c r="H324" s="13">
        <v>599815</v>
      </c>
      <c r="I324" s="13">
        <v>702881</v>
      </c>
      <c r="J324" s="13">
        <v>793240</v>
      </c>
      <c r="K324" s="13">
        <v>682131</v>
      </c>
      <c r="L324" s="13">
        <v>696836</v>
      </c>
      <c r="M324" s="13">
        <v>663982</v>
      </c>
      <c r="N324" s="13">
        <v>472833</v>
      </c>
      <c r="O324" s="13">
        <v>420369</v>
      </c>
      <c r="P324" s="10">
        <v>6858829</v>
      </c>
      <c r="Q324" s="52">
        <v>5.1999999999999998E-2</v>
      </c>
    </row>
    <row r="325" spans="1:17" x14ac:dyDescent="0.2">
      <c r="A325" s="5" t="s">
        <v>653</v>
      </c>
      <c r="B325" s="6" t="s">
        <v>669</v>
      </c>
      <c r="C325" s="10">
        <v>886366</v>
      </c>
      <c r="D325" s="13">
        <v>52741</v>
      </c>
      <c r="E325" s="13">
        <v>58092</v>
      </c>
      <c r="F325" s="13">
        <v>71101</v>
      </c>
      <c r="G325" s="13">
        <v>76527</v>
      </c>
      <c r="H325" s="13">
        <v>80304</v>
      </c>
      <c r="I325" s="13">
        <v>83362</v>
      </c>
      <c r="J325" s="13">
        <v>90681</v>
      </c>
      <c r="K325" s="13">
        <v>92238</v>
      </c>
      <c r="L325" s="13">
        <v>84147</v>
      </c>
      <c r="M325" s="13">
        <v>77894</v>
      </c>
      <c r="N325" s="13">
        <v>68380</v>
      </c>
      <c r="O325" s="13">
        <v>64463</v>
      </c>
      <c r="P325" s="10">
        <v>899982</v>
      </c>
      <c r="Q325" s="52">
        <v>1.6E-2</v>
      </c>
    </row>
    <row r="326" spans="1:17" x14ac:dyDescent="0.2">
      <c r="A326" s="5" t="s">
        <v>653</v>
      </c>
      <c r="B326" s="6" t="s">
        <v>670</v>
      </c>
      <c r="C326" s="10">
        <v>272798</v>
      </c>
      <c r="D326" s="13">
        <v>15587</v>
      </c>
      <c r="E326" s="13">
        <v>15643</v>
      </c>
      <c r="F326" s="13">
        <v>18066</v>
      </c>
      <c r="G326" s="13">
        <v>19361</v>
      </c>
      <c r="H326" s="13">
        <v>27869</v>
      </c>
      <c r="I326" s="13">
        <v>33109</v>
      </c>
      <c r="J326" s="13">
        <v>29343</v>
      </c>
      <c r="K326" s="13">
        <v>32629</v>
      </c>
      <c r="L326" s="13">
        <v>28126</v>
      </c>
      <c r="M326" s="13">
        <v>22577</v>
      </c>
      <c r="N326" s="13">
        <v>17249</v>
      </c>
      <c r="O326" s="13">
        <v>14195</v>
      </c>
      <c r="P326" s="10">
        <v>273135</v>
      </c>
      <c r="Q326" s="52">
        <v>-3.3000000000000002E-2</v>
      </c>
    </row>
    <row r="327" spans="1:17" x14ac:dyDescent="0.2">
      <c r="A327" s="5" t="s">
        <v>653</v>
      </c>
      <c r="B327" s="6" t="s">
        <v>671</v>
      </c>
      <c r="C327" s="10">
        <v>528447</v>
      </c>
      <c r="D327" s="13">
        <v>31379</v>
      </c>
      <c r="E327" s="13">
        <v>34721</v>
      </c>
      <c r="F327" s="13">
        <v>40020</v>
      </c>
      <c r="G327" s="13">
        <v>46347</v>
      </c>
      <c r="H327" s="13">
        <v>50075</v>
      </c>
      <c r="I327" s="13">
        <v>55000</v>
      </c>
      <c r="J327" s="13">
        <v>62038</v>
      </c>
      <c r="K327" s="13">
        <v>60913</v>
      </c>
      <c r="L327" s="13">
        <v>58245</v>
      </c>
      <c r="M327" s="13">
        <v>55588</v>
      </c>
      <c r="N327" s="13">
        <v>41446</v>
      </c>
      <c r="O327" s="13">
        <v>43206</v>
      </c>
      <c r="P327" s="10">
        <v>589123</v>
      </c>
      <c r="Q327" s="52">
        <v>9.6000000000000002E-2</v>
      </c>
    </row>
    <row r="328" spans="1:17" x14ac:dyDescent="0.2">
      <c r="A328" s="5" t="s">
        <v>653</v>
      </c>
      <c r="B328" s="6" t="s">
        <v>672</v>
      </c>
      <c r="C328" s="10">
        <v>674414</v>
      </c>
      <c r="D328" s="13">
        <v>45565</v>
      </c>
      <c r="E328" s="13">
        <v>48069</v>
      </c>
      <c r="F328" s="13">
        <v>54506</v>
      </c>
      <c r="G328" s="13">
        <v>56816</v>
      </c>
      <c r="H328" s="13">
        <v>58403</v>
      </c>
      <c r="I328" s="13">
        <v>70893</v>
      </c>
      <c r="J328" s="13">
        <v>63076</v>
      </c>
      <c r="K328" s="13">
        <v>65303</v>
      </c>
      <c r="L328" s="13">
        <v>63251</v>
      </c>
      <c r="M328" s="13">
        <v>62447</v>
      </c>
      <c r="N328" s="13">
        <v>55055</v>
      </c>
      <c r="O328" s="13">
        <v>58079</v>
      </c>
      <c r="P328" s="10">
        <v>700547</v>
      </c>
      <c r="Q328" s="52">
        <v>3.9E-2</v>
      </c>
    </row>
    <row r="329" spans="1:17" x14ac:dyDescent="0.2">
      <c r="A329" s="5" t="s">
        <v>653</v>
      </c>
      <c r="B329" s="6" t="s">
        <v>673</v>
      </c>
      <c r="C329" s="10">
        <v>1430783</v>
      </c>
      <c r="D329" s="13">
        <v>75623</v>
      </c>
      <c r="E329" s="13">
        <v>82826</v>
      </c>
      <c r="F329" s="13">
        <v>98122</v>
      </c>
      <c r="G329" s="13">
        <v>120097</v>
      </c>
      <c r="H329" s="13">
        <v>134550</v>
      </c>
      <c r="I329" s="13">
        <v>146829</v>
      </c>
      <c r="J329" s="13">
        <v>165264</v>
      </c>
      <c r="K329" s="13">
        <v>170100</v>
      </c>
      <c r="L329" s="13">
        <v>151688</v>
      </c>
      <c r="M329" s="13">
        <v>129191</v>
      </c>
      <c r="N329" s="13">
        <v>93211</v>
      </c>
      <c r="O329" s="13">
        <v>95078</v>
      </c>
      <c r="P329" s="10">
        <v>1461000</v>
      </c>
      <c r="Q329" s="52">
        <v>2.3E-2</v>
      </c>
    </row>
    <row r="330" spans="1:17" x14ac:dyDescent="0.2">
      <c r="A330" s="5" t="s">
        <v>653</v>
      </c>
      <c r="B330" s="6" t="s">
        <v>674</v>
      </c>
      <c r="C330" s="10">
        <v>128994</v>
      </c>
      <c r="D330" s="13">
        <v>8282</v>
      </c>
      <c r="E330" s="13">
        <v>9061</v>
      </c>
      <c r="F330" s="13">
        <v>10797</v>
      </c>
      <c r="G330" s="13">
        <v>10776</v>
      </c>
      <c r="H330" s="13">
        <v>11561</v>
      </c>
      <c r="I330" s="13">
        <v>13580</v>
      </c>
      <c r="J330" s="13">
        <v>13284</v>
      </c>
      <c r="K330" s="13">
        <v>13450</v>
      </c>
      <c r="L330" s="13">
        <v>12286</v>
      </c>
      <c r="M330" s="13">
        <v>11575</v>
      </c>
      <c r="N330" s="13">
        <v>10056</v>
      </c>
      <c r="O330" s="13">
        <v>9254</v>
      </c>
      <c r="P330" s="10">
        <v>133930</v>
      </c>
      <c r="Q330" s="52">
        <v>3.7999999999999999E-2</v>
      </c>
    </row>
    <row r="331" spans="1:17" x14ac:dyDescent="0.2">
      <c r="A331" s="5" t="s">
        <v>653</v>
      </c>
      <c r="B331" s="6" t="s">
        <v>675</v>
      </c>
      <c r="C331" s="10">
        <v>2725643</v>
      </c>
      <c r="D331" s="13">
        <v>140168</v>
      </c>
      <c r="E331" s="13">
        <v>144657</v>
      </c>
      <c r="F331" s="13">
        <v>178292</v>
      </c>
      <c r="G331" s="13">
        <v>265735</v>
      </c>
      <c r="H331" s="13">
        <v>286377</v>
      </c>
      <c r="I331" s="13">
        <v>320112</v>
      </c>
      <c r="J331" s="13">
        <v>361307</v>
      </c>
      <c r="K331" s="13">
        <v>365021</v>
      </c>
      <c r="L331" s="13">
        <v>328380</v>
      </c>
      <c r="M331" s="13">
        <v>242948</v>
      </c>
      <c r="N331" s="13">
        <v>140637</v>
      </c>
      <c r="O331" s="13">
        <v>138045</v>
      </c>
      <c r="P331" s="10">
        <v>2909840</v>
      </c>
      <c r="Q331" s="52">
        <v>6.8000000000000005E-2</v>
      </c>
    </row>
    <row r="332" spans="1:17" x14ac:dyDescent="0.2">
      <c r="A332" s="5" t="s">
        <v>653</v>
      </c>
      <c r="B332" s="6" t="s">
        <v>676</v>
      </c>
      <c r="C332" s="10">
        <v>5010305</v>
      </c>
      <c r="D332" s="13">
        <v>308976</v>
      </c>
      <c r="E332" s="13">
        <v>341995</v>
      </c>
      <c r="F332" s="13">
        <v>392946</v>
      </c>
      <c r="G332" s="13">
        <v>486186</v>
      </c>
      <c r="H332" s="13">
        <v>485333</v>
      </c>
      <c r="I332" s="13">
        <v>486569</v>
      </c>
      <c r="J332" s="13">
        <v>550652</v>
      </c>
      <c r="K332" s="13">
        <v>574529</v>
      </c>
      <c r="L332" s="13">
        <v>512184</v>
      </c>
      <c r="M332" s="13">
        <v>488445</v>
      </c>
      <c r="N332" s="13">
        <v>302433</v>
      </c>
      <c r="O332" s="13">
        <v>317161</v>
      </c>
      <c r="P332" s="10">
        <v>5246540</v>
      </c>
      <c r="Q332" s="52">
        <v>4.8000000000000001E-2</v>
      </c>
    </row>
    <row r="333" spans="1:17" x14ac:dyDescent="0.2">
      <c r="A333" s="5" t="s">
        <v>653</v>
      </c>
      <c r="B333" s="6" t="s">
        <v>677</v>
      </c>
      <c r="C333" s="10">
        <v>2780716</v>
      </c>
      <c r="D333" s="14">
        <v>157016</v>
      </c>
      <c r="E333" s="14">
        <v>223223</v>
      </c>
      <c r="F333" s="14">
        <v>255194</v>
      </c>
      <c r="G333" s="14">
        <v>230223</v>
      </c>
      <c r="H333" s="13">
        <v>262046</v>
      </c>
      <c r="I333" s="13">
        <v>281338</v>
      </c>
      <c r="J333" s="13">
        <v>281690</v>
      </c>
      <c r="K333" s="13">
        <v>249280</v>
      </c>
      <c r="L333" s="13">
        <v>280190</v>
      </c>
      <c r="M333" s="13">
        <v>262667</v>
      </c>
      <c r="N333" s="13">
        <v>237580</v>
      </c>
      <c r="O333" s="13">
        <v>221591</v>
      </c>
      <c r="P333" s="10">
        <v>2992865</v>
      </c>
      <c r="Q333" s="52">
        <v>7.5999999999999998E-2</v>
      </c>
    </row>
    <row r="334" spans="1:17" x14ac:dyDescent="0.2">
      <c r="A334" s="5" t="s">
        <v>653</v>
      </c>
      <c r="B334" s="6" t="s">
        <v>678</v>
      </c>
      <c r="C334" s="10">
        <v>31347444</v>
      </c>
      <c r="D334" s="13">
        <v>2094305</v>
      </c>
      <c r="E334" s="13">
        <v>2100025</v>
      </c>
      <c r="F334" s="13">
        <v>2420593</v>
      </c>
      <c r="G334" s="13">
        <v>2758977</v>
      </c>
      <c r="H334" s="13">
        <v>2916623</v>
      </c>
      <c r="I334" s="13">
        <v>3205363</v>
      </c>
      <c r="J334" s="13">
        <v>3632460</v>
      </c>
      <c r="K334" s="13">
        <v>3825880</v>
      </c>
      <c r="L334" s="13">
        <v>3363922</v>
      </c>
      <c r="M334" s="13">
        <v>2922268</v>
      </c>
      <c r="N334" s="13">
        <v>2135300</v>
      </c>
      <c r="O334" s="13">
        <v>2274774</v>
      </c>
      <c r="P334" s="10">
        <v>33645285</v>
      </c>
      <c r="Q334" s="52">
        <v>7.2999999999999995E-2</v>
      </c>
    </row>
    <row r="335" spans="1:17" x14ac:dyDescent="0.2">
      <c r="A335" s="5" t="s">
        <v>653</v>
      </c>
      <c r="B335" s="6" t="s">
        <v>679</v>
      </c>
      <c r="C335" s="10">
        <v>65747199</v>
      </c>
      <c r="D335" s="13">
        <v>5052794</v>
      </c>
      <c r="E335" s="13">
        <v>4621777</v>
      </c>
      <c r="F335" s="13">
        <v>5331635</v>
      </c>
      <c r="G335" s="13">
        <v>5848759</v>
      </c>
      <c r="H335" s="13">
        <v>5865645</v>
      </c>
      <c r="I335" s="13">
        <v>6147064</v>
      </c>
      <c r="J335" s="13">
        <v>6872702</v>
      </c>
      <c r="K335" s="13">
        <v>6585453</v>
      </c>
      <c r="L335" s="13">
        <v>6310951</v>
      </c>
      <c r="M335" s="13">
        <v>6019621</v>
      </c>
      <c r="N335" s="13">
        <v>5219034</v>
      </c>
      <c r="O335" s="13">
        <v>5517377</v>
      </c>
      <c r="P335" s="10">
        <v>69390628</v>
      </c>
      <c r="Q335" s="52">
        <v>5.5E-2</v>
      </c>
    </row>
    <row r="336" spans="1:17" x14ac:dyDescent="0.2">
      <c r="A336" s="5" t="s">
        <v>653</v>
      </c>
      <c r="B336" s="6" t="s">
        <v>680</v>
      </c>
      <c r="C336" s="10">
        <v>8738299</v>
      </c>
      <c r="D336" s="13">
        <v>579073</v>
      </c>
      <c r="E336" s="13">
        <v>574329</v>
      </c>
      <c r="F336" s="13">
        <v>671463</v>
      </c>
      <c r="G336" s="13">
        <v>801136</v>
      </c>
      <c r="H336" s="13">
        <v>861244</v>
      </c>
      <c r="I336" s="13">
        <v>918368</v>
      </c>
      <c r="J336" s="13">
        <v>1020120</v>
      </c>
      <c r="K336" s="13">
        <v>1047158</v>
      </c>
      <c r="L336" s="13">
        <v>937296</v>
      </c>
      <c r="M336" s="13">
        <v>865444</v>
      </c>
      <c r="N336" s="13">
        <v>598869</v>
      </c>
      <c r="O336" s="13">
        <v>640477</v>
      </c>
      <c r="P336" s="10">
        <v>9510137</v>
      </c>
      <c r="Q336" s="52">
        <v>8.8999999999999996E-2</v>
      </c>
    </row>
    <row r="337" spans="1:17" x14ac:dyDescent="0.2">
      <c r="A337" s="5" t="s">
        <v>653</v>
      </c>
      <c r="B337" s="6" t="s">
        <v>682</v>
      </c>
      <c r="C337" s="10">
        <v>18568393</v>
      </c>
      <c r="D337" s="13">
        <v>1146389</v>
      </c>
      <c r="E337" s="13">
        <v>1161061</v>
      </c>
      <c r="F337" s="13">
        <v>1362042</v>
      </c>
      <c r="G337" s="13">
        <v>1556441</v>
      </c>
      <c r="H337" s="13">
        <v>1636628</v>
      </c>
      <c r="I337" s="13">
        <v>1686700</v>
      </c>
      <c r="J337" s="13">
        <v>1880500</v>
      </c>
      <c r="K337" s="13">
        <v>1982800</v>
      </c>
      <c r="L337" s="13">
        <v>1704584</v>
      </c>
      <c r="M337" s="13">
        <v>1637523</v>
      </c>
      <c r="N337" s="13">
        <v>1122129</v>
      </c>
      <c r="O337" s="13">
        <v>1175739</v>
      </c>
      <c r="P337" s="10">
        <v>18047594</v>
      </c>
      <c r="Q337" s="52">
        <v>-2.8000000000000001E-2</v>
      </c>
    </row>
    <row r="338" spans="1:17" x14ac:dyDescent="0.2">
      <c r="A338" s="5" t="s">
        <v>653</v>
      </c>
      <c r="B338" s="6" t="s">
        <v>683</v>
      </c>
      <c r="C338" s="10">
        <v>17666531</v>
      </c>
      <c r="D338" s="13">
        <v>1079431</v>
      </c>
      <c r="E338" s="13">
        <v>1066460</v>
      </c>
      <c r="F338" s="13">
        <v>1203513</v>
      </c>
      <c r="G338" s="13">
        <v>1426051</v>
      </c>
      <c r="H338" s="13">
        <v>1730540</v>
      </c>
      <c r="I338" s="13">
        <v>1913151</v>
      </c>
      <c r="J338" s="13">
        <v>2120409</v>
      </c>
      <c r="K338" s="13">
        <v>2168124</v>
      </c>
      <c r="L338" s="16">
        <v>2036471</v>
      </c>
      <c r="M338" s="13">
        <v>1677437</v>
      </c>
      <c r="N338" s="13">
        <v>1189222</v>
      </c>
      <c r="O338" s="13">
        <v>1201124</v>
      </c>
      <c r="P338" s="10">
        <v>18806098</v>
      </c>
      <c r="Q338" s="52">
        <v>6.5000000000000002E-2</v>
      </c>
    </row>
    <row r="339" spans="1:17" x14ac:dyDescent="0.2">
      <c r="A339" s="5" t="s">
        <v>653</v>
      </c>
      <c r="B339" s="6" t="s">
        <v>684</v>
      </c>
      <c r="C339" s="10">
        <v>4347987</v>
      </c>
      <c r="D339" s="13">
        <v>234780</v>
      </c>
      <c r="E339" s="13">
        <v>243775</v>
      </c>
      <c r="F339" s="13">
        <v>273412</v>
      </c>
      <c r="G339" s="13">
        <v>311293</v>
      </c>
      <c r="H339" s="13">
        <v>411655</v>
      </c>
      <c r="I339" s="13">
        <v>472054</v>
      </c>
      <c r="J339" s="13">
        <v>515142</v>
      </c>
      <c r="K339" s="13">
        <v>507972</v>
      </c>
      <c r="L339" s="13">
        <v>480038</v>
      </c>
      <c r="M339" s="13">
        <v>407277</v>
      </c>
      <c r="N339" s="13">
        <v>241475</v>
      </c>
      <c r="O339" s="13">
        <v>240227</v>
      </c>
      <c r="P339" s="10">
        <v>4336320</v>
      </c>
      <c r="Q339" s="52">
        <v>-2E-3</v>
      </c>
    </row>
    <row r="340" spans="1:17" x14ac:dyDescent="0.2">
      <c r="A340" s="5" t="s">
        <v>653</v>
      </c>
      <c r="B340" s="6" t="s">
        <v>685</v>
      </c>
      <c r="C340" s="10">
        <v>280081</v>
      </c>
      <c r="D340" s="13">
        <v>5745</v>
      </c>
      <c r="E340" s="13">
        <v>4550</v>
      </c>
      <c r="F340" s="13">
        <v>14701</v>
      </c>
      <c r="G340" s="13">
        <v>18445</v>
      </c>
      <c r="H340" s="13">
        <v>20381</v>
      </c>
      <c r="I340" s="13">
        <v>23549</v>
      </c>
      <c r="J340" s="13">
        <v>26960</v>
      </c>
      <c r="K340" s="13">
        <v>31646</v>
      </c>
      <c r="L340" s="13">
        <v>20865</v>
      </c>
      <c r="M340" s="13">
        <v>13367</v>
      </c>
      <c r="N340" s="13">
        <v>9086</v>
      </c>
      <c r="O340" s="13">
        <v>8279</v>
      </c>
      <c r="P340" s="10">
        <v>209574</v>
      </c>
      <c r="Q340" s="52">
        <v>-0.26500000000000001</v>
      </c>
    </row>
    <row r="341" spans="1:17" x14ac:dyDescent="0.2">
      <c r="A341" s="5" t="s">
        <v>653</v>
      </c>
      <c r="B341" s="6" t="s">
        <v>686</v>
      </c>
      <c r="C341" s="10">
        <v>425778</v>
      </c>
      <c r="D341" s="13">
        <v>26745</v>
      </c>
      <c r="E341" s="13">
        <v>24654</v>
      </c>
      <c r="F341" s="13">
        <v>29475</v>
      </c>
      <c r="G341" s="13">
        <v>29988</v>
      </c>
      <c r="H341" s="13">
        <v>41757</v>
      </c>
      <c r="I341" s="13">
        <v>41663</v>
      </c>
      <c r="J341" s="13">
        <v>38496</v>
      </c>
      <c r="K341" s="13">
        <v>44397</v>
      </c>
      <c r="L341" s="13">
        <v>46921</v>
      </c>
      <c r="M341" s="13">
        <v>38326</v>
      </c>
      <c r="N341" s="13">
        <v>27577</v>
      </c>
      <c r="O341" s="13">
        <v>24173</v>
      </c>
      <c r="P341" s="10">
        <v>413893</v>
      </c>
      <c r="Q341" s="52">
        <v>-2.8000000000000001E-2</v>
      </c>
    </row>
    <row r="342" spans="1:17" x14ac:dyDescent="0.2">
      <c r="A342" s="5" t="s">
        <v>653</v>
      </c>
      <c r="B342" s="6" t="s">
        <v>687</v>
      </c>
      <c r="C342" s="10">
        <v>1660811</v>
      </c>
      <c r="D342" s="13">
        <v>61526</v>
      </c>
      <c r="E342" s="13">
        <v>63882</v>
      </c>
      <c r="F342" s="13">
        <v>79600</v>
      </c>
      <c r="G342" s="13">
        <v>132765</v>
      </c>
      <c r="H342" s="13">
        <v>130956</v>
      </c>
      <c r="I342" s="13">
        <v>142001</v>
      </c>
      <c r="J342" s="13">
        <v>159891</v>
      </c>
      <c r="K342" s="13">
        <v>152590</v>
      </c>
      <c r="L342" s="13">
        <v>142250</v>
      </c>
      <c r="M342" s="13">
        <v>142446</v>
      </c>
      <c r="N342" s="13">
        <v>45807</v>
      </c>
      <c r="O342" s="13">
        <v>42365</v>
      </c>
      <c r="P342" s="10">
        <v>1295676</v>
      </c>
      <c r="Q342" s="52">
        <v>-0.219</v>
      </c>
    </row>
    <row r="343" spans="1:17" x14ac:dyDescent="0.2">
      <c r="A343" s="5" t="s">
        <v>653</v>
      </c>
      <c r="B343" s="6" t="s">
        <v>688</v>
      </c>
      <c r="C343" s="10">
        <v>279606</v>
      </c>
      <c r="D343" s="13">
        <v>22818</v>
      </c>
      <c r="E343" s="13">
        <v>20731</v>
      </c>
      <c r="F343" s="13">
        <v>26731</v>
      </c>
      <c r="G343" s="13">
        <v>24677</v>
      </c>
      <c r="H343" s="13">
        <v>24770</v>
      </c>
      <c r="I343" s="13">
        <v>25662</v>
      </c>
      <c r="J343" s="13">
        <v>23399</v>
      </c>
      <c r="K343" s="13">
        <v>24945</v>
      </c>
      <c r="L343" s="13">
        <v>25044</v>
      </c>
      <c r="M343" s="13">
        <v>23022</v>
      </c>
      <c r="N343" s="13">
        <v>24620</v>
      </c>
      <c r="O343" s="13">
        <v>22560</v>
      </c>
      <c r="P343" s="10">
        <v>288288</v>
      </c>
      <c r="Q343" s="52">
        <v>3.2000000000000001E-2</v>
      </c>
    </row>
    <row r="344" spans="1:17" x14ac:dyDescent="0.2">
      <c r="A344" s="5" t="s">
        <v>653</v>
      </c>
      <c r="B344" s="6" t="s">
        <v>689</v>
      </c>
      <c r="C344" s="10">
        <v>1734089</v>
      </c>
      <c r="D344" s="13">
        <v>99561</v>
      </c>
      <c r="E344" s="13">
        <v>104021</v>
      </c>
      <c r="F344" s="13">
        <v>130077</v>
      </c>
      <c r="G344" s="13">
        <v>143594</v>
      </c>
      <c r="H344" s="13">
        <v>157887</v>
      </c>
      <c r="I344" s="13">
        <v>177482</v>
      </c>
      <c r="J344" s="13">
        <v>192338</v>
      </c>
      <c r="K344" s="13">
        <v>187871</v>
      </c>
      <c r="L344" s="13">
        <v>175733</v>
      </c>
      <c r="M344" s="13">
        <v>151988</v>
      </c>
      <c r="N344" s="13">
        <v>124420</v>
      </c>
      <c r="O344" s="13">
        <v>117259</v>
      </c>
      <c r="P344" s="10">
        <v>1761961</v>
      </c>
      <c r="Q344" s="52">
        <v>1.6E-2</v>
      </c>
    </row>
    <row r="345" spans="1:17" x14ac:dyDescent="0.2">
      <c r="A345" s="5" t="s">
        <v>653</v>
      </c>
      <c r="B345" s="6" t="s">
        <v>690</v>
      </c>
      <c r="C345" s="10">
        <v>112226</v>
      </c>
      <c r="D345" s="13">
        <v>8382</v>
      </c>
      <c r="E345" s="13">
        <v>9051</v>
      </c>
      <c r="F345" s="13">
        <v>10469</v>
      </c>
      <c r="G345" s="13">
        <v>9756</v>
      </c>
      <c r="H345" s="13">
        <v>10080</v>
      </c>
      <c r="I345" s="13">
        <v>11103</v>
      </c>
      <c r="J345" s="13">
        <v>10479</v>
      </c>
      <c r="K345" s="13">
        <v>11094</v>
      </c>
      <c r="L345" s="13">
        <v>10919</v>
      </c>
      <c r="M345" s="13">
        <v>11400</v>
      </c>
      <c r="N345" s="13">
        <v>10290</v>
      </c>
      <c r="O345" s="13">
        <v>9448</v>
      </c>
      <c r="P345" s="10">
        <v>122439</v>
      </c>
      <c r="Q345" s="52">
        <v>9.0999999999999998E-2</v>
      </c>
    </row>
    <row r="346" spans="1:17" x14ac:dyDescent="0.2">
      <c r="A346" s="5" t="s">
        <v>653</v>
      </c>
      <c r="B346" s="6" t="s">
        <v>691</v>
      </c>
      <c r="C346" s="10">
        <v>139464</v>
      </c>
      <c r="D346" s="13">
        <v>8705</v>
      </c>
      <c r="E346" s="13">
        <v>3803</v>
      </c>
      <c r="F346" s="13">
        <v>12045</v>
      </c>
      <c r="G346" s="13">
        <v>11460</v>
      </c>
      <c r="H346" s="13">
        <v>11853</v>
      </c>
      <c r="I346" s="13">
        <v>14544</v>
      </c>
      <c r="J346" s="13">
        <v>16201</v>
      </c>
      <c r="K346" s="13">
        <v>15063</v>
      </c>
      <c r="L346" s="13">
        <v>13035</v>
      </c>
      <c r="M346" s="13">
        <v>14172</v>
      </c>
      <c r="N346" s="13">
        <v>11029</v>
      </c>
      <c r="O346" s="13">
        <v>10707</v>
      </c>
      <c r="P346" s="10">
        <v>142615</v>
      </c>
      <c r="Q346" s="52">
        <v>2.5000000000000001E-2</v>
      </c>
    </row>
    <row r="347" spans="1:17" x14ac:dyDescent="0.2">
      <c r="C347"/>
      <c r="O347" s="11"/>
      <c r="Q347" s="52"/>
    </row>
  </sheetData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27"/>
  <sheetViews>
    <sheetView topLeftCell="A164" zoomScaleNormal="100" workbookViewId="0">
      <selection activeCell="B177" sqref="B177"/>
    </sheetView>
  </sheetViews>
  <sheetFormatPr defaultRowHeight="12.75" x14ac:dyDescent="0.2"/>
  <cols>
    <col min="1" max="1" width="24.5703125" bestFit="1" customWidth="1"/>
    <col min="2" max="2" width="28.42578125" customWidth="1"/>
    <col min="3" max="3" width="12.140625" style="56" customWidth="1"/>
    <col min="4" max="15" width="11" style="55" customWidth="1"/>
    <col min="16" max="16" width="12.140625" customWidth="1"/>
    <col min="17" max="17" width="8.7109375" style="58" customWidth="1"/>
  </cols>
  <sheetData>
    <row r="1" spans="1:17" x14ac:dyDescent="0.2">
      <c r="A1" s="1" t="s">
        <v>0</v>
      </c>
      <c r="B1" s="1" t="s">
        <v>1</v>
      </c>
      <c r="C1" s="2" t="s">
        <v>816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2" t="s">
        <v>801</v>
      </c>
      <c r="Q1" s="4" t="s">
        <v>16</v>
      </c>
    </row>
    <row r="2" spans="1:17" x14ac:dyDescent="0.2">
      <c r="A2" s="5" t="s">
        <v>18</v>
      </c>
      <c r="B2" s="6" t="s">
        <v>19</v>
      </c>
      <c r="C2" s="57">
        <v>1.3946179999999999</v>
      </c>
      <c r="D2" s="13">
        <v>117350</v>
      </c>
      <c r="E2" s="13">
        <v>86535</v>
      </c>
      <c r="F2" s="13">
        <v>103795</v>
      </c>
      <c r="G2" s="13">
        <v>102038</v>
      </c>
      <c r="H2" s="13">
        <v>109037</v>
      </c>
      <c r="I2" s="13">
        <v>126159</v>
      </c>
      <c r="J2" s="13">
        <v>181095</v>
      </c>
      <c r="K2" s="13">
        <v>226824</v>
      </c>
      <c r="L2" s="13">
        <v>148392</v>
      </c>
      <c r="M2" s="13">
        <v>110346</v>
      </c>
      <c r="N2" s="13">
        <v>93342</v>
      </c>
      <c r="O2" s="13">
        <v>131909</v>
      </c>
      <c r="P2" s="10">
        <f t="shared" ref="P2:P69" si="0">SUM(D2:O2)</f>
        <v>1536822</v>
      </c>
      <c r="Q2" s="52">
        <f t="shared" ref="Q2:Q27" si="1">P2/(C2*1000000)-1</f>
        <v>0.10196627320169394</v>
      </c>
    </row>
    <row r="3" spans="1:17" x14ac:dyDescent="0.2">
      <c r="A3" s="5" t="s">
        <v>24</v>
      </c>
      <c r="B3" s="6" t="s">
        <v>25</v>
      </c>
      <c r="C3" s="57">
        <v>0.94859000000000004</v>
      </c>
      <c r="D3" s="13">
        <v>54323</v>
      </c>
      <c r="E3" s="13">
        <v>58729</v>
      </c>
      <c r="F3" s="13">
        <v>75151</v>
      </c>
      <c r="G3" s="13">
        <v>61020</v>
      </c>
      <c r="H3" s="13">
        <v>93831</v>
      </c>
      <c r="I3" s="13">
        <v>101356</v>
      </c>
      <c r="J3" s="13">
        <v>111951</v>
      </c>
      <c r="K3" s="13">
        <v>106277</v>
      </c>
      <c r="L3" s="13">
        <v>107457</v>
      </c>
      <c r="M3" s="13">
        <v>89494</v>
      </c>
      <c r="N3" s="13">
        <v>70807</v>
      </c>
      <c r="O3" s="13">
        <v>59722</v>
      </c>
      <c r="P3" s="10">
        <f t="shared" si="0"/>
        <v>990118</v>
      </c>
      <c r="Q3" s="52">
        <f t="shared" si="1"/>
        <v>4.3778660959951088E-2</v>
      </c>
    </row>
    <row r="4" spans="1:17" x14ac:dyDescent="0.2">
      <c r="A4" s="5" t="s">
        <v>24</v>
      </c>
      <c r="B4" s="6" t="s">
        <v>26</v>
      </c>
      <c r="C4" s="57">
        <v>0.95797200000000005</v>
      </c>
      <c r="D4" s="13">
        <v>154719</v>
      </c>
      <c r="E4" s="13">
        <v>141989</v>
      </c>
      <c r="F4" s="13">
        <v>144803</v>
      </c>
      <c r="G4" s="13">
        <v>64122</v>
      </c>
      <c r="H4" s="13">
        <v>61653</v>
      </c>
      <c r="I4" s="13">
        <v>70876</v>
      </c>
      <c r="J4" s="13">
        <v>69700</v>
      </c>
      <c r="K4" s="13">
        <v>69766</v>
      </c>
      <c r="L4" s="13">
        <v>68681</v>
      </c>
      <c r="M4" s="13">
        <v>52982</v>
      </c>
      <c r="N4" s="13">
        <v>45979</v>
      </c>
      <c r="O4" s="13">
        <v>88114</v>
      </c>
      <c r="P4" s="10">
        <f t="shared" si="0"/>
        <v>1033384</v>
      </c>
      <c r="Q4" s="52">
        <f t="shared" si="1"/>
        <v>7.8720463646119176E-2</v>
      </c>
    </row>
    <row r="5" spans="1:17" x14ac:dyDescent="0.2">
      <c r="A5" s="5" t="s">
        <v>24</v>
      </c>
      <c r="B5" s="6" t="s">
        <v>27</v>
      </c>
      <c r="C5" s="57">
        <v>0.41051199999999999</v>
      </c>
      <c r="D5" s="13">
        <v>34818</v>
      </c>
      <c r="E5" s="13">
        <v>35632</v>
      </c>
      <c r="F5" s="13">
        <v>42129</v>
      </c>
      <c r="G5" s="13">
        <v>26598</v>
      </c>
      <c r="H5" s="13">
        <v>37110</v>
      </c>
      <c r="I5" s="13">
        <v>35279</v>
      </c>
      <c r="J5" s="13">
        <v>44915</v>
      </c>
      <c r="K5" s="13">
        <v>43264</v>
      </c>
      <c r="L5" s="13">
        <v>37146</v>
      </c>
      <c r="M5" s="13">
        <v>34935</v>
      </c>
      <c r="N5" s="13">
        <v>26351</v>
      </c>
      <c r="O5" s="13">
        <v>27756</v>
      </c>
      <c r="P5" s="10">
        <f t="shared" si="0"/>
        <v>425933</v>
      </c>
      <c r="Q5" s="52">
        <f t="shared" si="1"/>
        <v>3.7565284327863768E-2</v>
      </c>
    </row>
    <row r="6" spans="1:17" x14ac:dyDescent="0.2">
      <c r="A6" s="5" t="s">
        <v>24</v>
      </c>
      <c r="B6" s="6" t="s">
        <v>28</v>
      </c>
      <c r="C6" s="57">
        <v>0.68294500000000002</v>
      </c>
      <c r="D6" s="13">
        <v>32536</v>
      </c>
      <c r="E6" s="13">
        <v>34265</v>
      </c>
      <c r="F6" s="13">
        <v>47405</v>
      </c>
      <c r="G6" s="13">
        <v>47348</v>
      </c>
      <c r="H6" s="13">
        <v>66570</v>
      </c>
      <c r="I6" s="13">
        <v>78874</v>
      </c>
      <c r="J6" s="13">
        <v>86999</v>
      </c>
      <c r="K6" s="13">
        <v>83725</v>
      </c>
      <c r="L6" s="13">
        <v>81188</v>
      </c>
      <c r="M6" s="13">
        <v>63728</v>
      </c>
      <c r="N6" s="13">
        <v>40210</v>
      </c>
      <c r="O6" s="13">
        <v>29196</v>
      </c>
      <c r="P6" s="10">
        <f t="shared" si="0"/>
        <v>692044</v>
      </c>
      <c r="Q6" s="52">
        <f t="shared" si="1"/>
        <v>1.3323181222499647E-2</v>
      </c>
    </row>
    <row r="7" spans="1:17" x14ac:dyDescent="0.2">
      <c r="A7" s="5" t="s">
        <v>24</v>
      </c>
      <c r="B7" s="6" t="s">
        <v>29</v>
      </c>
      <c r="C7" s="57">
        <v>1.552154</v>
      </c>
      <c r="D7" s="13">
        <v>203548</v>
      </c>
      <c r="E7" s="13">
        <v>189056</v>
      </c>
      <c r="F7" s="13">
        <v>180203</v>
      </c>
      <c r="G7" s="13">
        <v>92503</v>
      </c>
      <c r="H7" s="13">
        <v>109832</v>
      </c>
      <c r="I7" s="13">
        <v>127346</v>
      </c>
      <c r="J7" s="13">
        <v>138590</v>
      </c>
      <c r="K7" s="13">
        <v>143894</v>
      </c>
      <c r="L7" s="13">
        <v>132831</v>
      </c>
      <c r="M7" s="13">
        <v>107410</v>
      </c>
      <c r="N7" s="13">
        <v>83837</v>
      </c>
      <c r="O7" s="13">
        <v>116792</v>
      </c>
      <c r="P7" s="10">
        <f t="shared" si="0"/>
        <v>1625842</v>
      </c>
      <c r="Q7" s="52">
        <f t="shared" si="1"/>
        <v>4.7474670683450126E-2</v>
      </c>
    </row>
    <row r="8" spans="1:17" x14ac:dyDescent="0.2">
      <c r="A8" s="5" t="s">
        <v>24</v>
      </c>
      <c r="B8" s="6" t="s">
        <v>30</v>
      </c>
      <c r="C8" s="57">
        <v>18.114103</v>
      </c>
      <c r="D8" s="13">
        <v>1202594</v>
      </c>
      <c r="E8" s="13">
        <v>1197138</v>
      </c>
      <c r="F8" s="13">
        <v>1492135</v>
      </c>
      <c r="G8" s="13">
        <v>1396357</v>
      </c>
      <c r="H8" s="13">
        <v>1788516</v>
      </c>
      <c r="I8" s="13">
        <v>1822444</v>
      </c>
      <c r="J8" s="13">
        <v>2032579</v>
      </c>
      <c r="K8" s="13">
        <v>1991481</v>
      </c>
      <c r="L8" s="13">
        <v>1947200</v>
      </c>
      <c r="M8" s="13">
        <v>1828204</v>
      </c>
      <c r="N8" s="13">
        <v>1550324</v>
      </c>
      <c r="O8" s="13">
        <f>P8-SUM(D8:N8)</f>
        <v>1442234</v>
      </c>
      <c r="P8" s="10">
        <v>19691206</v>
      </c>
      <c r="Q8" s="52">
        <f t="shared" si="1"/>
        <v>8.7064923943515282E-2</v>
      </c>
    </row>
    <row r="9" spans="1:17" x14ac:dyDescent="0.2">
      <c r="A9" s="5" t="s">
        <v>37</v>
      </c>
      <c r="B9" s="6" t="s">
        <v>38</v>
      </c>
      <c r="C9" s="57">
        <v>1.0289999999999999</v>
      </c>
      <c r="D9" s="13">
        <v>68085</v>
      </c>
      <c r="E9" s="13">
        <v>57325</v>
      </c>
      <c r="F9" s="13">
        <v>67666</v>
      </c>
      <c r="G9" s="13">
        <v>71908</v>
      </c>
      <c r="H9" s="13">
        <v>94855</v>
      </c>
      <c r="I9" s="13">
        <v>145658</v>
      </c>
      <c r="J9" s="13">
        <v>172716</v>
      </c>
      <c r="K9" s="13">
        <v>178993</v>
      </c>
      <c r="L9" s="13">
        <v>141120</v>
      </c>
      <c r="M9" s="13">
        <v>111605</v>
      </c>
      <c r="N9" s="13">
        <v>87342</v>
      </c>
      <c r="O9" s="13">
        <v>88151</v>
      </c>
      <c r="P9" s="10">
        <f t="shared" si="0"/>
        <v>1285424</v>
      </c>
      <c r="Q9" s="52">
        <f t="shared" si="1"/>
        <v>0.24919727891156485</v>
      </c>
    </row>
    <row r="10" spans="1:17" x14ac:dyDescent="0.2">
      <c r="A10" s="5" t="s">
        <v>39</v>
      </c>
      <c r="B10" s="6" t="s">
        <v>40</v>
      </c>
      <c r="C10" s="57">
        <v>9.9253999999999995E-2</v>
      </c>
      <c r="D10" s="13">
        <v>7503</v>
      </c>
      <c r="E10" s="13">
        <v>10000</v>
      </c>
      <c r="F10" s="13">
        <v>10441</v>
      </c>
      <c r="G10" s="13">
        <v>6435</v>
      </c>
      <c r="H10" s="13">
        <v>8102</v>
      </c>
      <c r="I10" s="13">
        <v>9983</v>
      </c>
      <c r="J10" s="13">
        <v>8662</v>
      </c>
      <c r="K10" s="13">
        <v>6575</v>
      </c>
      <c r="L10" s="13">
        <v>9088</v>
      </c>
      <c r="M10" s="13">
        <v>9336</v>
      </c>
      <c r="N10" s="13">
        <v>9089</v>
      </c>
      <c r="O10" s="13">
        <v>7258</v>
      </c>
      <c r="P10" s="10">
        <f t="shared" si="0"/>
        <v>102472</v>
      </c>
      <c r="Q10" s="52">
        <f t="shared" si="1"/>
        <v>3.2421867128780812E-2</v>
      </c>
    </row>
    <row r="11" spans="1:17" x14ac:dyDescent="0.2">
      <c r="A11" s="5" t="s">
        <v>39</v>
      </c>
      <c r="B11" s="6" t="s">
        <v>41</v>
      </c>
      <c r="C11" s="57">
        <v>3.9371870000000002</v>
      </c>
      <c r="D11" s="13">
        <v>296918</v>
      </c>
      <c r="E11" s="13">
        <v>305747</v>
      </c>
      <c r="F11" s="13">
        <v>381023</v>
      </c>
      <c r="G11" s="13">
        <v>358162</v>
      </c>
      <c r="H11" s="13">
        <v>467943</v>
      </c>
      <c r="I11" s="13">
        <v>471537</v>
      </c>
      <c r="J11" s="13">
        <v>564261</v>
      </c>
      <c r="K11" s="13">
        <v>556397</v>
      </c>
      <c r="L11" s="13">
        <v>490641</v>
      </c>
      <c r="M11" s="13">
        <v>505140</v>
      </c>
      <c r="N11" s="13">
        <v>426237</v>
      </c>
      <c r="O11" s="13">
        <v>371366</v>
      </c>
      <c r="P11" s="10">
        <f t="shared" si="0"/>
        <v>5195372</v>
      </c>
      <c r="Q11" s="52">
        <f t="shared" si="1"/>
        <v>0.31956445045663306</v>
      </c>
    </row>
    <row r="12" spans="1:17" x14ac:dyDescent="0.2">
      <c r="A12" s="5" t="s">
        <v>39</v>
      </c>
      <c r="B12" s="6" t="s">
        <v>802</v>
      </c>
      <c r="C12" s="57">
        <v>16.998999999999999</v>
      </c>
      <c r="D12" s="13">
        <v>1035030</v>
      </c>
      <c r="E12" s="13">
        <v>1079000</v>
      </c>
      <c r="F12" s="13">
        <v>1279000</v>
      </c>
      <c r="G12" s="13">
        <v>1170000</v>
      </c>
      <c r="H12" s="13">
        <v>1573000</v>
      </c>
      <c r="I12" s="13">
        <v>1590000</v>
      </c>
      <c r="J12" s="13">
        <v>1860000</v>
      </c>
      <c r="K12" s="13">
        <v>1783000</v>
      </c>
      <c r="L12" s="13">
        <v>1690000</v>
      </c>
      <c r="M12" s="13">
        <v>1620000</v>
      </c>
      <c r="N12" s="13">
        <v>1323000</v>
      </c>
      <c r="O12" s="13">
        <v>1177000</v>
      </c>
      <c r="P12" s="10">
        <v>17181000</v>
      </c>
      <c r="Q12" s="52">
        <f t="shared" si="1"/>
        <v>1.0706512147773406E-2</v>
      </c>
    </row>
    <row r="13" spans="1:17" x14ac:dyDescent="0.2">
      <c r="A13" s="5" t="s">
        <v>44</v>
      </c>
      <c r="B13" s="6" t="s">
        <v>45</v>
      </c>
      <c r="C13" s="57">
        <v>0.53391500000000003</v>
      </c>
      <c r="D13" s="13">
        <v>31746</v>
      </c>
      <c r="E13" s="13">
        <v>28850</v>
      </c>
      <c r="F13" s="13">
        <v>37657</v>
      </c>
      <c r="G13" s="13">
        <v>39907</v>
      </c>
      <c r="H13" s="13">
        <v>51398</v>
      </c>
      <c r="I13" s="13">
        <v>59636</v>
      </c>
      <c r="J13" s="13">
        <v>72615</v>
      </c>
      <c r="K13" s="13">
        <v>60475</v>
      </c>
      <c r="L13" s="13">
        <v>54753</v>
      </c>
      <c r="M13" s="13">
        <v>51137</v>
      </c>
      <c r="N13" s="13">
        <v>40912</v>
      </c>
      <c r="O13" s="13">
        <v>34180</v>
      </c>
      <c r="P13" s="10">
        <f t="shared" si="0"/>
        <v>563266</v>
      </c>
      <c r="Q13" s="52">
        <f t="shared" si="1"/>
        <v>5.497316988659251E-2</v>
      </c>
    </row>
    <row r="14" spans="1:17" x14ac:dyDescent="0.2">
      <c r="A14" s="5" t="s">
        <v>46</v>
      </c>
      <c r="B14" s="6" t="s">
        <v>47</v>
      </c>
      <c r="C14" s="57">
        <v>1.704634</v>
      </c>
      <c r="D14" s="13">
        <v>5042</v>
      </c>
      <c r="E14" s="13">
        <v>3161</v>
      </c>
      <c r="F14" s="13">
        <v>4508</v>
      </c>
      <c r="G14" s="13">
        <v>6555</v>
      </c>
      <c r="H14" s="13">
        <v>87544</v>
      </c>
      <c r="I14" s="13">
        <v>334358</v>
      </c>
      <c r="J14" s="13">
        <v>567260</v>
      </c>
      <c r="K14" s="13">
        <v>567048</v>
      </c>
      <c r="L14" s="13">
        <v>274374</v>
      </c>
      <c r="M14" s="13">
        <v>31613</v>
      </c>
      <c r="N14" s="13">
        <v>6228</v>
      </c>
      <c r="O14" s="14">
        <v>6418</v>
      </c>
      <c r="P14" s="10">
        <f t="shared" si="0"/>
        <v>1894109</v>
      </c>
      <c r="Q14" s="52">
        <f t="shared" si="1"/>
        <v>0.11115289264440342</v>
      </c>
    </row>
    <row r="15" spans="1:17" x14ac:dyDescent="0.2">
      <c r="A15" s="5" t="s">
        <v>46</v>
      </c>
      <c r="B15" s="6" t="s">
        <v>48</v>
      </c>
      <c r="C15" s="57">
        <v>3.1341939999999999</v>
      </c>
      <c r="D15" s="16">
        <v>262596</v>
      </c>
      <c r="E15" s="16">
        <v>233164</v>
      </c>
      <c r="F15" s="16">
        <v>260452</v>
      </c>
      <c r="G15" s="16">
        <v>223114</v>
      </c>
      <c r="H15" s="16">
        <v>279583</v>
      </c>
      <c r="I15" s="16">
        <v>292618</v>
      </c>
      <c r="J15" s="16">
        <v>327101</v>
      </c>
      <c r="K15" s="16">
        <v>341635</v>
      </c>
      <c r="L15" s="16">
        <v>310121</v>
      </c>
      <c r="M15" s="16">
        <v>284546</v>
      </c>
      <c r="N15" s="16">
        <v>229806</v>
      </c>
      <c r="O15" s="16">
        <v>252045</v>
      </c>
      <c r="P15" s="10">
        <v>3296936</v>
      </c>
      <c r="Q15" s="52">
        <f t="shared" si="1"/>
        <v>5.1924673456716475E-2</v>
      </c>
    </row>
    <row r="16" spans="1:17" x14ac:dyDescent="0.2">
      <c r="A16" s="5" t="s">
        <v>46</v>
      </c>
      <c r="B16" s="6" t="s">
        <v>49</v>
      </c>
      <c r="C16" s="57">
        <v>1.220181</v>
      </c>
      <c r="D16" s="13">
        <v>17364</v>
      </c>
      <c r="E16" s="13">
        <v>18343</v>
      </c>
      <c r="F16" s="13">
        <v>23425</v>
      </c>
      <c r="G16" s="13">
        <v>31433</v>
      </c>
      <c r="H16" s="13">
        <v>81912</v>
      </c>
      <c r="I16" s="13">
        <v>199184</v>
      </c>
      <c r="J16" s="13">
        <v>288953</v>
      </c>
      <c r="K16" s="13">
        <v>292443</v>
      </c>
      <c r="L16" s="13">
        <v>176404</v>
      </c>
      <c r="M16" s="13">
        <v>49798</v>
      </c>
      <c r="N16" s="13">
        <v>24767</v>
      </c>
      <c r="O16" s="13">
        <v>23416</v>
      </c>
      <c r="P16" s="10">
        <f t="shared" si="0"/>
        <v>1227442</v>
      </c>
      <c r="Q16" s="52">
        <f t="shared" si="1"/>
        <v>5.9507564861278617E-3</v>
      </c>
    </row>
    <row r="17" spans="1:17" x14ac:dyDescent="0.2">
      <c r="A17" s="5" t="s">
        <v>50</v>
      </c>
      <c r="B17" s="6" t="s">
        <v>51</v>
      </c>
      <c r="C17" s="57">
        <v>1.122355</v>
      </c>
      <c r="D17" s="13">
        <v>18347</v>
      </c>
      <c r="E17" s="13">
        <v>14067</v>
      </c>
      <c r="F17" s="13">
        <v>26033</v>
      </c>
      <c r="G17" s="13">
        <v>63582</v>
      </c>
      <c r="H17" s="13">
        <v>144473</v>
      </c>
      <c r="I17" s="13">
        <v>170127</v>
      </c>
      <c r="J17" s="13">
        <v>225227</v>
      </c>
      <c r="K17" s="13">
        <v>261159</v>
      </c>
      <c r="L17" s="13">
        <v>189515</v>
      </c>
      <c r="M17" s="13">
        <v>103976</v>
      </c>
      <c r="N17" s="13">
        <v>33150</v>
      </c>
      <c r="O17" s="13">
        <v>20406</v>
      </c>
      <c r="P17" s="10">
        <f t="shared" si="0"/>
        <v>1270062</v>
      </c>
      <c r="Q17" s="52">
        <f t="shared" si="1"/>
        <v>0.13160452797911537</v>
      </c>
    </row>
    <row r="18" spans="1:17" x14ac:dyDescent="0.2">
      <c r="A18" s="5" t="s">
        <v>50</v>
      </c>
      <c r="B18" s="6" t="s">
        <v>52</v>
      </c>
      <c r="C18" s="57">
        <v>0.30699300000000002</v>
      </c>
      <c r="D18" s="13">
        <v>1312</v>
      </c>
      <c r="E18" s="13">
        <v>1036</v>
      </c>
      <c r="F18" s="13">
        <v>1763</v>
      </c>
      <c r="G18" s="13">
        <v>7085</v>
      </c>
      <c r="H18" s="13">
        <v>23706</v>
      </c>
      <c r="I18" s="13">
        <v>53906</v>
      </c>
      <c r="J18" s="13">
        <v>84043</v>
      </c>
      <c r="K18" s="13">
        <v>83393</v>
      </c>
      <c r="L18" s="13">
        <v>53256</v>
      </c>
      <c r="M18" s="13">
        <v>12054</v>
      </c>
      <c r="N18" s="13">
        <v>1347</v>
      </c>
      <c r="O18" s="13">
        <v>1085</v>
      </c>
      <c r="P18" s="10">
        <f t="shared" si="0"/>
        <v>323986</v>
      </c>
      <c r="Q18" s="52">
        <f t="shared" si="1"/>
        <v>5.5353053652689166E-2</v>
      </c>
    </row>
    <row r="19" spans="1:17" x14ac:dyDescent="0.2">
      <c r="A19" s="5" t="s">
        <v>50</v>
      </c>
      <c r="B19" s="6" t="s">
        <v>53</v>
      </c>
      <c r="C19" s="57">
        <v>1.1150990000000001</v>
      </c>
      <c r="D19" s="13">
        <v>24250</v>
      </c>
      <c r="E19" s="13">
        <v>21799</v>
      </c>
      <c r="F19" s="13">
        <v>29585</v>
      </c>
      <c r="G19" s="13">
        <f>48344</f>
        <v>48344</v>
      </c>
      <c r="H19" s="13">
        <v>116748</v>
      </c>
      <c r="I19" s="13">
        <v>158029</v>
      </c>
      <c r="J19" s="13">
        <v>250755</v>
      </c>
      <c r="K19" s="13">
        <v>251618</v>
      </c>
      <c r="L19" s="13">
        <v>174280</v>
      </c>
      <c r="M19" s="13">
        <v>88328</v>
      </c>
      <c r="N19" s="13">
        <v>27178</v>
      </c>
      <c r="O19" s="13">
        <v>28827</v>
      </c>
      <c r="P19" s="10">
        <f t="shared" si="0"/>
        <v>1219741</v>
      </c>
      <c r="Q19" s="52">
        <f t="shared" si="1"/>
        <v>9.3840995283826834E-2</v>
      </c>
    </row>
    <row r="20" spans="1:17" x14ac:dyDescent="0.2">
      <c r="A20" s="5" t="s">
        <v>50</v>
      </c>
      <c r="B20" s="6" t="s">
        <v>54</v>
      </c>
      <c r="C20" s="57">
        <v>0.215868</v>
      </c>
      <c r="D20" s="13">
        <v>2598</v>
      </c>
      <c r="E20" s="13">
        <v>2342</v>
      </c>
      <c r="F20" s="13">
        <v>4102</v>
      </c>
      <c r="G20" s="13">
        <f>13750</f>
        <v>13750</v>
      </c>
      <c r="H20" s="13">
        <v>24918</v>
      </c>
      <c r="I20" s="13">
        <v>36186</v>
      </c>
      <c r="J20" s="13">
        <v>58408</v>
      </c>
      <c r="K20" s="13">
        <v>59537</v>
      </c>
      <c r="L20" s="13">
        <v>40799</v>
      </c>
      <c r="M20" s="13">
        <v>27447</v>
      </c>
      <c r="N20" s="13">
        <v>2588</v>
      </c>
      <c r="O20" s="13">
        <v>2597</v>
      </c>
      <c r="P20" s="10">
        <f t="shared" si="0"/>
        <v>275272</v>
      </c>
      <c r="Q20" s="52">
        <f t="shared" si="1"/>
        <v>0.27518668816128367</v>
      </c>
    </row>
    <row r="21" spans="1:17" x14ac:dyDescent="0.2">
      <c r="A21" s="5" t="s">
        <v>50</v>
      </c>
      <c r="B21" s="6" t="s">
        <v>55</v>
      </c>
      <c r="C21" s="57">
        <v>2.0622419999999999</v>
      </c>
      <c r="D21" s="13">
        <v>125014</v>
      </c>
      <c r="E21" s="13">
        <v>113570</v>
      </c>
      <c r="F21" s="13">
        <v>144481</v>
      </c>
      <c r="G21" s="13">
        <v>141125</v>
      </c>
      <c r="H21" s="13">
        <v>185360</v>
      </c>
      <c r="I21" s="13">
        <v>201096</v>
      </c>
      <c r="J21" s="13">
        <v>234261</v>
      </c>
      <c r="K21" s="13">
        <v>231444</v>
      </c>
      <c r="L21" s="13">
        <v>213917</v>
      </c>
      <c r="M21" s="13">
        <v>187579</v>
      </c>
      <c r="N21" s="13">
        <v>152316</v>
      </c>
      <c r="O21" s="13">
        <v>141398</v>
      </c>
      <c r="P21" s="10">
        <f t="shared" si="0"/>
        <v>2071561</v>
      </c>
      <c r="Q21" s="52">
        <f t="shared" si="1"/>
        <v>4.51886829964665E-3</v>
      </c>
    </row>
    <row r="22" spans="1:17" x14ac:dyDescent="0.2">
      <c r="A22" s="5" t="s">
        <v>70</v>
      </c>
      <c r="B22" s="6" t="s">
        <v>71</v>
      </c>
      <c r="C22" s="57">
        <v>5.16906</v>
      </c>
      <c r="D22" s="13">
        <v>228323</v>
      </c>
      <c r="E22" s="13">
        <v>206236</v>
      </c>
      <c r="F22" s="13">
        <v>297056</v>
      </c>
      <c r="G22" s="13">
        <v>361806</v>
      </c>
      <c r="H22" s="13">
        <v>503723</v>
      </c>
      <c r="I22" s="13">
        <v>576579</v>
      </c>
      <c r="J22" s="13">
        <v>697069</v>
      </c>
      <c r="K22" s="13">
        <v>768694</v>
      </c>
      <c r="L22" s="13">
        <v>624105</v>
      </c>
      <c r="M22" s="13">
        <v>562845</v>
      </c>
      <c r="N22" s="13">
        <v>291831</v>
      </c>
      <c r="O22" s="13">
        <v>249457</v>
      </c>
      <c r="P22" s="10">
        <f t="shared" si="0"/>
        <v>5367724</v>
      </c>
      <c r="Q22" s="52">
        <f t="shared" si="1"/>
        <v>3.8433293480826247E-2</v>
      </c>
    </row>
    <row r="23" spans="1:17" x14ac:dyDescent="0.2">
      <c r="A23" s="5" t="s">
        <v>70</v>
      </c>
      <c r="B23" s="6" t="s">
        <v>72</v>
      </c>
      <c r="C23" s="57">
        <v>1.590786</v>
      </c>
      <c r="D23" s="13">
        <v>53437</v>
      </c>
      <c r="E23" s="13">
        <v>53641</v>
      </c>
      <c r="F23" s="13">
        <v>92477</v>
      </c>
      <c r="G23" s="13">
        <v>107142</v>
      </c>
      <c r="H23" s="13">
        <v>174617</v>
      </c>
      <c r="I23" s="13">
        <v>184581</v>
      </c>
      <c r="J23" s="13">
        <v>195865</v>
      </c>
      <c r="K23" s="13">
        <v>214466</v>
      </c>
      <c r="L23" s="13">
        <v>204456</v>
      </c>
      <c r="M23" s="13">
        <v>201634</v>
      </c>
      <c r="N23" s="13">
        <v>88568</v>
      </c>
      <c r="O23" s="13">
        <v>54706</v>
      </c>
      <c r="P23" s="10">
        <f t="shared" si="0"/>
        <v>1625590</v>
      </c>
      <c r="Q23" s="52">
        <f t="shared" si="1"/>
        <v>2.1878492770240676E-2</v>
      </c>
    </row>
    <row r="24" spans="1:17" x14ac:dyDescent="0.2">
      <c r="A24" s="5" t="s">
        <v>73</v>
      </c>
      <c r="B24" s="6" t="s">
        <v>75</v>
      </c>
      <c r="C24" s="57">
        <v>11.643366</v>
      </c>
      <c r="D24" s="13">
        <v>689454</v>
      </c>
      <c r="E24" s="13">
        <v>665586</v>
      </c>
      <c r="F24" s="13">
        <v>859495</v>
      </c>
      <c r="G24" s="13">
        <v>786253</v>
      </c>
      <c r="H24" s="13">
        <v>1006893</v>
      </c>
      <c r="I24" s="13">
        <v>1112911</v>
      </c>
      <c r="J24" s="13">
        <v>1289152</v>
      </c>
      <c r="K24" s="13">
        <v>1308083</v>
      </c>
      <c r="L24" s="13">
        <v>1219848</v>
      </c>
      <c r="M24" s="13">
        <v>1083435</v>
      </c>
      <c r="N24" s="13">
        <v>793160</v>
      </c>
      <c r="O24" s="13">
        <v>742588</v>
      </c>
      <c r="P24" s="10">
        <v>11556858</v>
      </c>
      <c r="Q24" s="52">
        <f t="shared" si="1"/>
        <v>-7.4298102455939707E-3</v>
      </c>
    </row>
    <row r="25" spans="1:17" x14ac:dyDescent="0.2">
      <c r="A25" s="5" t="s">
        <v>76</v>
      </c>
      <c r="B25" s="6" t="s">
        <v>77</v>
      </c>
      <c r="C25" s="57">
        <v>1.124028</v>
      </c>
      <c r="D25" s="13">
        <v>89468</v>
      </c>
      <c r="E25" s="13">
        <f>95810</f>
        <v>95810</v>
      </c>
      <c r="F25" s="13">
        <v>116528</v>
      </c>
      <c r="G25" s="13">
        <v>77384</v>
      </c>
      <c r="H25" s="13">
        <v>125322</v>
      </c>
      <c r="I25" s="13">
        <v>131810</v>
      </c>
      <c r="J25" s="13">
        <v>121092</v>
      </c>
      <c r="K25" s="13">
        <v>123738</v>
      </c>
      <c r="L25" s="13">
        <v>129744</v>
      </c>
      <c r="M25" s="13">
        <v>124874</v>
      </c>
      <c r="N25" s="13">
        <v>111732</v>
      </c>
      <c r="O25" s="13">
        <f>95852</f>
        <v>95852</v>
      </c>
      <c r="P25" s="10">
        <f t="shared" si="0"/>
        <v>1343354</v>
      </c>
      <c r="Q25" s="52">
        <f t="shared" si="1"/>
        <v>0.19512503247250068</v>
      </c>
    </row>
    <row r="26" spans="1:17" x14ac:dyDescent="0.2">
      <c r="A26" s="5" t="s">
        <v>76</v>
      </c>
      <c r="B26" s="6" t="s">
        <v>78</v>
      </c>
      <c r="C26" s="57">
        <v>0.52634400000000003</v>
      </c>
      <c r="D26" s="13">
        <v>34904</v>
      </c>
      <c r="E26" s="13">
        <v>35417</v>
      </c>
      <c r="F26" s="13">
        <v>44803</v>
      </c>
      <c r="G26" s="13">
        <v>34864</v>
      </c>
      <c r="H26" s="13">
        <v>53658</v>
      </c>
      <c r="I26" s="13">
        <v>57479</v>
      </c>
      <c r="J26" s="13">
        <v>53386</v>
      </c>
      <c r="K26" s="13">
        <v>54072</v>
      </c>
      <c r="L26" s="13">
        <v>58266</v>
      </c>
      <c r="M26" s="13">
        <v>60465</v>
      </c>
      <c r="N26" s="13">
        <v>40249</v>
      </c>
      <c r="O26" s="13">
        <v>33979</v>
      </c>
      <c r="P26" s="10">
        <f t="shared" si="0"/>
        <v>561542</v>
      </c>
      <c r="Q26" s="52">
        <f t="shared" si="1"/>
        <v>6.6872615627802334E-2</v>
      </c>
    </row>
    <row r="27" spans="1:17" x14ac:dyDescent="0.2">
      <c r="A27" s="5" t="s">
        <v>76</v>
      </c>
      <c r="B27" s="6" t="s">
        <v>79</v>
      </c>
      <c r="C27" s="57">
        <v>2.2998349999999999</v>
      </c>
      <c r="D27" s="13">
        <v>149960</v>
      </c>
      <c r="E27" s="13">
        <v>161096</v>
      </c>
      <c r="F27" s="13">
        <v>196470</v>
      </c>
      <c r="G27" s="13">
        <v>137975</v>
      </c>
      <c r="H27" s="13">
        <v>225671</v>
      </c>
      <c r="I27" s="13">
        <v>255298</v>
      </c>
      <c r="J27" s="13">
        <v>349293</v>
      </c>
      <c r="K27" s="13">
        <v>283084</v>
      </c>
      <c r="L27" s="13">
        <v>253248</v>
      </c>
      <c r="M27" s="13">
        <v>260959</v>
      </c>
      <c r="N27" s="13">
        <v>161724</v>
      </c>
      <c r="O27" s="13">
        <v>139562</v>
      </c>
      <c r="P27" s="10">
        <f t="shared" si="0"/>
        <v>2574340</v>
      </c>
      <c r="Q27" s="52">
        <f t="shared" si="1"/>
        <v>0.11935856267949663</v>
      </c>
    </row>
    <row r="28" spans="1:17" x14ac:dyDescent="0.2">
      <c r="A28" s="5" t="s">
        <v>76</v>
      </c>
      <c r="B28" s="6" t="s">
        <v>80</v>
      </c>
      <c r="C28" s="57">
        <v>19.715451000000002</v>
      </c>
      <c r="D28" s="13">
        <v>1384223</v>
      </c>
      <c r="E28" s="13">
        <v>1443453</v>
      </c>
      <c r="F28" s="13">
        <v>1775794</v>
      </c>
      <c r="G28" s="13">
        <v>1315812</v>
      </c>
      <c r="H28" s="13">
        <v>1897202</v>
      </c>
      <c r="I28" s="13">
        <v>2091952</v>
      </c>
      <c r="J28" s="13">
        <v>2217290</v>
      </c>
      <c r="K28" s="13">
        <v>2101481</v>
      </c>
      <c r="L28" s="13">
        <v>2018336</v>
      </c>
      <c r="M28" s="13">
        <v>2051658</v>
      </c>
      <c r="N28" s="13">
        <v>1688887</v>
      </c>
      <c r="O28" s="13">
        <v>1515662</v>
      </c>
      <c r="P28" s="10">
        <f t="shared" si="0"/>
        <v>21501750</v>
      </c>
      <c r="Q28" s="52">
        <v>9.0999999999999998E-2</v>
      </c>
    </row>
    <row r="29" spans="1:17" x14ac:dyDescent="0.2">
      <c r="A29" s="5" t="s">
        <v>81</v>
      </c>
      <c r="B29" s="6" t="s">
        <v>82</v>
      </c>
      <c r="C29" s="57">
        <v>1.346236</v>
      </c>
      <c r="D29" s="13">
        <v>88528</v>
      </c>
      <c r="E29" s="13">
        <v>83903</v>
      </c>
      <c r="F29" s="13">
        <v>109283</v>
      </c>
      <c r="G29" s="13">
        <v>88801</v>
      </c>
      <c r="H29" s="13">
        <v>124735</v>
      </c>
      <c r="I29" s="13">
        <v>139164</v>
      </c>
      <c r="J29" s="13">
        <v>135151</v>
      </c>
      <c r="K29" s="13">
        <v>138086</v>
      </c>
      <c r="L29" s="13">
        <v>133237</v>
      </c>
      <c r="M29" s="13">
        <v>131503</v>
      </c>
      <c r="N29" s="13">
        <v>109039</v>
      </c>
      <c r="O29" s="13">
        <v>103401</v>
      </c>
      <c r="P29" s="10">
        <f t="shared" si="0"/>
        <v>1384831</v>
      </c>
      <c r="Q29" s="52">
        <v>2.9000000000000001E-2</v>
      </c>
    </row>
    <row r="30" spans="1:17" x14ac:dyDescent="0.2">
      <c r="A30" s="5" t="s">
        <v>92</v>
      </c>
      <c r="B30" s="6" t="s">
        <v>93</v>
      </c>
      <c r="C30" s="57">
        <v>16.177171999999999</v>
      </c>
      <c r="D30" s="13">
        <v>1243673</v>
      </c>
      <c r="E30" s="13">
        <v>1249227</v>
      </c>
      <c r="F30" s="13">
        <v>1518240</v>
      </c>
      <c r="G30" s="13">
        <v>1004716</v>
      </c>
      <c r="H30" s="13">
        <v>1404432</v>
      </c>
      <c r="I30" s="13">
        <v>1515711</v>
      </c>
      <c r="J30" s="13">
        <v>1420155</v>
      </c>
      <c r="K30" s="13">
        <v>1433268</v>
      </c>
      <c r="L30" s="13">
        <v>1488490</v>
      </c>
      <c r="M30" s="13">
        <v>1536689</v>
      </c>
      <c r="N30" s="13">
        <v>1350295</v>
      </c>
      <c r="O30" s="13">
        <v>1252302</v>
      </c>
      <c r="P30" s="10">
        <f t="shared" si="0"/>
        <v>16417198</v>
      </c>
      <c r="Q30" s="52">
        <v>1.6E-2</v>
      </c>
    </row>
    <row r="31" spans="1:17" x14ac:dyDescent="0.2">
      <c r="A31" s="5" t="s">
        <v>92</v>
      </c>
      <c r="B31" s="6" t="s">
        <v>94</v>
      </c>
      <c r="C31" s="57">
        <v>12.591606000000001</v>
      </c>
      <c r="D31" s="13">
        <v>939526</v>
      </c>
      <c r="E31" s="13">
        <v>944588</v>
      </c>
      <c r="F31" s="13">
        <v>1147121</v>
      </c>
      <c r="G31" s="13">
        <v>776259</v>
      </c>
      <c r="H31" s="13">
        <v>1111638</v>
      </c>
      <c r="I31" s="13">
        <v>1228607</v>
      </c>
      <c r="J31" s="13">
        <v>1191243</v>
      </c>
      <c r="K31" s="13">
        <v>1167951</v>
      </c>
      <c r="L31" s="13">
        <v>1175155</v>
      </c>
      <c r="M31" s="13">
        <v>1212076</v>
      </c>
      <c r="N31" s="13">
        <v>1045848</v>
      </c>
      <c r="O31" s="13">
        <v>897688</v>
      </c>
      <c r="P31" s="10">
        <f t="shared" si="0"/>
        <v>12837700</v>
      </c>
      <c r="Q31" s="52">
        <v>2.1999999999999999E-2</v>
      </c>
    </row>
    <row r="32" spans="1:17" x14ac:dyDescent="0.2">
      <c r="A32" s="5" t="s">
        <v>92</v>
      </c>
      <c r="B32" s="6" t="s">
        <v>95</v>
      </c>
      <c r="C32" s="57">
        <v>0.13059200000000001</v>
      </c>
      <c r="D32" s="13">
        <v>12420</v>
      </c>
      <c r="E32" s="13">
        <v>14031</v>
      </c>
      <c r="F32" s="13">
        <v>18484</v>
      </c>
      <c r="G32" s="13">
        <v>9165</v>
      </c>
      <c r="H32" s="13">
        <v>2389</v>
      </c>
      <c r="I32" s="13">
        <v>4548</v>
      </c>
      <c r="J32" s="13">
        <v>8110</v>
      </c>
      <c r="K32" s="13">
        <v>6370</v>
      </c>
      <c r="L32" s="13">
        <v>7973</v>
      </c>
      <c r="M32" s="13">
        <v>3473</v>
      </c>
      <c r="N32" s="13">
        <v>5760</v>
      </c>
      <c r="O32" s="13">
        <v>19193</v>
      </c>
      <c r="P32" s="10">
        <f t="shared" si="0"/>
        <v>111916</v>
      </c>
      <c r="Q32" s="52">
        <v>-0.14299999999999999</v>
      </c>
    </row>
    <row r="33" spans="1:17" x14ac:dyDescent="0.2">
      <c r="A33" s="5" t="s">
        <v>92</v>
      </c>
      <c r="B33" s="6" t="s">
        <v>96</v>
      </c>
      <c r="C33" s="57">
        <v>0.122741</v>
      </c>
      <c r="D33" s="13">
        <v>10838</v>
      </c>
      <c r="E33" s="13">
        <v>10249</v>
      </c>
      <c r="F33" s="13">
        <v>12528</v>
      </c>
      <c r="G33" s="13">
        <v>7309</v>
      </c>
      <c r="H33" s="13">
        <v>11031</v>
      </c>
      <c r="I33" s="13">
        <v>9294</v>
      </c>
      <c r="J33" s="13">
        <v>5416</v>
      </c>
      <c r="K33" s="13">
        <v>8519</v>
      </c>
      <c r="L33" s="13">
        <v>12342</v>
      </c>
      <c r="M33" s="13">
        <v>14087</v>
      </c>
      <c r="N33" s="13">
        <v>11064</v>
      </c>
      <c r="O33" s="13">
        <v>6101</v>
      </c>
      <c r="P33" s="10">
        <f t="shared" si="0"/>
        <v>118778</v>
      </c>
      <c r="Q33" s="52">
        <v>-3.2000000000000001E-2</v>
      </c>
    </row>
    <row r="34" spans="1:17" x14ac:dyDescent="0.2">
      <c r="A34" s="5" t="s">
        <v>92</v>
      </c>
      <c r="B34" s="6" t="s">
        <v>817</v>
      </c>
      <c r="C34" s="57">
        <v>0.104189</v>
      </c>
      <c r="D34" s="13">
        <v>6950</v>
      </c>
      <c r="E34" s="13">
        <v>8000</v>
      </c>
      <c r="F34" s="13">
        <v>10251</v>
      </c>
      <c r="G34" s="13">
        <v>5537</v>
      </c>
      <c r="H34" s="13">
        <v>8116</v>
      </c>
      <c r="I34" s="13">
        <v>8945</v>
      </c>
      <c r="J34" s="13">
        <v>3418</v>
      </c>
      <c r="K34" s="13">
        <v>6759</v>
      </c>
      <c r="L34" s="13">
        <v>9834</v>
      </c>
      <c r="M34" s="13">
        <v>8558</v>
      </c>
      <c r="N34" s="13">
        <v>9012</v>
      </c>
      <c r="O34" s="13">
        <v>3061</v>
      </c>
      <c r="P34" s="10">
        <f t="shared" si="0"/>
        <v>88441</v>
      </c>
      <c r="Q34" s="52">
        <v>-0.15</v>
      </c>
    </row>
    <row r="35" spans="1:17" x14ac:dyDescent="0.2">
      <c r="A35" s="5" t="s">
        <v>92</v>
      </c>
      <c r="B35" s="6" t="s">
        <v>97</v>
      </c>
      <c r="C35" s="57">
        <v>0.24529200000000001</v>
      </c>
      <c r="D35" s="13">
        <v>31049</v>
      </c>
      <c r="E35" s="13">
        <v>29613</v>
      </c>
      <c r="F35" s="13">
        <v>43501</v>
      </c>
      <c r="G35" s="13">
        <v>21977</v>
      </c>
      <c r="H35" s="13">
        <v>2533</v>
      </c>
      <c r="I35" s="13">
        <v>1580</v>
      </c>
      <c r="J35" s="13">
        <v>1593</v>
      </c>
      <c r="K35" s="13">
        <v>2665</v>
      </c>
      <c r="L35" s="13">
        <v>9179</v>
      </c>
      <c r="M35" s="13">
        <v>2753</v>
      </c>
      <c r="N35" s="13">
        <v>12142</v>
      </c>
      <c r="O35" s="13">
        <v>52963</v>
      </c>
      <c r="P35" s="10">
        <f t="shared" si="0"/>
        <v>211548</v>
      </c>
      <c r="Q35" s="52">
        <v>-0.126</v>
      </c>
    </row>
    <row r="36" spans="1:17" x14ac:dyDescent="0.2">
      <c r="A36" s="5" t="s">
        <v>92</v>
      </c>
      <c r="B36" s="6" t="s">
        <v>98</v>
      </c>
      <c r="C36" s="57">
        <v>0.25056400000000001</v>
      </c>
      <c r="D36" s="13">
        <v>19067</v>
      </c>
      <c r="E36" s="13">
        <v>23710</v>
      </c>
      <c r="F36" s="13">
        <v>26928</v>
      </c>
      <c r="G36" s="13">
        <v>13928</v>
      </c>
      <c r="H36" s="13">
        <v>21949</v>
      </c>
      <c r="I36" s="13">
        <v>18964</v>
      </c>
      <c r="J36" s="13">
        <v>12981</v>
      </c>
      <c r="K36" s="13">
        <v>18729</v>
      </c>
      <c r="L36" s="13">
        <v>24821</v>
      </c>
      <c r="M36" s="13">
        <v>26717</v>
      </c>
      <c r="N36" s="13">
        <v>28098</v>
      </c>
      <c r="O36" s="13">
        <v>17532</v>
      </c>
      <c r="P36" s="10">
        <f t="shared" si="0"/>
        <v>253424</v>
      </c>
      <c r="Q36" s="52">
        <v>1.2E-2</v>
      </c>
    </row>
    <row r="37" spans="1:17" s="5" customFormat="1" x14ac:dyDescent="0.2">
      <c r="A37" s="5" t="s">
        <v>92</v>
      </c>
      <c r="B37" s="6" t="s">
        <v>818</v>
      </c>
      <c r="C37" s="57">
        <v>9.4094999999999998E-2</v>
      </c>
      <c r="D37" s="13">
        <v>12658</v>
      </c>
      <c r="E37" s="13">
        <v>12103</v>
      </c>
      <c r="F37" s="13">
        <v>14256</v>
      </c>
      <c r="G37" s="13">
        <v>7543</v>
      </c>
      <c r="H37" s="13">
        <v>2114</v>
      </c>
      <c r="I37" s="13">
        <v>2448</v>
      </c>
      <c r="J37" s="13">
        <v>3811</v>
      </c>
      <c r="K37" s="13">
        <v>3327</v>
      </c>
      <c r="L37" s="13">
        <v>4626</v>
      </c>
      <c r="M37" s="13">
        <v>3112</v>
      </c>
      <c r="N37" s="13">
        <v>5648</v>
      </c>
      <c r="O37" s="13">
        <v>10765</v>
      </c>
      <c r="P37" s="10">
        <f t="shared" si="0"/>
        <v>82411</v>
      </c>
      <c r="Q37" s="52">
        <v>-0.123</v>
      </c>
    </row>
    <row r="38" spans="1:17" x14ac:dyDescent="0.2">
      <c r="A38" s="5" t="s">
        <v>92</v>
      </c>
      <c r="B38" s="6" t="s">
        <v>100</v>
      </c>
      <c r="C38" s="57">
        <v>0.68795799999999996</v>
      </c>
      <c r="D38" s="13">
        <v>55524</v>
      </c>
      <c r="E38" s="13">
        <v>58561</v>
      </c>
      <c r="F38" s="13">
        <v>66682</v>
      </c>
      <c r="G38" s="13">
        <v>39005</v>
      </c>
      <c r="H38" s="13">
        <v>67641</v>
      </c>
      <c r="I38" s="13">
        <v>61199</v>
      </c>
      <c r="J38" s="13">
        <v>37515</v>
      </c>
      <c r="K38" s="13">
        <v>50659</v>
      </c>
      <c r="L38" s="13">
        <v>65545</v>
      </c>
      <c r="M38" s="13">
        <v>71563</v>
      </c>
      <c r="N38" s="13">
        <v>71475</v>
      </c>
      <c r="O38" s="13">
        <v>54548</v>
      </c>
      <c r="P38" s="10">
        <f t="shared" si="0"/>
        <v>699917</v>
      </c>
      <c r="Q38" s="52">
        <v>1.7000000000000001E-2</v>
      </c>
    </row>
    <row r="39" spans="1:17" x14ac:dyDescent="0.2">
      <c r="A39" s="5" t="s">
        <v>92</v>
      </c>
      <c r="B39" s="6" t="s">
        <v>101</v>
      </c>
      <c r="C39" s="57">
        <v>0.30973099999999998</v>
      </c>
      <c r="D39" s="13">
        <v>32066</v>
      </c>
      <c r="E39" s="13">
        <v>28588</v>
      </c>
      <c r="F39" s="13">
        <v>31454</v>
      </c>
      <c r="G39" s="13">
        <v>13808</v>
      </c>
      <c r="H39" s="13">
        <v>18576</v>
      </c>
      <c r="I39" s="13">
        <v>22364</v>
      </c>
      <c r="J39" s="13">
        <v>18308</v>
      </c>
      <c r="K39" s="13">
        <v>20042</v>
      </c>
      <c r="L39" s="13">
        <v>19420</v>
      </c>
      <c r="M39" s="13">
        <v>20197</v>
      </c>
      <c r="N39" s="13">
        <v>21893</v>
      </c>
      <c r="O39" s="13">
        <v>62537</v>
      </c>
      <c r="P39" s="10">
        <f t="shared" si="0"/>
        <v>309253</v>
      </c>
      <c r="Q39" s="52">
        <v>1E-3</v>
      </c>
    </row>
    <row r="40" spans="1:17" x14ac:dyDescent="0.2">
      <c r="A40" s="5" t="s">
        <v>92</v>
      </c>
      <c r="B40" s="6" t="s">
        <v>102</v>
      </c>
      <c r="C40" s="57">
        <v>0.62808399999999998</v>
      </c>
      <c r="D40" s="13">
        <v>38554</v>
      </c>
      <c r="E40" s="13">
        <v>37023</v>
      </c>
      <c r="F40" s="13">
        <v>45792</v>
      </c>
      <c r="G40" s="13">
        <v>40422</v>
      </c>
      <c r="H40" s="13">
        <v>57855</v>
      </c>
      <c r="I40" s="13">
        <v>63637</v>
      </c>
      <c r="J40" s="13">
        <v>67671</v>
      </c>
      <c r="K40" s="13">
        <v>65551</v>
      </c>
      <c r="L40" s="13">
        <v>59139</v>
      </c>
      <c r="M40" s="13">
        <v>64381</v>
      </c>
      <c r="N40" s="13">
        <v>39858</v>
      </c>
      <c r="O40" s="13">
        <v>36267</v>
      </c>
      <c r="P40" s="10">
        <f t="shared" si="0"/>
        <v>616150</v>
      </c>
      <c r="Q40" s="52">
        <v>-1.7000000000000001E-2</v>
      </c>
    </row>
    <row r="41" spans="1:17" x14ac:dyDescent="0.2">
      <c r="A41" s="5" t="s">
        <v>92</v>
      </c>
      <c r="B41" s="6" t="s">
        <v>103</v>
      </c>
      <c r="C41" s="57">
        <v>0.27802100000000002</v>
      </c>
      <c r="D41" s="13">
        <v>31930</v>
      </c>
      <c r="E41" s="13">
        <v>25508</v>
      </c>
      <c r="F41" s="13">
        <v>33691</v>
      </c>
      <c r="G41" s="13">
        <v>26387</v>
      </c>
      <c r="H41" s="13">
        <v>34660</v>
      </c>
      <c r="I41" s="13">
        <v>33294</v>
      </c>
      <c r="J41" s="13">
        <v>27905</v>
      </c>
      <c r="K41" s="13">
        <v>32318</v>
      </c>
      <c r="L41" s="13">
        <v>33457</v>
      </c>
      <c r="M41" s="13">
        <v>33667</v>
      </c>
      <c r="N41" s="13">
        <v>28905</v>
      </c>
      <c r="O41" s="13">
        <v>24020</v>
      </c>
      <c r="P41" s="10">
        <f t="shared" si="0"/>
        <v>365742</v>
      </c>
      <c r="Q41" s="52">
        <v>0.28499999999999998</v>
      </c>
    </row>
    <row r="42" spans="1:17" x14ac:dyDescent="0.2">
      <c r="A42" s="5" t="s">
        <v>92</v>
      </c>
      <c r="B42" s="6" t="s">
        <v>104</v>
      </c>
      <c r="C42" s="57">
        <v>0.29425699999999999</v>
      </c>
      <c r="D42" s="13">
        <v>21210</v>
      </c>
      <c r="E42" s="13">
        <v>22625</v>
      </c>
      <c r="F42" s="13">
        <v>26054</v>
      </c>
      <c r="G42" s="13">
        <v>17292</v>
      </c>
      <c r="H42" s="13">
        <v>26591</v>
      </c>
      <c r="I42" s="13">
        <v>25625</v>
      </c>
      <c r="J42" s="13">
        <v>15875</v>
      </c>
      <c r="K42" s="13">
        <v>20472</v>
      </c>
      <c r="L42" s="13">
        <v>28449</v>
      </c>
      <c r="M42" s="13">
        <v>33136</v>
      </c>
      <c r="N42" s="13">
        <v>29366</v>
      </c>
      <c r="O42" s="13">
        <v>21161</v>
      </c>
      <c r="P42" s="10">
        <f t="shared" si="0"/>
        <v>287856</v>
      </c>
      <c r="Q42" s="52">
        <v>-2.1000000000000001E-2</v>
      </c>
    </row>
    <row r="43" spans="1:17" x14ac:dyDescent="0.2">
      <c r="A43" s="5" t="s">
        <v>116</v>
      </c>
      <c r="B43" s="6" t="s">
        <v>118</v>
      </c>
      <c r="C43" s="57">
        <v>1.0118199999999999</v>
      </c>
      <c r="D43" s="13">
        <v>52018</v>
      </c>
      <c r="E43" s="13">
        <v>49158</v>
      </c>
      <c r="F43" s="13">
        <v>58608</v>
      </c>
      <c r="G43" s="13">
        <v>63770</v>
      </c>
      <c r="H43" s="13">
        <v>101760</v>
      </c>
      <c r="I43" s="13">
        <v>107462</v>
      </c>
      <c r="J43" s="13">
        <v>135681</v>
      </c>
      <c r="K43" s="13">
        <v>143353</v>
      </c>
      <c r="L43" s="13">
        <v>103158</v>
      </c>
      <c r="M43" s="13">
        <v>79225</v>
      </c>
      <c r="N43" s="13">
        <v>55119</v>
      </c>
      <c r="O43" s="13">
        <v>58249</v>
      </c>
      <c r="P43" s="10">
        <v>1007408</v>
      </c>
      <c r="Q43" s="52">
        <f>P43/(C43*1000000)-1</f>
        <v>-4.3604593702436523E-3</v>
      </c>
    </row>
    <row r="44" spans="1:17" x14ac:dyDescent="0.2">
      <c r="A44" s="5" t="s">
        <v>116</v>
      </c>
      <c r="B44" s="6" t="s">
        <v>885</v>
      </c>
      <c r="C44" s="57">
        <v>0.27400000000000002</v>
      </c>
      <c r="D44" s="54">
        <v>5224</v>
      </c>
      <c r="E44" s="54">
        <v>5639</v>
      </c>
      <c r="F44" s="54">
        <v>8325</v>
      </c>
      <c r="G44" s="54">
        <v>18478</v>
      </c>
      <c r="H44" s="54">
        <v>27128</v>
      </c>
      <c r="I44" s="54">
        <v>32117</v>
      </c>
      <c r="J44" s="54">
        <v>47966</v>
      </c>
      <c r="K44" s="54">
        <v>50234</v>
      </c>
      <c r="L44" s="54">
        <v>29960</v>
      </c>
      <c r="M44" s="54">
        <v>20863</v>
      </c>
      <c r="N44" s="54">
        <v>7006</v>
      </c>
      <c r="O44" s="54">
        <v>6783</v>
      </c>
      <c r="P44" s="10">
        <v>259723</v>
      </c>
      <c r="Q44" s="52">
        <v>-5.3999999999999999E-2</v>
      </c>
    </row>
    <row r="45" spans="1:17" x14ac:dyDescent="0.2">
      <c r="A45" s="5" t="s">
        <v>116</v>
      </c>
      <c r="B45" s="6" t="s">
        <v>119</v>
      </c>
      <c r="C45" s="57">
        <v>1.0129999999999999</v>
      </c>
      <c r="D45" s="13">
        <v>54978</v>
      </c>
      <c r="E45" s="13">
        <v>47917</v>
      </c>
      <c r="F45" s="13">
        <v>71396</v>
      </c>
      <c r="G45" s="13">
        <v>76093</v>
      </c>
      <c r="H45" s="13">
        <v>99035</v>
      </c>
      <c r="I45" s="13">
        <v>101185</v>
      </c>
      <c r="J45" s="13">
        <v>115141</v>
      </c>
      <c r="K45" s="13">
        <v>115957</v>
      </c>
      <c r="L45" s="13">
        <v>93411</v>
      </c>
      <c r="M45" s="13">
        <v>89059</v>
      </c>
      <c r="N45" s="13">
        <v>63026</v>
      </c>
      <c r="O45" s="13">
        <v>61882</v>
      </c>
      <c r="P45" s="10">
        <v>989622</v>
      </c>
      <c r="Q45" s="52">
        <f>P45/(C45*1000000)-1</f>
        <v>-2.3077986179664278E-2</v>
      </c>
    </row>
    <row r="46" spans="1:17" x14ac:dyDescent="0.2">
      <c r="A46" s="5" t="s">
        <v>116</v>
      </c>
      <c r="B46" s="5" t="s">
        <v>120</v>
      </c>
      <c r="C46" s="57">
        <v>3.3224490000000002</v>
      </c>
      <c r="D46" s="13">
        <v>213000</v>
      </c>
      <c r="E46" s="13">
        <v>213800</v>
      </c>
      <c r="F46" s="13">
        <v>268200</v>
      </c>
      <c r="G46" s="13">
        <v>274900</v>
      </c>
      <c r="H46" s="13">
        <v>343900</v>
      </c>
      <c r="I46" s="13">
        <v>359400</v>
      </c>
      <c r="J46" s="13">
        <v>383613</v>
      </c>
      <c r="K46" s="13">
        <v>360094</v>
      </c>
      <c r="L46" s="13">
        <v>347498</v>
      </c>
      <c r="M46" s="13">
        <v>333397</v>
      </c>
      <c r="N46" s="13">
        <v>274206</v>
      </c>
      <c r="O46" s="13">
        <v>267302</v>
      </c>
      <c r="P46" s="10">
        <v>3663702</v>
      </c>
      <c r="Q46" s="52">
        <f>P46/(C46*1000000)-1</f>
        <v>0.10271128315287914</v>
      </c>
    </row>
    <row r="47" spans="1:17" x14ac:dyDescent="0.2">
      <c r="A47" s="5" t="s">
        <v>116</v>
      </c>
      <c r="B47" s="6" t="s">
        <v>121</v>
      </c>
      <c r="C47" s="57">
        <v>0.89146300000000001</v>
      </c>
      <c r="D47" s="19">
        <v>51992</v>
      </c>
      <c r="E47" s="19">
        <v>60085</v>
      </c>
      <c r="F47" s="19">
        <v>72243</v>
      </c>
      <c r="G47" s="19">
        <v>65678</v>
      </c>
      <c r="H47" s="19">
        <v>88112</v>
      </c>
      <c r="I47" s="19">
        <v>89799</v>
      </c>
      <c r="J47" s="19">
        <v>89708</v>
      </c>
      <c r="K47" s="19">
        <v>85920</v>
      </c>
      <c r="L47" s="19">
        <v>86042</v>
      </c>
      <c r="M47" s="19">
        <v>82313</v>
      </c>
      <c r="N47" s="13">
        <v>74883</v>
      </c>
      <c r="O47" s="13">
        <v>72006</v>
      </c>
      <c r="P47" s="10">
        <v>919402</v>
      </c>
      <c r="Q47" s="52">
        <f>P47/(C47*1000000)-1</f>
        <v>3.1340616492215645E-2</v>
      </c>
    </row>
    <row r="48" spans="1:17" x14ac:dyDescent="0.2">
      <c r="A48" s="5" t="s">
        <v>116</v>
      </c>
      <c r="B48" s="6" t="s">
        <v>122</v>
      </c>
      <c r="C48" s="57">
        <v>0.39327499999999999</v>
      </c>
      <c r="D48" s="19">
        <v>24963</v>
      </c>
      <c r="E48" s="19">
        <v>24587</v>
      </c>
      <c r="F48" s="19">
        <v>35506</v>
      </c>
      <c r="G48" s="19">
        <v>29289</v>
      </c>
      <c r="H48" s="19">
        <v>33833</v>
      </c>
      <c r="I48" s="19">
        <v>38352</v>
      </c>
      <c r="J48" s="19">
        <v>32137</v>
      </c>
      <c r="K48" s="19">
        <v>22833</v>
      </c>
      <c r="L48" s="19">
        <v>34688</v>
      </c>
      <c r="M48" s="19">
        <v>32950</v>
      </c>
      <c r="N48" s="13">
        <v>30418</v>
      </c>
      <c r="O48" s="13">
        <v>25671</v>
      </c>
      <c r="P48" s="10">
        <f t="shared" si="0"/>
        <v>365227</v>
      </c>
      <c r="Q48" s="52">
        <f>P48/(C48*1000000)-1</f>
        <v>-7.1319051554255886E-2</v>
      </c>
    </row>
    <row r="49" spans="1:17" x14ac:dyDescent="0.2">
      <c r="A49" s="5" t="s">
        <v>116</v>
      </c>
      <c r="B49" s="6" t="s">
        <v>125</v>
      </c>
      <c r="C49" s="57">
        <v>1.1479239999999999</v>
      </c>
      <c r="D49" s="19">
        <v>58587</v>
      </c>
      <c r="E49" s="19">
        <v>60120</v>
      </c>
      <c r="F49" s="19">
        <v>75991</v>
      </c>
      <c r="G49" s="19">
        <v>81703</v>
      </c>
      <c r="H49" s="19">
        <v>123549</v>
      </c>
      <c r="I49" s="19">
        <v>128532</v>
      </c>
      <c r="J49" s="19">
        <v>136358</v>
      </c>
      <c r="K49" s="19">
        <v>128428</v>
      </c>
      <c r="L49" s="19">
        <v>122354</v>
      </c>
      <c r="M49" s="19">
        <v>106096</v>
      </c>
      <c r="N49" s="13">
        <v>72265</v>
      </c>
      <c r="O49" s="13">
        <v>76628</v>
      </c>
      <c r="P49" s="10">
        <v>1170693</v>
      </c>
      <c r="Q49" s="52">
        <f t="shared" ref="Q49:Q62" si="2">P49/(C49*1000000)-1</f>
        <v>1.9834936807663128E-2</v>
      </c>
    </row>
    <row r="50" spans="1:17" x14ac:dyDescent="0.2">
      <c r="A50" s="5" t="s">
        <v>116</v>
      </c>
      <c r="B50" s="5" t="s">
        <v>126</v>
      </c>
      <c r="C50" s="57">
        <v>7.7176090000000004</v>
      </c>
      <c r="D50" s="13">
        <v>498336</v>
      </c>
      <c r="E50" s="13">
        <v>530306</v>
      </c>
      <c r="F50" s="13">
        <v>630635</v>
      </c>
      <c r="G50" s="13">
        <v>613085</v>
      </c>
      <c r="H50" s="13">
        <v>733578</v>
      </c>
      <c r="I50" s="13">
        <v>740091</v>
      </c>
      <c r="J50" s="19">
        <v>811742</v>
      </c>
      <c r="K50" s="19">
        <v>764778</v>
      </c>
      <c r="L50" s="13">
        <v>719358</v>
      </c>
      <c r="M50" s="13">
        <v>726892</v>
      </c>
      <c r="N50" s="13">
        <v>613350</v>
      </c>
      <c r="O50" s="13">
        <v>597123</v>
      </c>
      <c r="P50" s="10">
        <f>7979228</f>
        <v>7979228</v>
      </c>
      <c r="Q50" s="52">
        <f t="shared" si="2"/>
        <v>3.3898970523124516E-2</v>
      </c>
    </row>
    <row r="51" spans="1:17" x14ac:dyDescent="0.2">
      <c r="A51" s="5" t="s">
        <v>116</v>
      </c>
      <c r="B51" s="5" t="s">
        <v>127</v>
      </c>
      <c r="C51" s="57">
        <v>7.2931840000000001</v>
      </c>
      <c r="D51" s="13">
        <v>466910</v>
      </c>
      <c r="E51" s="13">
        <v>460663</v>
      </c>
      <c r="F51" s="13">
        <v>534141</v>
      </c>
      <c r="G51" s="13">
        <v>603150</v>
      </c>
      <c r="H51" s="13">
        <v>684443</v>
      </c>
      <c r="I51" s="13">
        <v>705419</v>
      </c>
      <c r="J51" s="19">
        <v>820700</v>
      </c>
      <c r="K51" s="19">
        <v>786308</v>
      </c>
      <c r="L51" s="13">
        <v>676780</v>
      </c>
      <c r="M51" s="13">
        <v>667764</v>
      </c>
      <c r="N51" s="13">
        <v>563513</v>
      </c>
      <c r="O51" s="13">
        <v>555095</v>
      </c>
      <c r="P51" s="10">
        <f t="shared" si="0"/>
        <v>7524886</v>
      </c>
      <c r="Q51" s="52">
        <f t="shared" si="2"/>
        <v>3.1769663291094874E-2</v>
      </c>
    </row>
    <row r="52" spans="1:17" x14ac:dyDescent="0.2">
      <c r="A52" s="5" t="s">
        <v>116</v>
      </c>
      <c r="B52" s="6" t="s">
        <v>128</v>
      </c>
      <c r="C52" s="57">
        <v>1.225228</v>
      </c>
      <c r="D52" s="13">
        <v>74007</v>
      </c>
      <c r="E52" s="13">
        <v>73654</v>
      </c>
      <c r="F52" s="13">
        <v>91131</v>
      </c>
      <c r="G52" s="13">
        <v>85142</v>
      </c>
      <c r="H52" s="13">
        <v>108593</v>
      </c>
      <c r="I52" s="13">
        <v>116497</v>
      </c>
      <c r="J52" s="13">
        <v>128272</v>
      </c>
      <c r="K52" s="13">
        <v>117825</v>
      </c>
      <c r="L52" s="13">
        <v>106175</v>
      </c>
      <c r="M52" s="13">
        <v>101387</v>
      </c>
      <c r="N52" s="13">
        <v>91827</v>
      </c>
      <c r="O52" s="13">
        <v>85953</v>
      </c>
      <c r="P52" s="10">
        <f t="shared" si="0"/>
        <v>1180463</v>
      </c>
      <c r="Q52" s="52">
        <f t="shared" si="2"/>
        <v>-3.6536056962459207E-2</v>
      </c>
    </row>
    <row r="53" spans="1:17" x14ac:dyDescent="0.2">
      <c r="A53" s="5" t="s">
        <v>116</v>
      </c>
      <c r="B53" s="5" t="s">
        <v>129</v>
      </c>
      <c r="C53" s="57">
        <v>2.6509529999999999</v>
      </c>
      <c r="D53" s="13">
        <v>167879</v>
      </c>
      <c r="E53" s="13">
        <v>180209</v>
      </c>
      <c r="F53" s="13">
        <v>217484</v>
      </c>
      <c r="G53" s="13">
        <v>252470</v>
      </c>
      <c r="H53" s="13">
        <v>327753</v>
      </c>
      <c r="I53" s="13">
        <v>305951</v>
      </c>
      <c r="J53" s="13">
        <v>307104</v>
      </c>
      <c r="K53" s="13">
        <v>318829</v>
      </c>
      <c r="L53" s="13">
        <v>284477</v>
      </c>
      <c r="M53" s="13">
        <v>282331</v>
      </c>
      <c r="N53" s="13">
        <v>197382</v>
      </c>
      <c r="O53" s="13">
        <v>182458</v>
      </c>
      <c r="P53" s="10">
        <f t="shared" si="0"/>
        <v>3024327</v>
      </c>
      <c r="Q53" s="52">
        <f t="shared" si="2"/>
        <v>0.14084519793447869</v>
      </c>
    </row>
    <row r="54" spans="1:17" x14ac:dyDescent="0.2">
      <c r="A54" s="5" t="s">
        <v>116</v>
      </c>
      <c r="B54" s="5" t="s">
        <v>130</v>
      </c>
      <c r="C54" s="57">
        <v>9.8309870000000004</v>
      </c>
      <c r="D54" s="13">
        <v>529985</v>
      </c>
      <c r="E54" s="13">
        <v>512303</v>
      </c>
      <c r="F54" s="13">
        <v>663800</v>
      </c>
      <c r="G54" s="13">
        <v>715822</v>
      </c>
      <c r="H54" s="13">
        <v>945665</v>
      </c>
      <c r="I54" s="13">
        <v>978875</v>
      </c>
      <c r="J54" s="19">
        <v>1128013</v>
      </c>
      <c r="K54" s="19">
        <v>1097438</v>
      </c>
      <c r="L54" s="13">
        <v>948050</v>
      </c>
      <c r="M54" s="13">
        <v>868462</v>
      </c>
      <c r="N54" s="13">
        <v>621365</v>
      </c>
      <c r="O54" s="13">
        <v>592336</v>
      </c>
      <c r="P54" s="10">
        <v>9603014</v>
      </c>
      <c r="Q54" s="52">
        <f t="shared" si="2"/>
        <v>-2.3189228100901738E-2</v>
      </c>
    </row>
    <row r="55" spans="1:17" x14ac:dyDescent="0.2">
      <c r="A55" s="5" t="s">
        <v>116</v>
      </c>
      <c r="B55" s="5" t="s">
        <v>131</v>
      </c>
      <c r="C55" s="57">
        <v>2.5918640000000002</v>
      </c>
      <c r="D55" s="13">
        <v>200590</v>
      </c>
      <c r="E55" s="13">
        <v>206450</v>
      </c>
      <c r="F55" s="13">
        <v>240756</v>
      </c>
      <c r="G55" s="13">
        <v>181777</v>
      </c>
      <c r="H55" s="13">
        <v>259100</v>
      </c>
      <c r="I55" s="13">
        <v>264988</v>
      </c>
      <c r="J55" s="13">
        <v>292863</v>
      </c>
      <c r="K55" s="13">
        <v>297503</v>
      </c>
      <c r="L55" s="13">
        <v>250318</v>
      </c>
      <c r="M55" s="13">
        <v>251760</v>
      </c>
      <c r="N55" s="13">
        <v>254147</v>
      </c>
      <c r="O55" s="13">
        <v>231544</v>
      </c>
      <c r="P55" s="10">
        <f t="shared" si="0"/>
        <v>2931796</v>
      </c>
      <c r="Q55" s="52">
        <f t="shared" si="2"/>
        <v>0.131153486448363</v>
      </c>
    </row>
    <row r="56" spans="1:17" x14ac:dyDescent="0.2">
      <c r="A56" s="5" t="s">
        <v>116</v>
      </c>
      <c r="B56" s="5" t="s">
        <v>132</v>
      </c>
      <c r="C56" s="57">
        <v>57.906866000000001</v>
      </c>
      <c r="D56" s="13">
        <v>4154249</v>
      </c>
      <c r="E56" s="13">
        <v>3821563</v>
      </c>
      <c r="F56" s="13">
        <v>4654929</v>
      </c>
      <c r="G56" s="13">
        <v>4062475</v>
      </c>
      <c r="H56" s="13">
        <v>5199610</v>
      </c>
      <c r="I56" s="13">
        <v>5244612</v>
      </c>
      <c r="J56" s="13">
        <v>5895964</v>
      </c>
      <c r="K56" s="13">
        <v>5826459</v>
      </c>
      <c r="L56" s="13">
        <v>5300544</v>
      </c>
      <c r="M56" s="13">
        <v>5261741</v>
      </c>
      <c r="N56" s="13">
        <v>4417474</v>
      </c>
      <c r="O56" s="13">
        <v>4324992</v>
      </c>
      <c r="P56" s="10">
        <f t="shared" si="0"/>
        <v>58164612</v>
      </c>
      <c r="Q56" s="52">
        <f t="shared" si="2"/>
        <v>4.4510438537634922E-3</v>
      </c>
    </row>
    <row r="57" spans="1:17" x14ac:dyDescent="0.2">
      <c r="A57" s="5" t="s">
        <v>116</v>
      </c>
      <c r="B57" s="5" t="s">
        <v>133</v>
      </c>
      <c r="C57" s="57">
        <v>25.107693000000001</v>
      </c>
      <c r="D57" s="13">
        <v>1758217</v>
      </c>
      <c r="E57" s="13">
        <v>1691345</v>
      </c>
      <c r="F57" s="13">
        <v>2088877</v>
      </c>
      <c r="G57" s="13">
        <v>1860824</v>
      </c>
      <c r="H57" s="13">
        <v>2262130</v>
      </c>
      <c r="I57" s="13">
        <v>2296871</v>
      </c>
      <c r="J57" s="13">
        <v>2604672</v>
      </c>
      <c r="K57" s="13">
        <v>2417268</v>
      </c>
      <c r="L57" s="13">
        <v>2169181</v>
      </c>
      <c r="M57" s="13">
        <v>2156810</v>
      </c>
      <c r="N57" s="13">
        <v>1942882</v>
      </c>
      <c r="O57" s="13">
        <v>1954892</v>
      </c>
      <c r="P57" s="10">
        <f t="shared" si="0"/>
        <v>25203969</v>
      </c>
      <c r="Q57" s="52">
        <f t="shared" si="2"/>
        <v>3.8345219530921959E-3</v>
      </c>
    </row>
    <row r="58" spans="1:17" x14ac:dyDescent="0.2">
      <c r="A58" s="5" t="s">
        <v>116</v>
      </c>
      <c r="B58" s="5" t="s">
        <v>134</v>
      </c>
      <c r="C58" s="57">
        <v>0.69120300000000001</v>
      </c>
      <c r="D58" s="13">
        <v>44565</v>
      </c>
      <c r="E58" s="13">
        <v>40255</v>
      </c>
      <c r="F58" s="13">
        <v>55608</v>
      </c>
      <c r="G58" s="13">
        <v>46064</v>
      </c>
      <c r="H58" s="13">
        <v>64281</v>
      </c>
      <c r="I58" s="13">
        <v>68154</v>
      </c>
      <c r="J58" s="13">
        <v>63263</v>
      </c>
      <c r="K58" s="13">
        <v>53417</v>
      </c>
      <c r="L58" s="13">
        <v>60033</v>
      </c>
      <c r="M58" s="13">
        <v>62767</v>
      </c>
      <c r="N58" s="13">
        <v>59676</v>
      </c>
      <c r="O58" s="13">
        <v>55614</v>
      </c>
      <c r="P58" s="10">
        <f t="shared" si="0"/>
        <v>673697</v>
      </c>
      <c r="Q58" s="52">
        <f t="shared" si="2"/>
        <v>-2.5326857666995051E-2</v>
      </c>
    </row>
    <row r="59" spans="1:17" x14ac:dyDescent="0.2">
      <c r="A59" s="5" t="s">
        <v>116</v>
      </c>
      <c r="B59" s="5" t="s">
        <v>135</v>
      </c>
      <c r="C59" s="57">
        <v>0.43079699999999999</v>
      </c>
      <c r="D59" s="13">
        <v>24192</v>
      </c>
      <c r="E59" s="13">
        <v>24695</v>
      </c>
      <c r="F59" s="13">
        <v>32443</v>
      </c>
      <c r="G59" s="13">
        <v>29200</v>
      </c>
      <c r="H59" s="13">
        <v>38511</v>
      </c>
      <c r="I59" s="13">
        <v>40431</v>
      </c>
      <c r="J59" s="13">
        <v>45434</v>
      </c>
      <c r="K59" s="13">
        <v>44186</v>
      </c>
      <c r="L59" s="13">
        <v>37315</v>
      </c>
      <c r="M59" s="13">
        <v>36658</v>
      </c>
      <c r="N59" s="13">
        <v>31082</v>
      </c>
      <c r="O59" s="13">
        <v>27491</v>
      </c>
      <c r="P59" s="10">
        <v>410900</v>
      </c>
      <c r="Q59" s="52">
        <f t="shared" si="2"/>
        <v>-4.6186486906826141E-2</v>
      </c>
    </row>
    <row r="60" spans="1:17" x14ac:dyDescent="0.2">
      <c r="A60" s="5" t="s">
        <v>116</v>
      </c>
      <c r="B60" s="5" t="s">
        <v>136</v>
      </c>
      <c r="C60" s="57">
        <v>1.109397</v>
      </c>
      <c r="D60" s="13">
        <v>70487</v>
      </c>
      <c r="E60" s="13">
        <v>69208</v>
      </c>
      <c r="F60" s="13">
        <v>84102</v>
      </c>
      <c r="G60" s="13">
        <v>73976</v>
      </c>
      <c r="H60" s="13">
        <v>97310</v>
      </c>
      <c r="I60" s="13">
        <v>107488</v>
      </c>
      <c r="J60" s="13">
        <v>98706</v>
      </c>
      <c r="K60" s="13">
        <v>81464</v>
      </c>
      <c r="L60" s="13">
        <v>101510</v>
      </c>
      <c r="M60" s="13">
        <v>104326</v>
      </c>
      <c r="N60" s="13">
        <v>84814</v>
      </c>
      <c r="O60" s="13">
        <v>87314</v>
      </c>
      <c r="P60" s="10">
        <f t="shared" si="0"/>
        <v>1060705</v>
      </c>
      <c r="Q60" s="52">
        <f t="shared" si="2"/>
        <v>-4.3890509889606744E-2</v>
      </c>
    </row>
    <row r="61" spans="1:17" x14ac:dyDescent="0.2">
      <c r="A61" s="5" t="s">
        <v>116</v>
      </c>
      <c r="B61" s="5" t="s">
        <v>137</v>
      </c>
      <c r="C61" s="57">
        <v>0.47937600000000002</v>
      </c>
      <c r="D61" s="13">
        <v>8241</v>
      </c>
      <c r="E61" s="13">
        <v>24001</v>
      </c>
      <c r="F61" s="13">
        <v>12829</v>
      </c>
      <c r="G61" s="13">
        <v>35532</v>
      </c>
      <c r="H61" s="13">
        <v>66748</v>
      </c>
      <c r="I61" s="13">
        <v>49130</v>
      </c>
      <c r="J61" s="13">
        <v>58693</v>
      </c>
      <c r="K61" s="13">
        <v>58399</v>
      </c>
      <c r="L61" s="13">
        <v>71013</v>
      </c>
      <c r="M61" s="13">
        <v>31862</v>
      </c>
      <c r="N61" s="13"/>
      <c r="O61" s="13"/>
      <c r="P61" s="10">
        <f t="shared" si="0"/>
        <v>416448</v>
      </c>
      <c r="Q61" s="52"/>
    </row>
    <row r="62" spans="1:17" x14ac:dyDescent="0.2">
      <c r="A62" s="5" t="s">
        <v>116</v>
      </c>
      <c r="B62" s="6" t="s">
        <v>138</v>
      </c>
      <c r="C62" s="57">
        <v>0.57665</v>
      </c>
      <c r="D62" s="13">
        <v>25888</v>
      </c>
      <c r="E62" s="13">
        <v>25908</v>
      </c>
      <c r="F62" s="13">
        <v>32869</v>
      </c>
      <c r="G62" s="13">
        <v>36145</v>
      </c>
      <c r="H62" s="13">
        <v>48437</v>
      </c>
      <c r="I62" s="13">
        <v>50123</v>
      </c>
      <c r="J62" s="13">
        <v>66151</v>
      </c>
      <c r="K62" s="13">
        <v>63788</v>
      </c>
      <c r="L62" s="13">
        <v>47822</v>
      </c>
      <c r="M62" s="13">
        <v>45777</v>
      </c>
      <c r="N62" s="13">
        <v>29145</v>
      </c>
      <c r="O62" s="13">
        <v>31011</v>
      </c>
      <c r="P62" s="10">
        <v>502974</v>
      </c>
      <c r="Q62" s="52">
        <f t="shared" si="2"/>
        <v>-0.12776554235671556</v>
      </c>
    </row>
    <row r="63" spans="1:17" x14ac:dyDescent="0.2">
      <c r="A63" s="5" t="s">
        <v>116</v>
      </c>
      <c r="B63" s="5" t="s">
        <v>139</v>
      </c>
      <c r="C63" s="57">
        <v>6.282076</v>
      </c>
      <c r="D63" s="13">
        <v>449495</v>
      </c>
      <c r="E63" s="13">
        <v>462261</v>
      </c>
      <c r="F63" s="13">
        <v>546168</v>
      </c>
      <c r="G63" s="13">
        <v>495831</v>
      </c>
      <c r="H63" s="13">
        <v>588670</v>
      </c>
      <c r="I63" s="13">
        <v>610651</v>
      </c>
      <c r="J63" s="13">
        <v>566960</v>
      </c>
      <c r="K63" s="13">
        <v>492928</v>
      </c>
      <c r="L63" s="13">
        <v>569796</v>
      </c>
      <c r="M63" s="13">
        <v>572467</v>
      </c>
      <c r="N63" s="13">
        <v>531221</v>
      </c>
      <c r="O63" s="13">
        <v>508873</v>
      </c>
      <c r="P63" s="10">
        <v>6405906</v>
      </c>
      <c r="Q63" s="52">
        <f>P63/(C63*1000000)-1</f>
        <v>1.9711636726458037E-2</v>
      </c>
    </row>
    <row r="64" spans="1:17" x14ac:dyDescent="0.2">
      <c r="A64" s="5" t="s">
        <v>162</v>
      </c>
      <c r="B64" s="5" t="s">
        <v>164</v>
      </c>
      <c r="C64" s="57">
        <v>0.70299999999999996</v>
      </c>
      <c r="D64" s="13">
        <v>49838</v>
      </c>
      <c r="E64" s="13">
        <v>40486</v>
      </c>
      <c r="F64" s="13">
        <v>49514</v>
      </c>
      <c r="G64" s="13">
        <v>49733</v>
      </c>
      <c r="H64" s="13">
        <v>59800</v>
      </c>
      <c r="I64" s="13">
        <v>73719</v>
      </c>
      <c r="J64" s="13">
        <v>96115</v>
      </c>
      <c r="K64" s="13">
        <v>103826</v>
      </c>
      <c r="L64" s="13">
        <v>91452</v>
      </c>
      <c r="M64" s="13">
        <v>79535</v>
      </c>
      <c r="N64" s="13">
        <v>62979</v>
      </c>
      <c r="O64" s="13">
        <v>65773</v>
      </c>
      <c r="P64" s="10">
        <f t="shared" si="0"/>
        <v>822770</v>
      </c>
      <c r="Q64" s="52">
        <f>P64/(C64*1000000)-1</f>
        <v>0.17036984352773832</v>
      </c>
    </row>
    <row r="65" spans="1:17" x14ac:dyDescent="0.2">
      <c r="A65" s="5" t="s">
        <v>165</v>
      </c>
      <c r="B65" s="5" t="s">
        <v>166</v>
      </c>
      <c r="C65" s="57">
        <v>182.17529500000001</v>
      </c>
      <c r="D65" s="13">
        <v>11995516</v>
      </c>
      <c r="E65" s="13">
        <v>11751654</v>
      </c>
      <c r="F65" s="13">
        <v>15374761</v>
      </c>
      <c r="G65" s="13">
        <v>12484067</v>
      </c>
      <c r="H65" s="13">
        <v>17270136</v>
      </c>
      <c r="I65" s="13">
        <v>17745463</v>
      </c>
      <c r="J65" s="13">
        <v>19170622</v>
      </c>
      <c r="K65" s="13">
        <v>18838868</v>
      </c>
      <c r="L65" s="13">
        <v>19118501</v>
      </c>
      <c r="M65" s="13">
        <v>18970460</v>
      </c>
      <c r="N65" s="13">
        <v>14897613</v>
      </c>
      <c r="O65" s="13">
        <v>13068084</v>
      </c>
      <c r="P65" s="10">
        <f t="shared" si="0"/>
        <v>190685745</v>
      </c>
      <c r="Q65" s="52">
        <f t="shared" ref="Q65:Q129" si="3">P65/(C65*1000000)-1</f>
        <v>4.6715719604021988E-2</v>
      </c>
    </row>
    <row r="66" spans="1:17" x14ac:dyDescent="0.2">
      <c r="A66" s="5" t="s">
        <v>165</v>
      </c>
      <c r="B66" s="5" t="s">
        <v>819</v>
      </c>
      <c r="C66" s="57">
        <v>0.81221500000000002</v>
      </c>
      <c r="D66" s="13">
        <v>59562</v>
      </c>
      <c r="E66" s="13">
        <v>61793</v>
      </c>
      <c r="F66" s="13">
        <v>67706</v>
      </c>
      <c r="G66" s="13">
        <v>49316</v>
      </c>
      <c r="H66" s="13">
        <v>83796</v>
      </c>
      <c r="I66" s="13">
        <v>89025</v>
      </c>
      <c r="J66" s="13">
        <v>98370</v>
      </c>
      <c r="K66" s="13">
        <v>110213</v>
      </c>
      <c r="L66" s="13">
        <v>103126</v>
      </c>
      <c r="M66" s="13">
        <v>93752</v>
      </c>
      <c r="N66" s="13">
        <v>48177</v>
      </c>
      <c r="O66" s="13">
        <v>46773</v>
      </c>
      <c r="P66" s="10">
        <f t="shared" si="0"/>
        <v>911609</v>
      </c>
      <c r="Q66" s="52">
        <f t="shared" si="3"/>
        <v>0.12237400195760983</v>
      </c>
    </row>
    <row r="67" spans="1:17" x14ac:dyDescent="0.2">
      <c r="A67" s="5" t="s">
        <v>165</v>
      </c>
      <c r="B67" s="5" t="s">
        <v>820</v>
      </c>
      <c r="C67" s="57">
        <v>6.7971579999999996</v>
      </c>
      <c r="D67" s="13">
        <v>455942</v>
      </c>
      <c r="E67" s="13">
        <v>472615</v>
      </c>
      <c r="F67" s="13">
        <v>588175</v>
      </c>
      <c r="G67" s="13">
        <v>486216</v>
      </c>
      <c r="H67" s="13">
        <v>641679</v>
      </c>
      <c r="I67" s="13">
        <v>663257</v>
      </c>
      <c r="J67" s="13">
        <v>730773</v>
      </c>
      <c r="K67" s="13">
        <v>716891</v>
      </c>
      <c r="L67" s="13">
        <v>700446</v>
      </c>
      <c r="M67" s="13">
        <v>727300</v>
      </c>
      <c r="N67" s="16">
        <v>568831</v>
      </c>
      <c r="O67" s="13">
        <v>545786</v>
      </c>
      <c r="P67" s="10">
        <f t="shared" si="0"/>
        <v>7297911</v>
      </c>
      <c r="Q67" s="52">
        <f t="shared" si="3"/>
        <v>7.3670937176979034E-2</v>
      </c>
    </row>
    <row r="68" spans="1:17" x14ac:dyDescent="0.2">
      <c r="A68" s="5" t="s">
        <v>165</v>
      </c>
      <c r="B68" s="5" t="s">
        <v>169</v>
      </c>
      <c r="C68" s="57">
        <v>14.180237</v>
      </c>
      <c r="D68" s="13">
        <v>951057</v>
      </c>
      <c r="E68" s="13">
        <v>959001</v>
      </c>
      <c r="F68" s="13">
        <v>1224850</v>
      </c>
      <c r="G68" s="13">
        <v>944635</v>
      </c>
      <c r="H68" s="13">
        <v>1324983</v>
      </c>
      <c r="I68" s="13">
        <v>1408140</v>
      </c>
      <c r="J68" s="13">
        <v>1431898</v>
      </c>
      <c r="K68" s="13">
        <v>1358611</v>
      </c>
      <c r="L68" s="13">
        <v>1522650</v>
      </c>
      <c r="M68" s="13">
        <v>1531968</v>
      </c>
      <c r="N68" s="13">
        <v>1299444</v>
      </c>
      <c r="O68" s="13">
        <v>1068363</v>
      </c>
      <c r="P68" s="10">
        <f t="shared" si="0"/>
        <v>15025600</v>
      </c>
      <c r="Q68" s="52">
        <f t="shared" si="3"/>
        <v>5.9615576241779378E-2</v>
      </c>
    </row>
    <row r="69" spans="1:17" x14ac:dyDescent="0.2">
      <c r="A69" s="5" t="s">
        <v>165</v>
      </c>
      <c r="B69" s="5" t="s">
        <v>170</v>
      </c>
      <c r="C69" s="57">
        <v>2.4488509999999999</v>
      </c>
      <c r="D69" s="13">
        <v>160490</v>
      </c>
      <c r="E69" s="13">
        <v>159145</v>
      </c>
      <c r="F69" s="13">
        <v>220089</v>
      </c>
      <c r="G69" s="13">
        <v>171023</v>
      </c>
      <c r="H69" s="13">
        <v>238777</v>
      </c>
      <c r="I69" s="13">
        <v>251838</v>
      </c>
      <c r="J69" s="13">
        <v>282547</v>
      </c>
      <c r="K69" s="13">
        <v>265140</v>
      </c>
      <c r="L69" s="13">
        <v>263599</v>
      </c>
      <c r="M69" s="13">
        <v>283336</v>
      </c>
      <c r="N69" s="13">
        <v>202416</v>
      </c>
      <c r="O69" s="13">
        <v>177875</v>
      </c>
      <c r="P69" s="10">
        <f t="shared" si="0"/>
        <v>2676275</v>
      </c>
      <c r="Q69" s="52">
        <f t="shared" si="3"/>
        <v>9.2869676431926562E-2</v>
      </c>
    </row>
    <row r="70" spans="1:17" x14ac:dyDescent="0.2">
      <c r="A70" s="5" t="s">
        <v>165</v>
      </c>
      <c r="B70" s="5" t="s">
        <v>171</v>
      </c>
      <c r="C70" s="57">
        <v>9.7395809999999994</v>
      </c>
      <c r="D70" s="13">
        <v>588840</v>
      </c>
      <c r="E70" s="13">
        <v>583882</v>
      </c>
      <c r="F70" s="13">
        <v>733153</v>
      </c>
      <c r="G70" s="13">
        <v>650435</v>
      </c>
      <c r="H70" s="13">
        <v>946409</v>
      </c>
      <c r="I70" s="13">
        <v>946075</v>
      </c>
      <c r="J70" s="13">
        <v>1036437</v>
      </c>
      <c r="K70" s="13">
        <v>1040773</v>
      </c>
      <c r="L70" s="13">
        <v>1046855</v>
      </c>
      <c r="M70" s="13">
        <v>992865</v>
      </c>
      <c r="N70" s="13">
        <v>681756</v>
      </c>
      <c r="O70" s="13">
        <v>602299</v>
      </c>
      <c r="P70" s="10">
        <f t="shared" ref="P70:P134" si="4">SUM(D70:O70)</f>
        <v>9849779</v>
      </c>
      <c r="Q70" s="52">
        <f t="shared" si="3"/>
        <v>1.1314449769451063E-2</v>
      </c>
    </row>
    <row r="71" spans="1:17" x14ac:dyDescent="0.2">
      <c r="A71" s="5" t="s">
        <v>165</v>
      </c>
      <c r="B71" s="5" t="s">
        <v>172</v>
      </c>
      <c r="C71" s="57">
        <v>1.7165159999999999</v>
      </c>
      <c r="D71" s="13">
        <v>102484</v>
      </c>
      <c r="E71" s="13">
        <v>109233</v>
      </c>
      <c r="F71" s="13">
        <v>138235</v>
      </c>
      <c r="G71" s="13">
        <v>121912</v>
      </c>
      <c r="H71" s="13">
        <v>168678</v>
      </c>
      <c r="I71" s="13">
        <v>161929</v>
      </c>
      <c r="J71" s="13">
        <v>185565</v>
      </c>
      <c r="K71" s="13">
        <v>187803</v>
      </c>
      <c r="L71" s="13">
        <v>166327</v>
      </c>
      <c r="M71" s="13">
        <v>175885</v>
      </c>
      <c r="N71" s="13">
        <v>122727</v>
      </c>
      <c r="O71" s="13">
        <v>106953</v>
      </c>
      <c r="P71" s="10">
        <f t="shared" si="4"/>
        <v>1747731</v>
      </c>
      <c r="Q71" s="52">
        <f t="shared" si="3"/>
        <v>1.8185091196353476E-2</v>
      </c>
    </row>
    <row r="72" spans="1:17" x14ac:dyDescent="0.2">
      <c r="A72" s="5" t="s">
        <v>165</v>
      </c>
      <c r="B72" s="5" t="s">
        <v>173</v>
      </c>
      <c r="C72" s="57">
        <v>1.718923</v>
      </c>
      <c r="D72" s="13">
        <v>105944</v>
      </c>
      <c r="E72" s="13">
        <v>109522</v>
      </c>
      <c r="F72" s="13">
        <v>147495</v>
      </c>
      <c r="G72" s="13">
        <v>119041</v>
      </c>
      <c r="H72" s="13">
        <v>169782</v>
      </c>
      <c r="I72" s="13">
        <v>185262</v>
      </c>
      <c r="J72" s="13">
        <v>175768</v>
      </c>
      <c r="K72" s="13">
        <v>168050</v>
      </c>
      <c r="L72" s="13">
        <v>198624</v>
      </c>
      <c r="M72" s="13">
        <v>195488</v>
      </c>
      <c r="N72" s="13">
        <v>144803</v>
      </c>
      <c r="O72" s="13">
        <v>123344</v>
      </c>
      <c r="P72" s="10">
        <f t="shared" si="4"/>
        <v>1843123</v>
      </c>
      <c r="Q72" s="52">
        <f t="shared" si="3"/>
        <v>7.2254545433390494E-2</v>
      </c>
    </row>
    <row r="73" spans="1:17" x14ac:dyDescent="0.2">
      <c r="A73" s="5" t="s">
        <v>165</v>
      </c>
      <c r="B73" s="5" t="s">
        <v>821</v>
      </c>
      <c r="C73" s="57">
        <v>17.793493000000002</v>
      </c>
      <c r="D73" s="13">
        <v>1130819</v>
      </c>
      <c r="E73" s="13">
        <v>1138126</v>
      </c>
      <c r="F73" s="13">
        <v>1474274</v>
      </c>
      <c r="G73" s="13">
        <v>1187603</v>
      </c>
      <c r="H73" s="13">
        <v>1752740</v>
      </c>
      <c r="I73" s="13">
        <v>1751117</v>
      </c>
      <c r="J73" s="13">
        <v>1955141</v>
      </c>
      <c r="K73" s="13">
        <v>1924647</v>
      </c>
      <c r="L73" s="13">
        <v>1967266</v>
      </c>
      <c r="M73" s="13">
        <v>1986393</v>
      </c>
      <c r="N73" s="13">
        <v>1493070</v>
      </c>
      <c r="O73" s="13">
        <v>1226953</v>
      </c>
      <c r="P73" s="10">
        <f t="shared" si="4"/>
        <v>18988149</v>
      </c>
      <c r="Q73" s="52">
        <f t="shared" si="3"/>
        <v>6.7140049455157502E-2</v>
      </c>
    </row>
    <row r="74" spans="1:17" x14ac:dyDescent="0.2">
      <c r="A74" s="5" t="s">
        <v>165</v>
      </c>
      <c r="B74" s="5" t="s">
        <v>175</v>
      </c>
      <c r="C74" s="57">
        <v>0.27026699999999998</v>
      </c>
      <c r="D74" s="13">
        <v>12053</v>
      </c>
      <c r="E74" s="13">
        <v>15331</v>
      </c>
      <c r="F74" s="13">
        <v>18605</v>
      </c>
      <c r="G74" s="13">
        <v>17730</v>
      </c>
      <c r="H74" s="13">
        <v>30121</v>
      </c>
      <c r="I74" s="13">
        <v>37117</v>
      </c>
      <c r="J74" s="13">
        <v>37443</v>
      </c>
      <c r="K74" s="13">
        <v>38156</v>
      </c>
      <c r="L74" s="13">
        <v>41153</v>
      </c>
      <c r="M74" s="13">
        <v>43926</v>
      </c>
      <c r="N74" s="13">
        <v>19273</v>
      </c>
      <c r="O74" s="13">
        <v>11165</v>
      </c>
      <c r="P74" s="10">
        <f t="shared" si="4"/>
        <v>322073</v>
      </c>
      <c r="Q74" s="52">
        <f t="shared" si="3"/>
        <v>0.1916845193826846</v>
      </c>
    </row>
    <row r="75" spans="1:17" x14ac:dyDescent="0.2">
      <c r="A75" s="5" t="s">
        <v>165</v>
      </c>
      <c r="B75" s="5" t="s">
        <v>176</v>
      </c>
      <c r="C75" s="57">
        <v>50.932839999999999</v>
      </c>
      <c r="D75" s="13">
        <v>3672317</v>
      </c>
      <c r="E75" s="13">
        <v>3307837</v>
      </c>
      <c r="F75" s="13">
        <v>4363662</v>
      </c>
      <c r="G75" s="13">
        <v>3536881</v>
      </c>
      <c r="H75" s="13">
        <v>4760662</v>
      </c>
      <c r="I75" s="13">
        <v>4851203</v>
      </c>
      <c r="J75" s="13">
        <v>5281336</v>
      </c>
      <c r="K75" s="13">
        <v>5220030</v>
      </c>
      <c r="L75" s="13">
        <v>5087585</v>
      </c>
      <c r="M75" s="13">
        <v>5019267</v>
      </c>
      <c r="N75" s="13">
        <v>4123316</v>
      </c>
      <c r="O75" s="13">
        <v>3785125</v>
      </c>
      <c r="P75" s="10">
        <f t="shared" si="4"/>
        <v>53009221</v>
      </c>
      <c r="Q75" s="52">
        <f t="shared" si="3"/>
        <v>4.0767037534133133E-2</v>
      </c>
    </row>
    <row r="76" spans="1:17" x14ac:dyDescent="0.2">
      <c r="A76" s="5" t="s">
        <v>165</v>
      </c>
      <c r="B76" s="5" t="s">
        <v>177</v>
      </c>
      <c r="C76" s="57">
        <v>0.578484</v>
      </c>
      <c r="D76" s="13">
        <v>32023</v>
      </c>
      <c r="E76" s="13">
        <v>32298</v>
      </c>
      <c r="F76" s="13">
        <v>41106</v>
      </c>
      <c r="G76" s="13">
        <v>41986</v>
      </c>
      <c r="H76" s="13">
        <v>56575</v>
      </c>
      <c r="I76" s="13">
        <v>59212</v>
      </c>
      <c r="J76" s="13">
        <v>62397</v>
      </c>
      <c r="K76" s="13">
        <v>60911</v>
      </c>
      <c r="L76" s="13">
        <v>64916</v>
      </c>
      <c r="M76" s="13">
        <v>60694</v>
      </c>
      <c r="N76" s="13">
        <v>43965</v>
      </c>
      <c r="O76" s="13">
        <v>34557</v>
      </c>
      <c r="P76" s="10">
        <f t="shared" si="4"/>
        <v>590640</v>
      </c>
      <c r="Q76" s="52">
        <f t="shared" si="3"/>
        <v>2.1013545750617091E-2</v>
      </c>
    </row>
    <row r="77" spans="1:17" x14ac:dyDescent="0.2">
      <c r="A77" s="5" t="s">
        <v>165</v>
      </c>
      <c r="B77" s="5" t="s">
        <v>178</v>
      </c>
      <c r="C77" s="57">
        <v>3.7937099999999999</v>
      </c>
      <c r="D77" s="13">
        <v>209790</v>
      </c>
      <c r="E77" s="13">
        <v>213455</v>
      </c>
      <c r="F77" s="13">
        <v>265621</v>
      </c>
      <c r="G77" s="13">
        <v>244054</v>
      </c>
      <c r="H77" s="13">
        <v>329131</v>
      </c>
      <c r="I77" s="13">
        <v>339548</v>
      </c>
      <c r="J77" s="13">
        <v>392295</v>
      </c>
      <c r="K77" s="13">
        <v>388764</v>
      </c>
      <c r="L77" s="13">
        <v>318543</v>
      </c>
      <c r="M77" s="13">
        <v>354801</v>
      </c>
      <c r="N77" s="13">
        <v>227263</v>
      </c>
      <c r="O77" s="13">
        <v>210186</v>
      </c>
      <c r="P77" s="10">
        <f t="shared" si="4"/>
        <v>3493451</v>
      </c>
      <c r="Q77" s="52">
        <f t="shared" si="3"/>
        <v>-7.9146534658685042E-2</v>
      </c>
    </row>
    <row r="78" spans="1:17" x14ac:dyDescent="0.2">
      <c r="A78" s="5" t="s">
        <v>165</v>
      </c>
      <c r="B78" s="5" t="s">
        <v>179</v>
      </c>
      <c r="C78" s="57">
        <v>12.229319</v>
      </c>
      <c r="D78" s="13">
        <v>803129</v>
      </c>
      <c r="E78" s="13">
        <v>835217</v>
      </c>
      <c r="F78" s="13">
        <v>1085644</v>
      </c>
      <c r="G78" s="13">
        <v>839880</v>
      </c>
      <c r="H78" s="13">
        <v>1202015</v>
      </c>
      <c r="I78" s="13">
        <v>1165472</v>
      </c>
      <c r="J78" s="13">
        <v>1270221</v>
      </c>
      <c r="K78" s="13">
        <v>1192016</v>
      </c>
      <c r="L78" s="13">
        <v>1286976</v>
      </c>
      <c r="M78" s="13">
        <v>1328858</v>
      </c>
      <c r="N78" s="13">
        <v>1052902</v>
      </c>
      <c r="O78" s="13">
        <v>900099</v>
      </c>
      <c r="P78" s="10">
        <f t="shared" si="4"/>
        <v>12962429</v>
      </c>
      <c r="Q78" s="52">
        <f t="shared" si="3"/>
        <v>5.994691936648322E-2</v>
      </c>
    </row>
    <row r="79" spans="1:17" x14ac:dyDescent="0.2">
      <c r="A79" s="5" t="s">
        <v>165</v>
      </c>
      <c r="B79" s="5" t="s">
        <v>180</v>
      </c>
      <c r="C79" s="57">
        <v>4.9697990000000001</v>
      </c>
      <c r="D79" s="13">
        <v>272796</v>
      </c>
      <c r="E79" s="13">
        <v>274668</v>
      </c>
      <c r="F79" s="13">
        <v>395303</v>
      </c>
      <c r="G79" s="13">
        <v>296032</v>
      </c>
      <c r="H79" s="13">
        <v>471663</v>
      </c>
      <c r="I79" s="13">
        <v>494618</v>
      </c>
      <c r="J79" s="13">
        <v>557786</v>
      </c>
      <c r="K79" s="13">
        <v>521220</v>
      </c>
      <c r="L79" s="13">
        <v>542636</v>
      </c>
      <c r="M79" s="13">
        <v>555050</v>
      </c>
      <c r="N79" s="13">
        <v>369003</v>
      </c>
      <c r="O79" s="13">
        <v>309025</v>
      </c>
      <c r="P79" s="10">
        <f t="shared" si="4"/>
        <v>5059800</v>
      </c>
      <c r="Q79" s="52">
        <f t="shared" si="3"/>
        <v>1.8109585518448545E-2</v>
      </c>
    </row>
    <row r="80" spans="1:17" x14ac:dyDescent="0.2">
      <c r="A80" s="5" t="s">
        <v>165</v>
      </c>
      <c r="B80" s="5" t="s">
        <v>181</v>
      </c>
      <c r="C80" s="57">
        <v>1.087909</v>
      </c>
      <c r="D80" s="13">
        <v>74311</v>
      </c>
      <c r="E80" s="13">
        <v>72678</v>
      </c>
      <c r="F80" s="13">
        <v>88262</v>
      </c>
      <c r="G80" s="13">
        <v>78677</v>
      </c>
      <c r="H80" s="13">
        <v>109680</v>
      </c>
      <c r="I80" s="13">
        <v>116248</v>
      </c>
      <c r="J80" s="13">
        <v>122900</v>
      </c>
      <c r="K80" s="13">
        <v>132451</v>
      </c>
      <c r="L80" s="13">
        <v>124684</v>
      </c>
      <c r="M80" s="13">
        <v>120179</v>
      </c>
      <c r="N80" s="13">
        <v>74654</v>
      </c>
      <c r="O80" s="13">
        <v>62477</v>
      </c>
      <c r="P80" s="10">
        <f t="shared" si="4"/>
        <v>1177201</v>
      </c>
      <c r="Q80" s="52">
        <f t="shared" si="3"/>
        <v>8.2076717813714284E-2</v>
      </c>
    </row>
    <row r="81" spans="1:17" s="5" customFormat="1" x14ac:dyDescent="0.2">
      <c r="A81" s="5" t="s">
        <v>165</v>
      </c>
      <c r="B81" s="5" t="s">
        <v>182</v>
      </c>
      <c r="C81" s="57">
        <v>2.410812</v>
      </c>
      <c r="D81" s="13">
        <v>143737</v>
      </c>
      <c r="E81" s="13">
        <v>130441</v>
      </c>
      <c r="F81" s="13">
        <v>190111</v>
      </c>
      <c r="G81" s="13">
        <v>140178</v>
      </c>
      <c r="H81" s="13">
        <v>225236</v>
      </c>
      <c r="I81" s="13">
        <v>249770</v>
      </c>
      <c r="J81" s="13">
        <v>247546</v>
      </c>
      <c r="K81" s="13">
        <v>236700</v>
      </c>
      <c r="L81" s="13">
        <v>253005</v>
      </c>
      <c r="M81" s="13">
        <v>247548</v>
      </c>
      <c r="N81" s="13">
        <v>158434</v>
      </c>
      <c r="O81" s="13">
        <v>125889</v>
      </c>
      <c r="P81" s="10">
        <f t="shared" si="4"/>
        <v>2348595</v>
      </c>
      <c r="Q81" s="52">
        <f t="shared" si="3"/>
        <v>-2.5807487269849383E-2</v>
      </c>
    </row>
    <row r="82" spans="1:17" x14ac:dyDescent="0.2">
      <c r="A82" s="5" t="s">
        <v>165</v>
      </c>
      <c r="B82" s="5" t="s">
        <v>822</v>
      </c>
      <c r="C82" s="57">
        <v>0.68830199999999997</v>
      </c>
      <c r="D82" s="13">
        <v>33652</v>
      </c>
      <c r="E82" s="13">
        <v>35493</v>
      </c>
      <c r="F82" s="13">
        <v>47685</v>
      </c>
      <c r="G82" s="13">
        <v>36786</v>
      </c>
      <c r="H82" s="13">
        <v>50985</v>
      </c>
      <c r="I82" s="13">
        <v>53008</v>
      </c>
      <c r="J82" s="13">
        <v>63403</v>
      </c>
      <c r="K82" s="13">
        <v>60391</v>
      </c>
      <c r="L82" s="13">
        <v>53200</v>
      </c>
      <c r="M82" s="13">
        <v>54948</v>
      </c>
      <c r="N82" s="13">
        <v>24467</v>
      </c>
      <c r="O82" s="13">
        <v>23817</v>
      </c>
      <c r="P82" s="10">
        <f t="shared" si="4"/>
        <v>537835</v>
      </c>
      <c r="Q82" s="52">
        <f t="shared" si="3"/>
        <v>-0.21860607698364964</v>
      </c>
    </row>
    <row r="83" spans="1:17" x14ac:dyDescent="0.2">
      <c r="A83" s="5" t="s">
        <v>165</v>
      </c>
      <c r="B83" s="5" t="s">
        <v>184</v>
      </c>
      <c r="C83" s="57">
        <v>32.681066999999999</v>
      </c>
      <c r="D83" s="13">
        <v>2148380</v>
      </c>
      <c r="E83" s="13">
        <v>2167759</v>
      </c>
      <c r="F83" s="13">
        <v>2874545</v>
      </c>
      <c r="G83" s="13">
        <v>2338597</v>
      </c>
      <c r="H83" s="13">
        <v>3074830</v>
      </c>
      <c r="I83" s="13">
        <v>3214179</v>
      </c>
      <c r="J83" s="13">
        <v>3378217</v>
      </c>
      <c r="K83" s="13">
        <v>3268406</v>
      </c>
      <c r="L83" s="13">
        <v>3486425</v>
      </c>
      <c r="M83" s="13">
        <v>3396114</v>
      </c>
      <c r="N83" s="13">
        <v>2847057</v>
      </c>
      <c r="O83" s="13">
        <v>2527096</v>
      </c>
      <c r="P83" s="10">
        <v>34721605</v>
      </c>
      <c r="Q83" s="52">
        <f t="shared" si="3"/>
        <v>6.2437924685873947E-2</v>
      </c>
    </row>
    <row r="84" spans="1:17" x14ac:dyDescent="0.2">
      <c r="A84" s="5" t="s">
        <v>165</v>
      </c>
      <c r="B84" s="5" t="s">
        <v>823</v>
      </c>
      <c r="C84" s="57">
        <v>1.382069</v>
      </c>
      <c r="D84" s="13">
        <v>66797</v>
      </c>
      <c r="E84" s="13">
        <v>70895</v>
      </c>
      <c r="F84" s="13">
        <v>96990</v>
      </c>
      <c r="G84" s="13">
        <v>76310</v>
      </c>
      <c r="H84" s="13">
        <v>130006</v>
      </c>
      <c r="I84" s="13">
        <v>133719</v>
      </c>
      <c r="J84" s="13">
        <v>155295</v>
      </c>
      <c r="K84" s="13">
        <v>148162</v>
      </c>
      <c r="L84" s="13">
        <v>153580</v>
      </c>
      <c r="M84" s="13">
        <v>147498</v>
      </c>
      <c r="N84" s="13">
        <v>82176</v>
      </c>
      <c r="O84" s="13">
        <v>71028</v>
      </c>
      <c r="P84" s="10">
        <f t="shared" si="4"/>
        <v>1332456</v>
      </c>
      <c r="Q84" s="52">
        <f t="shared" si="3"/>
        <v>-3.5897628844869578E-2</v>
      </c>
    </row>
    <row r="85" spans="1:17" x14ac:dyDescent="0.2">
      <c r="A85" s="5" t="s">
        <v>165</v>
      </c>
      <c r="B85" s="5" t="s">
        <v>186</v>
      </c>
      <c r="C85" s="57">
        <v>3.9657429999999998</v>
      </c>
      <c r="D85" s="13">
        <v>286376</v>
      </c>
      <c r="E85" s="13">
        <v>320239</v>
      </c>
      <c r="F85" s="13">
        <v>385640</v>
      </c>
      <c r="G85" s="13">
        <v>296734</v>
      </c>
      <c r="H85" s="13">
        <v>313308</v>
      </c>
      <c r="I85" s="13">
        <v>338797</v>
      </c>
      <c r="J85" s="13">
        <v>341720</v>
      </c>
      <c r="K85" s="13">
        <v>369668</v>
      </c>
      <c r="L85" s="13">
        <v>378865</v>
      </c>
      <c r="M85" s="13">
        <v>342852</v>
      </c>
      <c r="N85" s="13">
        <v>378883</v>
      </c>
      <c r="O85" s="13">
        <v>315627</v>
      </c>
      <c r="P85" s="10">
        <f t="shared" si="4"/>
        <v>4068709</v>
      </c>
      <c r="Q85" s="52">
        <f t="shared" si="3"/>
        <v>2.5963860996539578E-2</v>
      </c>
    </row>
    <row r="86" spans="1:17" x14ac:dyDescent="0.2">
      <c r="A86" s="5" t="s">
        <v>165</v>
      </c>
      <c r="B86" s="5" t="s">
        <v>187</v>
      </c>
      <c r="C86" s="57">
        <v>0.98370599999999997</v>
      </c>
      <c r="D86" s="13">
        <v>46985</v>
      </c>
      <c r="E86" s="13">
        <v>44209</v>
      </c>
      <c r="F86" s="13">
        <v>66636</v>
      </c>
      <c r="G86" s="13">
        <v>59304</v>
      </c>
      <c r="H86" s="13">
        <v>101890</v>
      </c>
      <c r="I86" s="13">
        <v>112498</v>
      </c>
      <c r="J86" s="13">
        <v>130967</v>
      </c>
      <c r="K86" s="13">
        <v>121538</v>
      </c>
      <c r="L86" s="13">
        <v>114064</v>
      </c>
      <c r="M86" s="13">
        <v>115306</v>
      </c>
      <c r="N86" s="13">
        <v>66070</v>
      </c>
      <c r="O86" s="13">
        <v>48834</v>
      </c>
      <c r="P86" s="10">
        <f t="shared" si="4"/>
        <v>1028301</v>
      </c>
      <c r="Q86" s="52">
        <f t="shared" si="3"/>
        <v>4.5333666766290026E-2</v>
      </c>
    </row>
    <row r="87" spans="1:17" x14ac:dyDescent="0.2">
      <c r="A87" s="5" t="s">
        <v>165</v>
      </c>
      <c r="B87" s="5" t="s">
        <v>824</v>
      </c>
      <c r="C87" s="57">
        <v>0.46993299999999999</v>
      </c>
      <c r="D87" s="13">
        <v>24954</v>
      </c>
      <c r="E87" s="13">
        <v>27131</v>
      </c>
      <c r="F87" s="13">
        <v>37831</v>
      </c>
      <c r="G87" s="13">
        <v>29559</v>
      </c>
      <c r="H87" s="13">
        <v>47178</v>
      </c>
      <c r="I87" s="13">
        <v>51699</v>
      </c>
      <c r="J87" s="13">
        <v>54689</v>
      </c>
      <c r="K87" s="13">
        <v>56659</v>
      </c>
      <c r="L87" s="13">
        <v>55543</v>
      </c>
      <c r="M87" s="13">
        <v>56231</v>
      </c>
      <c r="N87" s="13">
        <v>27724</v>
      </c>
      <c r="O87" s="13">
        <v>22101</v>
      </c>
      <c r="P87" s="10">
        <f t="shared" si="4"/>
        <v>491299</v>
      </c>
      <c r="Q87" s="52">
        <f t="shared" si="3"/>
        <v>4.5466055799443739E-2</v>
      </c>
    </row>
    <row r="88" spans="1:17" x14ac:dyDescent="0.2">
      <c r="A88" s="5" t="s">
        <v>165</v>
      </c>
      <c r="B88" s="5" t="s">
        <v>189</v>
      </c>
      <c r="C88" s="57">
        <v>8.9344929999999998</v>
      </c>
      <c r="D88" s="13">
        <v>511558</v>
      </c>
      <c r="E88" s="13">
        <v>509487</v>
      </c>
      <c r="F88" s="13">
        <v>674650</v>
      </c>
      <c r="G88" s="13">
        <v>584586</v>
      </c>
      <c r="H88" s="13">
        <v>861820</v>
      </c>
      <c r="I88" s="13">
        <v>906447</v>
      </c>
      <c r="J88" s="13">
        <v>948982</v>
      </c>
      <c r="K88" s="13">
        <v>1013286</v>
      </c>
      <c r="L88" s="13">
        <v>1001962</v>
      </c>
      <c r="M88" s="13">
        <v>936068</v>
      </c>
      <c r="N88" s="13">
        <v>685826</v>
      </c>
      <c r="O88" s="13">
        <v>582340</v>
      </c>
      <c r="P88" s="10">
        <f t="shared" si="4"/>
        <v>9217012</v>
      </c>
      <c r="Q88" s="52">
        <f t="shared" si="3"/>
        <v>3.162115634317475E-2</v>
      </c>
    </row>
    <row r="89" spans="1:17" x14ac:dyDescent="0.2">
      <c r="A89" s="5" t="s">
        <v>165</v>
      </c>
      <c r="B89" s="5" t="s">
        <v>190</v>
      </c>
      <c r="C89" s="57">
        <v>2.4020830000000002</v>
      </c>
      <c r="D89" s="13">
        <v>161082</v>
      </c>
      <c r="E89" s="13">
        <v>162902</v>
      </c>
      <c r="F89" s="13">
        <v>216199</v>
      </c>
      <c r="G89" s="13">
        <v>185908</v>
      </c>
      <c r="H89" s="13">
        <v>261988</v>
      </c>
      <c r="I89" s="13">
        <v>254310</v>
      </c>
      <c r="J89" s="13">
        <v>327296</v>
      </c>
      <c r="K89" s="13">
        <v>348595</v>
      </c>
      <c r="L89" s="13">
        <v>289867</v>
      </c>
      <c r="M89" s="13">
        <v>297885</v>
      </c>
      <c r="N89" s="13">
        <v>203553</v>
      </c>
      <c r="O89" s="13">
        <v>187145</v>
      </c>
      <c r="P89" s="10">
        <f t="shared" si="4"/>
        <v>2896730</v>
      </c>
      <c r="Q89" s="52">
        <f t="shared" si="3"/>
        <v>0.20592419162868225</v>
      </c>
    </row>
    <row r="90" spans="1:17" x14ac:dyDescent="0.2">
      <c r="A90" s="5" t="s">
        <v>881</v>
      </c>
      <c r="B90" s="5" t="s">
        <v>881</v>
      </c>
      <c r="C90" s="57">
        <v>0.371</v>
      </c>
      <c r="D90" s="13">
        <v>19068</v>
      </c>
      <c r="E90" s="13">
        <v>19193</v>
      </c>
      <c r="F90" s="13">
        <v>23754</v>
      </c>
      <c r="G90" s="13">
        <v>18780</v>
      </c>
      <c r="H90" s="13">
        <v>27250</v>
      </c>
      <c r="I90" s="13">
        <v>28659</v>
      </c>
      <c r="J90" s="13">
        <v>29440</v>
      </c>
      <c r="K90" s="13">
        <v>30424</v>
      </c>
      <c r="L90" s="13">
        <v>30872</v>
      </c>
      <c r="M90" s="13">
        <v>32600</v>
      </c>
      <c r="N90" s="13">
        <v>25026</v>
      </c>
      <c r="O90" s="13">
        <v>20259</v>
      </c>
      <c r="P90" s="10">
        <f t="shared" si="4"/>
        <v>305325</v>
      </c>
      <c r="Q90" s="52">
        <f t="shared" si="3"/>
        <v>-0.17702156334231811</v>
      </c>
    </row>
    <row r="91" spans="1:17" x14ac:dyDescent="0.2">
      <c r="A91" s="5" t="s">
        <v>217</v>
      </c>
      <c r="B91" s="6" t="s">
        <v>218</v>
      </c>
      <c r="C91" s="57">
        <v>16.225885000000002</v>
      </c>
      <c r="D91" s="13">
        <v>1051703</v>
      </c>
      <c r="E91" s="13">
        <v>952745</v>
      </c>
      <c r="F91" s="13">
        <v>1165970</v>
      </c>
      <c r="G91" s="13">
        <v>1259031</v>
      </c>
      <c r="H91" s="13">
        <v>1346739</v>
      </c>
      <c r="I91" s="13">
        <v>1436857</v>
      </c>
      <c r="J91" s="13">
        <v>1699296</v>
      </c>
      <c r="K91" s="13">
        <v>1714878</v>
      </c>
      <c r="L91" s="13">
        <v>1508085</v>
      </c>
      <c r="M91" s="13">
        <v>1314154</v>
      </c>
      <c r="N91" s="13">
        <v>989816</v>
      </c>
      <c r="O91" s="13">
        <v>972678</v>
      </c>
      <c r="P91" s="10">
        <f t="shared" si="4"/>
        <v>15411952</v>
      </c>
      <c r="Q91" s="52">
        <f t="shared" si="3"/>
        <v>-5.0162625952297923E-2</v>
      </c>
    </row>
    <row r="92" spans="1:17" x14ac:dyDescent="0.2">
      <c r="A92" s="5" t="s">
        <v>260</v>
      </c>
      <c r="B92" s="6" t="s">
        <v>261</v>
      </c>
      <c r="C92" s="57">
        <v>8.0953669999999995</v>
      </c>
      <c r="D92" s="16">
        <v>496848</v>
      </c>
      <c r="E92" s="16">
        <v>454158</v>
      </c>
      <c r="F92" s="16">
        <v>585408</v>
      </c>
      <c r="G92" s="16">
        <v>542535</v>
      </c>
      <c r="H92" s="16">
        <v>717107</v>
      </c>
      <c r="I92" s="16">
        <v>778100</v>
      </c>
      <c r="J92" s="16">
        <v>897783</v>
      </c>
      <c r="K92" s="16">
        <v>941491</v>
      </c>
      <c r="L92" s="16">
        <v>848010</v>
      </c>
      <c r="M92" s="13">
        <v>774678</v>
      </c>
      <c r="N92" s="13">
        <v>597721</v>
      </c>
      <c r="O92" s="13">
        <v>556250</v>
      </c>
      <c r="P92" s="10">
        <f t="shared" si="4"/>
        <v>8190089</v>
      </c>
      <c r="Q92" s="52">
        <f t="shared" si="3"/>
        <v>1.170076662367503E-2</v>
      </c>
    </row>
    <row r="93" spans="1:17" x14ac:dyDescent="0.2">
      <c r="A93" s="5" t="s">
        <v>262</v>
      </c>
      <c r="B93" s="6" t="s">
        <v>263</v>
      </c>
      <c r="C93" s="57">
        <v>1.833</v>
      </c>
      <c r="D93" s="13">
        <v>93730</v>
      </c>
      <c r="E93" s="13">
        <v>92335</v>
      </c>
      <c r="F93" s="13">
        <v>117724</v>
      </c>
      <c r="G93" s="13">
        <v>100798</v>
      </c>
      <c r="H93" s="13">
        <v>139857</v>
      </c>
      <c r="I93" s="13">
        <v>251967</v>
      </c>
      <c r="J93" s="13">
        <v>333244</v>
      </c>
      <c r="K93" s="13">
        <v>322203</v>
      </c>
      <c r="L93" s="13">
        <v>191761</v>
      </c>
      <c r="M93" s="13">
        <v>179361</v>
      </c>
      <c r="N93" s="13">
        <v>121967</v>
      </c>
      <c r="O93" s="13">
        <v>120241</v>
      </c>
      <c r="P93" s="10">
        <f t="shared" si="4"/>
        <v>2065188</v>
      </c>
      <c r="Q93" s="52">
        <f t="shared" si="3"/>
        <v>0.12667103109656308</v>
      </c>
    </row>
    <row r="94" spans="1:17" x14ac:dyDescent="0.2">
      <c r="A94" s="5" t="s">
        <v>264</v>
      </c>
      <c r="B94" s="5" t="s">
        <v>265</v>
      </c>
      <c r="C94" s="57">
        <v>2.7690480000000002</v>
      </c>
      <c r="D94" s="21">
        <v>160301</v>
      </c>
      <c r="E94" s="21">
        <v>170324</v>
      </c>
      <c r="F94" s="21">
        <v>197125</v>
      </c>
      <c r="G94" s="21">
        <v>151967</v>
      </c>
      <c r="H94" s="21">
        <v>216081</v>
      </c>
      <c r="I94" s="21">
        <v>249174</v>
      </c>
      <c r="J94" s="21">
        <v>278577</v>
      </c>
      <c r="K94" s="21">
        <v>277001</v>
      </c>
      <c r="L94" s="21">
        <v>214336</v>
      </c>
      <c r="M94" s="21">
        <v>205809</v>
      </c>
      <c r="N94" s="21">
        <v>157503</v>
      </c>
      <c r="O94" s="13">
        <v>146933</v>
      </c>
      <c r="P94" s="10">
        <f t="shared" si="4"/>
        <v>2425131</v>
      </c>
      <c r="Q94" s="52">
        <f t="shared" si="3"/>
        <v>-0.12420044722951717</v>
      </c>
    </row>
    <row r="95" spans="1:17" x14ac:dyDescent="0.2">
      <c r="A95" s="5" t="s">
        <v>264</v>
      </c>
      <c r="B95" s="6" t="s">
        <v>266</v>
      </c>
      <c r="C95" s="57">
        <v>20.503682000000001</v>
      </c>
      <c r="D95" s="13">
        <v>1188500</v>
      </c>
      <c r="E95" s="13">
        <v>1231405</v>
      </c>
      <c r="F95" s="13">
        <v>1493164</v>
      </c>
      <c r="G95" s="13">
        <v>1189050</v>
      </c>
      <c r="H95" s="13">
        <v>1570904</v>
      </c>
      <c r="I95" s="13">
        <v>1821741</v>
      </c>
      <c r="J95" s="13">
        <v>2027294</v>
      </c>
      <c r="K95" s="13">
        <v>2010437</v>
      </c>
      <c r="L95" s="13">
        <v>1760233</v>
      </c>
      <c r="M95" s="13">
        <v>1710348</v>
      </c>
      <c r="N95" s="13">
        <v>1312408</v>
      </c>
      <c r="O95" s="13">
        <v>1116141</v>
      </c>
      <c r="P95" s="10">
        <f t="shared" si="4"/>
        <v>18431625</v>
      </c>
      <c r="Q95" s="52">
        <f t="shared" si="3"/>
        <v>-0.10105780025265709</v>
      </c>
    </row>
    <row r="96" spans="1:17" x14ac:dyDescent="0.2">
      <c r="A96" s="5" t="s">
        <v>264</v>
      </c>
      <c r="B96" s="6" t="s">
        <v>267</v>
      </c>
      <c r="C96" s="57">
        <v>0.60994000000000004</v>
      </c>
      <c r="D96" s="23">
        <v>26485</v>
      </c>
      <c r="E96" s="23">
        <v>33481</v>
      </c>
      <c r="F96" s="23">
        <v>44739</v>
      </c>
      <c r="G96" s="24">
        <v>38767</v>
      </c>
      <c r="H96" s="24">
        <v>46120</v>
      </c>
      <c r="I96" s="24">
        <v>56759</v>
      </c>
      <c r="J96" s="24">
        <v>70085</v>
      </c>
      <c r="K96" s="24">
        <v>79329</v>
      </c>
      <c r="L96" s="24">
        <v>60325</v>
      </c>
      <c r="M96" s="24">
        <v>59740</v>
      </c>
      <c r="N96" s="24">
        <v>39587</v>
      </c>
      <c r="O96" s="24">
        <v>33776</v>
      </c>
      <c r="P96" s="10">
        <f t="shared" si="4"/>
        <v>589193</v>
      </c>
      <c r="Q96" s="52">
        <f t="shared" si="3"/>
        <v>-3.4014821129947248E-2</v>
      </c>
    </row>
    <row r="97" spans="1:17" x14ac:dyDescent="0.2">
      <c r="A97" s="5" t="s">
        <v>264</v>
      </c>
      <c r="B97" s="6" t="s">
        <v>268</v>
      </c>
      <c r="C97" s="57">
        <v>2.7946529999999998</v>
      </c>
      <c r="D97" s="26">
        <v>147244</v>
      </c>
      <c r="E97" s="26">
        <v>144536</v>
      </c>
      <c r="F97" s="26">
        <v>163303</v>
      </c>
      <c r="G97" s="26">
        <v>88858</v>
      </c>
      <c r="H97" s="26">
        <v>129958</v>
      </c>
      <c r="I97" s="26">
        <v>165903</v>
      </c>
      <c r="J97" s="26">
        <v>197381</v>
      </c>
      <c r="K97" s="26">
        <v>193517</v>
      </c>
      <c r="L97" s="26">
        <v>153962</v>
      </c>
      <c r="M97" s="26">
        <v>150566</v>
      </c>
      <c r="N97" s="26">
        <v>110515</v>
      </c>
      <c r="O97" s="27">
        <v>110264</v>
      </c>
      <c r="P97" s="10">
        <f t="shared" si="4"/>
        <v>1756007</v>
      </c>
      <c r="Q97" s="52">
        <f t="shared" si="3"/>
        <v>-0.37165472779625952</v>
      </c>
    </row>
    <row r="98" spans="1:17" x14ac:dyDescent="0.2">
      <c r="A98" s="5" t="s">
        <v>275</v>
      </c>
      <c r="B98" s="7" t="s">
        <v>276</v>
      </c>
      <c r="C98" s="57">
        <v>1.5060800000000001</v>
      </c>
      <c r="D98" s="13">
        <v>72636</v>
      </c>
      <c r="E98" s="13">
        <v>66647</v>
      </c>
      <c r="F98" s="13">
        <v>84829</v>
      </c>
      <c r="G98" s="13">
        <v>96140</v>
      </c>
      <c r="H98" s="13">
        <v>117507</v>
      </c>
      <c r="I98" s="13">
        <v>139587</v>
      </c>
      <c r="J98" s="13">
        <v>176821</v>
      </c>
      <c r="K98" s="13">
        <v>192931</v>
      </c>
      <c r="L98" s="13">
        <v>149997</v>
      </c>
      <c r="M98" s="13">
        <v>123852</v>
      </c>
      <c r="N98" s="13">
        <v>80654</v>
      </c>
      <c r="O98" s="13">
        <v>85686</v>
      </c>
      <c r="P98" s="10">
        <f t="shared" si="4"/>
        <v>1387287</v>
      </c>
      <c r="Q98" s="52">
        <f t="shared" si="3"/>
        <v>-7.8875624136832023E-2</v>
      </c>
    </row>
    <row r="99" spans="1:17" x14ac:dyDescent="0.2">
      <c r="A99" s="5" t="s">
        <v>275</v>
      </c>
      <c r="B99" s="7" t="s">
        <v>93</v>
      </c>
      <c r="C99" s="57">
        <v>130.459621</v>
      </c>
      <c r="D99" s="13">
        <v>8681815</v>
      </c>
      <c r="E99" s="13">
        <v>8387800</v>
      </c>
      <c r="F99" s="13">
        <v>10357406</v>
      </c>
      <c r="G99" s="13">
        <v>10270073</v>
      </c>
      <c r="H99" s="13">
        <v>12405410</v>
      </c>
      <c r="I99" s="13">
        <v>13008061</v>
      </c>
      <c r="J99" s="13">
        <v>14639572</v>
      </c>
      <c r="K99" s="13">
        <v>15358175</v>
      </c>
      <c r="L99" s="13">
        <v>13784185</v>
      </c>
      <c r="M99" s="13">
        <v>12701420</v>
      </c>
      <c r="N99" s="13">
        <v>9897692</v>
      </c>
      <c r="O99" s="13">
        <v>9910476</v>
      </c>
      <c r="P99" s="10">
        <v>139570874</v>
      </c>
      <c r="Q99" s="52">
        <f t="shared" si="3"/>
        <v>6.9839640266929903E-2</v>
      </c>
    </row>
    <row r="100" spans="1:17" x14ac:dyDescent="0.2">
      <c r="A100" s="5" t="s">
        <v>275</v>
      </c>
      <c r="B100" s="7" t="s">
        <v>277</v>
      </c>
      <c r="C100" s="57">
        <v>0.42533399999999999</v>
      </c>
      <c r="D100" s="13">
        <v>26929</v>
      </c>
      <c r="E100" s="13">
        <v>24558</v>
      </c>
      <c r="F100" s="13">
        <v>33251</v>
      </c>
      <c r="G100" s="13">
        <v>32531</v>
      </c>
      <c r="H100" s="13">
        <v>43333</v>
      </c>
      <c r="I100" s="13">
        <v>50061</v>
      </c>
      <c r="J100" s="13">
        <v>57101</v>
      </c>
      <c r="K100" s="13">
        <v>62303</v>
      </c>
      <c r="L100" s="13">
        <v>54423</v>
      </c>
      <c r="M100" s="13">
        <v>51658</v>
      </c>
      <c r="N100" s="13">
        <v>39641</v>
      </c>
      <c r="O100" s="13">
        <v>34816</v>
      </c>
      <c r="P100" s="10">
        <f t="shared" si="4"/>
        <v>510605</v>
      </c>
      <c r="Q100" s="52">
        <f t="shared" si="3"/>
        <v>0.20048009329138972</v>
      </c>
    </row>
    <row r="101" spans="1:17" x14ac:dyDescent="0.2">
      <c r="A101" s="5" t="s">
        <v>275</v>
      </c>
      <c r="B101" s="7" t="s">
        <v>278</v>
      </c>
      <c r="C101" s="57">
        <v>2.8215659999999998</v>
      </c>
      <c r="D101" s="13">
        <v>198728</v>
      </c>
      <c r="E101" s="13">
        <v>212847</v>
      </c>
      <c r="F101" s="13">
        <v>246365</v>
      </c>
      <c r="G101" s="13">
        <v>253872</v>
      </c>
      <c r="H101" s="13">
        <v>307119</v>
      </c>
      <c r="I101" s="13">
        <v>306694</v>
      </c>
      <c r="J101" s="13">
        <v>344558</v>
      </c>
      <c r="K101" s="13">
        <v>372493</v>
      </c>
      <c r="L101" s="13">
        <v>330372</v>
      </c>
      <c r="M101" s="13">
        <v>301784</v>
      </c>
      <c r="N101" s="13">
        <v>258243</v>
      </c>
      <c r="O101" s="13">
        <v>261333</v>
      </c>
      <c r="P101" s="10">
        <v>3394241</v>
      </c>
      <c r="Q101" s="52">
        <f t="shared" si="3"/>
        <v>0.20296353159911917</v>
      </c>
    </row>
    <row r="102" spans="1:17" x14ac:dyDescent="0.2">
      <c r="A102" s="5" t="s">
        <v>275</v>
      </c>
      <c r="B102" s="7" t="s">
        <v>279</v>
      </c>
      <c r="C102" s="57">
        <v>4.7746969999999997</v>
      </c>
      <c r="D102" s="13">
        <v>345133</v>
      </c>
      <c r="E102" s="13">
        <v>318190</v>
      </c>
      <c r="F102" s="13">
        <v>421428</v>
      </c>
      <c r="G102" s="13">
        <v>383875</v>
      </c>
      <c r="H102" s="13">
        <v>480630</v>
      </c>
      <c r="I102" s="13">
        <v>510606</v>
      </c>
      <c r="J102" s="13">
        <v>558242</v>
      </c>
      <c r="K102" s="13">
        <v>604914</v>
      </c>
      <c r="L102" s="13">
        <v>550581</v>
      </c>
      <c r="M102" s="13">
        <v>499543</v>
      </c>
      <c r="N102" s="13">
        <v>425734</v>
      </c>
      <c r="O102" s="13">
        <v>404587</v>
      </c>
      <c r="P102" s="10">
        <v>5503106</v>
      </c>
      <c r="Q102" s="52">
        <f t="shared" si="3"/>
        <v>0.15255606795572585</v>
      </c>
    </row>
    <row r="103" spans="1:17" x14ac:dyDescent="0.2">
      <c r="A103" s="5" t="s">
        <v>275</v>
      </c>
      <c r="B103" s="7" t="s">
        <v>810</v>
      </c>
      <c r="C103" s="57">
        <v>0.19994300000000001</v>
      </c>
      <c r="D103" s="13">
        <v>17818</v>
      </c>
      <c r="E103" s="13">
        <v>15691</v>
      </c>
      <c r="F103" s="13">
        <v>15734</v>
      </c>
      <c r="G103" s="13">
        <v>10956</v>
      </c>
      <c r="H103" s="13">
        <v>15155</v>
      </c>
      <c r="I103" s="13">
        <v>15009</v>
      </c>
      <c r="J103" s="13">
        <v>18413</v>
      </c>
      <c r="K103" s="13">
        <v>20133</v>
      </c>
      <c r="L103" s="13">
        <v>13706</v>
      </c>
      <c r="M103" s="13">
        <v>12512</v>
      </c>
      <c r="N103" s="13">
        <v>2974</v>
      </c>
      <c r="O103" s="13">
        <v>696</v>
      </c>
      <c r="P103" s="10">
        <v>160741</v>
      </c>
      <c r="Q103" s="52">
        <f t="shared" si="3"/>
        <v>-0.19606587877545101</v>
      </c>
    </row>
    <row r="104" spans="1:17" x14ac:dyDescent="0.2">
      <c r="A104" s="5" t="s">
        <v>275</v>
      </c>
      <c r="B104" s="7" t="s">
        <v>280</v>
      </c>
      <c r="C104" s="57">
        <v>1.0896349999999999</v>
      </c>
      <c r="D104" s="13">
        <v>75418</v>
      </c>
      <c r="E104" s="13">
        <v>85630</v>
      </c>
      <c r="F104" s="13">
        <v>104507</v>
      </c>
      <c r="G104" s="13">
        <v>104390</v>
      </c>
      <c r="H104" s="13">
        <v>136473</v>
      </c>
      <c r="I104" s="13">
        <v>151739</v>
      </c>
      <c r="J104" s="13">
        <v>183492</v>
      </c>
      <c r="K104" s="13">
        <v>188307</v>
      </c>
      <c r="L104" s="13">
        <v>165196</v>
      </c>
      <c r="M104" s="13">
        <v>146187</v>
      </c>
      <c r="N104" s="13">
        <v>129944</v>
      </c>
      <c r="O104" s="13">
        <v>132848</v>
      </c>
      <c r="P104" s="10">
        <v>1604306</v>
      </c>
      <c r="Q104" s="52">
        <f t="shared" si="3"/>
        <v>0.47233339604546476</v>
      </c>
    </row>
    <row r="105" spans="1:17" x14ac:dyDescent="0.2">
      <c r="A105" s="5" t="s">
        <v>275</v>
      </c>
      <c r="B105" s="7" t="s">
        <v>281</v>
      </c>
      <c r="C105" s="57">
        <v>3.329008</v>
      </c>
      <c r="D105" s="13">
        <v>196720</v>
      </c>
      <c r="E105" s="13">
        <v>185408</v>
      </c>
      <c r="F105" s="13">
        <v>230516</v>
      </c>
      <c r="G105" s="13">
        <v>259013</v>
      </c>
      <c r="H105" s="13">
        <v>313270</v>
      </c>
      <c r="I105" s="13">
        <v>341017</v>
      </c>
      <c r="J105" s="13">
        <v>388017</v>
      </c>
      <c r="K105" s="13">
        <v>414804</v>
      </c>
      <c r="L105" s="13">
        <v>353816</v>
      </c>
      <c r="M105" s="13">
        <v>312405</v>
      </c>
      <c r="N105" s="13">
        <v>221761</v>
      </c>
      <c r="O105" s="13">
        <v>221551</v>
      </c>
      <c r="P105" s="10">
        <f t="shared" si="4"/>
        <v>3438298</v>
      </c>
      <c r="Q105" s="52">
        <f t="shared" si="3"/>
        <v>3.2829599688555922E-2</v>
      </c>
    </row>
    <row r="106" spans="1:17" x14ac:dyDescent="0.2">
      <c r="A106" s="5" t="s">
        <v>275</v>
      </c>
      <c r="B106" s="7" t="s">
        <v>282</v>
      </c>
      <c r="C106" s="57">
        <v>5.9315920000000002</v>
      </c>
      <c r="D106" s="13">
        <v>377965</v>
      </c>
      <c r="E106" s="13">
        <v>355175</v>
      </c>
      <c r="F106" s="13">
        <v>428677</v>
      </c>
      <c r="G106" s="13">
        <v>495187</v>
      </c>
      <c r="H106" s="13">
        <v>575009</v>
      </c>
      <c r="I106" s="13">
        <v>582637</v>
      </c>
      <c r="J106" s="13">
        <v>678263</v>
      </c>
      <c r="K106" s="13">
        <v>745595</v>
      </c>
      <c r="L106" s="13">
        <v>655919</v>
      </c>
      <c r="M106" s="13">
        <v>559650</v>
      </c>
      <c r="N106" s="13">
        <v>410152</v>
      </c>
      <c r="O106" s="13">
        <v>453948</v>
      </c>
      <c r="P106" s="10">
        <f t="shared" si="4"/>
        <v>6318177</v>
      </c>
      <c r="Q106" s="52">
        <f t="shared" si="3"/>
        <v>6.5173902722911459E-2</v>
      </c>
    </row>
    <row r="107" spans="1:17" x14ac:dyDescent="0.2">
      <c r="A107" s="5" t="s">
        <v>275</v>
      </c>
      <c r="B107" s="7" t="s">
        <v>283</v>
      </c>
      <c r="C107" s="57">
        <v>1.6773180000000001</v>
      </c>
      <c r="D107" s="13">
        <v>117074</v>
      </c>
      <c r="E107" s="13">
        <v>103306</v>
      </c>
      <c r="F107" s="13">
        <v>130945</v>
      </c>
      <c r="G107" s="13">
        <v>124148</v>
      </c>
      <c r="H107" s="13">
        <v>166034</v>
      </c>
      <c r="I107" s="13">
        <v>161745</v>
      </c>
      <c r="J107" s="13">
        <v>171742</v>
      </c>
      <c r="K107" s="13">
        <v>166288</v>
      </c>
      <c r="L107" s="13">
        <v>174879</v>
      </c>
      <c r="M107" s="13">
        <v>170826</v>
      </c>
      <c r="N107" s="13">
        <v>127159</v>
      </c>
      <c r="O107" s="13">
        <v>110778</v>
      </c>
      <c r="P107" s="10">
        <f t="shared" si="4"/>
        <v>1724924</v>
      </c>
      <c r="Q107" s="52">
        <f t="shared" si="3"/>
        <v>2.8382214940756656E-2</v>
      </c>
    </row>
    <row r="108" spans="1:17" x14ac:dyDescent="0.2">
      <c r="A108" s="5" t="s">
        <v>275</v>
      </c>
      <c r="B108" s="7" t="s">
        <v>284</v>
      </c>
      <c r="C108" s="57">
        <v>0.52274799999999999</v>
      </c>
      <c r="D108" s="13">
        <v>35554</v>
      </c>
      <c r="E108" s="13">
        <v>27444</v>
      </c>
      <c r="F108" s="13">
        <v>37810</v>
      </c>
      <c r="G108" s="13">
        <v>48468</v>
      </c>
      <c r="H108" s="13">
        <v>58440</v>
      </c>
      <c r="I108" s="13">
        <v>61763</v>
      </c>
      <c r="J108" s="13">
        <v>73723</v>
      </c>
      <c r="K108" s="13">
        <v>86253</v>
      </c>
      <c r="L108" s="13">
        <v>67434</v>
      </c>
      <c r="M108" s="13">
        <v>57875</v>
      </c>
      <c r="N108" s="13">
        <v>38169</v>
      </c>
      <c r="O108" s="13">
        <v>46887</v>
      </c>
      <c r="P108" s="10">
        <f t="shared" si="4"/>
        <v>639820</v>
      </c>
      <c r="Q108" s="52">
        <f t="shared" si="3"/>
        <v>0.22395494578649755</v>
      </c>
    </row>
    <row r="109" spans="1:17" x14ac:dyDescent="0.2">
      <c r="A109" s="5" t="s">
        <v>275</v>
      </c>
      <c r="B109" s="7" t="s">
        <v>285</v>
      </c>
      <c r="C109" s="57">
        <v>1.1265039999999999</v>
      </c>
      <c r="D109" s="13">
        <v>70256</v>
      </c>
      <c r="E109" s="13">
        <v>76424</v>
      </c>
      <c r="F109" s="13">
        <v>92785</v>
      </c>
      <c r="G109" s="13">
        <v>91165</v>
      </c>
      <c r="H109" s="13">
        <v>121244</v>
      </c>
      <c r="I109" s="13">
        <v>118708</v>
      </c>
      <c r="J109" s="13">
        <v>129661</v>
      </c>
      <c r="K109" s="13">
        <v>122877</v>
      </c>
      <c r="L109" s="13">
        <v>133618</v>
      </c>
      <c r="M109" s="13">
        <v>127162</v>
      </c>
      <c r="N109" s="13">
        <v>101977</v>
      </c>
      <c r="O109" s="13">
        <v>92230</v>
      </c>
      <c r="P109" s="10">
        <v>1278037</v>
      </c>
      <c r="Q109" s="52">
        <f t="shared" si="3"/>
        <v>0.13451616683118739</v>
      </c>
    </row>
    <row r="110" spans="1:17" x14ac:dyDescent="0.2">
      <c r="A110" s="5" t="s">
        <v>275</v>
      </c>
      <c r="B110" s="7" t="s">
        <v>286</v>
      </c>
      <c r="C110" s="57">
        <v>1.644644</v>
      </c>
      <c r="D110" s="13">
        <v>100557</v>
      </c>
      <c r="E110" s="13">
        <v>95351</v>
      </c>
      <c r="F110" s="13">
        <v>115783</v>
      </c>
      <c r="G110" s="13">
        <v>124622</v>
      </c>
      <c r="H110" s="13">
        <v>171931</v>
      </c>
      <c r="I110" s="13">
        <v>198523</v>
      </c>
      <c r="J110" s="13">
        <v>231531</v>
      </c>
      <c r="K110" s="13">
        <v>234842</v>
      </c>
      <c r="L110" s="13">
        <v>206683</v>
      </c>
      <c r="M110" s="13">
        <v>174910</v>
      </c>
      <c r="N110" s="13">
        <v>126566</v>
      </c>
      <c r="O110" s="13">
        <v>133775</v>
      </c>
      <c r="P110" s="10">
        <f t="shared" si="4"/>
        <v>1915074</v>
      </c>
      <c r="Q110" s="52">
        <f t="shared" si="3"/>
        <v>0.16443072178538332</v>
      </c>
    </row>
    <row r="111" spans="1:17" x14ac:dyDescent="0.2">
      <c r="A111" s="5" t="s">
        <v>275</v>
      </c>
      <c r="B111" s="7" t="s">
        <v>287</v>
      </c>
      <c r="C111" s="57">
        <v>7.1574210000000003</v>
      </c>
      <c r="D111" s="13">
        <v>516851</v>
      </c>
      <c r="E111" s="13">
        <v>501258</v>
      </c>
      <c r="F111" s="13">
        <v>606667</v>
      </c>
      <c r="G111" s="13">
        <v>524076</v>
      </c>
      <c r="H111" s="13">
        <v>668161</v>
      </c>
      <c r="I111" s="13">
        <v>722490</v>
      </c>
      <c r="J111" s="13">
        <v>792013</v>
      </c>
      <c r="K111" s="13">
        <v>839183</v>
      </c>
      <c r="L111" s="13">
        <v>702894</v>
      </c>
      <c r="M111" s="13">
        <v>684338</v>
      </c>
      <c r="N111" s="13">
        <v>565991</v>
      </c>
      <c r="O111" s="13">
        <v>550682</v>
      </c>
      <c r="P111" s="10">
        <f t="shared" si="4"/>
        <v>7674604</v>
      </c>
      <c r="Q111" s="52">
        <f t="shared" si="3"/>
        <v>7.2258289682834098E-2</v>
      </c>
    </row>
    <row r="112" spans="1:17" x14ac:dyDescent="0.2">
      <c r="A112" s="5" t="s">
        <v>275</v>
      </c>
      <c r="B112" s="7" t="s">
        <v>288</v>
      </c>
      <c r="C112" s="57">
        <v>8.2950990000000004</v>
      </c>
      <c r="D112" s="13">
        <v>545082</v>
      </c>
      <c r="E112" s="13">
        <v>570274</v>
      </c>
      <c r="F112" s="13">
        <v>673975</v>
      </c>
      <c r="G112" s="13">
        <v>594699</v>
      </c>
      <c r="H112" s="13">
        <v>688802</v>
      </c>
      <c r="I112" s="13">
        <v>733081</v>
      </c>
      <c r="J112" s="13">
        <v>830256</v>
      </c>
      <c r="K112" s="13">
        <v>743617</v>
      </c>
      <c r="L112" s="13">
        <v>822942</v>
      </c>
      <c r="M112" s="13">
        <v>760252</v>
      </c>
      <c r="N112" s="13">
        <v>690395</v>
      </c>
      <c r="O112" s="13">
        <v>643075</v>
      </c>
      <c r="P112" s="10">
        <f t="shared" si="4"/>
        <v>8296450</v>
      </c>
      <c r="Q112" s="52">
        <f t="shared" si="3"/>
        <v>1.6286725450775918E-4</v>
      </c>
    </row>
    <row r="113" spans="1:17" x14ac:dyDescent="0.2">
      <c r="A113" s="5" t="s">
        <v>275</v>
      </c>
      <c r="B113" s="7" t="s">
        <v>289</v>
      </c>
      <c r="C113" s="57">
        <v>17.551635000000001</v>
      </c>
      <c r="D113" s="13">
        <v>1316416</v>
      </c>
      <c r="E113" s="13">
        <v>1220702</v>
      </c>
      <c r="F113" s="13">
        <v>1511723</v>
      </c>
      <c r="G113" s="13">
        <v>1355061</v>
      </c>
      <c r="H113" s="13">
        <v>1624334</v>
      </c>
      <c r="I113" s="13">
        <v>1721494</v>
      </c>
      <c r="J113" s="13">
        <v>1921117</v>
      </c>
      <c r="K113" s="13">
        <v>2045771</v>
      </c>
      <c r="L113" s="13">
        <v>1807144</v>
      </c>
      <c r="M113" s="13">
        <v>1652014</v>
      </c>
      <c r="N113" s="13">
        <v>1368496</v>
      </c>
      <c r="O113" s="13">
        <v>1403536</v>
      </c>
      <c r="P113" s="10">
        <f t="shared" si="4"/>
        <v>18947808</v>
      </c>
      <c r="Q113" s="52">
        <f t="shared" si="3"/>
        <v>7.9546606341802439E-2</v>
      </c>
    </row>
    <row r="114" spans="1:17" x14ac:dyDescent="0.2">
      <c r="A114" s="5" t="s">
        <v>275</v>
      </c>
      <c r="B114" s="7" t="s">
        <v>290</v>
      </c>
      <c r="C114" s="57">
        <v>5.3109650000000004</v>
      </c>
      <c r="D114" s="13">
        <v>310067</v>
      </c>
      <c r="E114" s="13">
        <v>313455</v>
      </c>
      <c r="F114" s="13">
        <v>386143</v>
      </c>
      <c r="G114" s="13">
        <v>422409</v>
      </c>
      <c r="H114" s="13">
        <v>531390</v>
      </c>
      <c r="I114" s="13">
        <v>531138</v>
      </c>
      <c r="J114" s="13">
        <v>594103</v>
      </c>
      <c r="K114" s="13">
        <v>631140</v>
      </c>
      <c r="L114" s="13">
        <v>579150</v>
      </c>
      <c r="M114" s="13">
        <v>529694</v>
      </c>
      <c r="N114" s="13">
        <v>372181</v>
      </c>
      <c r="O114" s="13">
        <v>370868</v>
      </c>
      <c r="P114" s="10">
        <f t="shared" si="4"/>
        <v>5571738</v>
      </c>
      <c r="Q114" s="52">
        <f t="shared" si="3"/>
        <v>4.9100869615973819E-2</v>
      </c>
    </row>
    <row r="115" spans="1:17" x14ac:dyDescent="0.2">
      <c r="A115" s="5" t="s">
        <v>275</v>
      </c>
      <c r="B115" s="7" t="s">
        <v>291</v>
      </c>
      <c r="C115" s="57">
        <v>1.6689050000000001</v>
      </c>
      <c r="D115" s="13">
        <v>44957</v>
      </c>
      <c r="E115" s="13">
        <v>42678</v>
      </c>
      <c r="F115" s="13">
        <v>53083</v>
      </c>
      <c r="G115" s="13">
        <v>81091</v>
      </c>
      <c r="H115" s="13">
        <v>142348</v>
      </c>
      <c r="I115" s="13">
        <v>215191</v>
      </c>
      <c r="J115" s="13">
        <v>302873</v>
      </c>
      <c r="K115" s="13">
        <v>334877</v>
      </c>
      <c r="L115" s="13">
        <v>202533</v>
      </c>
      <c r="M115" s="13">
        <v>112851</v>
      </c>
      <c r="N115" s="13">
        <v>50461</v>
      </c>
      <c r="O115" s="13">
        <v>52254</v>
      </c>
      <c r="P115" s="10">
        <f t="shared" si="4"/>
        <v>1635197</v>
      </c>
      <c r="Q115" s="52">
        <f t="shared" si="3"/>
        <v>-2.0197674523115494E-2</v>
      </c>
    </row>
    <row r="116" spans="1:17" x14ac:dyDescent="0.2">
      <c r="A116" s="5" t="s">
        <v>275</v>
      </c>
      <c r="B116" s="7" t="s">
        <v>292</v>
      </c>
      <c r="C116" s="57">
        <v>4.3730469999999997</v>
      </c>
      <c r="D116" s="13">
        <v>260835</v>
      </c>
      <c r="E116" s="13">
        <v>239184</v>
      </c>
      <c r="F116" s="13">
        <v>301684</v>
      </c>
      <c r="G116" s="13">
        <v>353452</v>
      </c>
      <c r="H116" s="13">
        <v>401856</v>
      </c>
      <c r="I116" s="13">
        <v>402118</v>
      </c>
      <c r="J116" s="13">
        <v>460335</v>
      </c>
      <c r="K116" s="13">
        <v>522506</v>
      </c>
      <c r="L116" s="13">
        <v>421102</v>
      </c>
      <c r="M116" s="13">
        <v>371450</v>
      </c>
      <c r="N116" s="13">
        <v>298622</v>
      </c>
      <c r="O116" s="13">
        <v>330437</v>
      </c>
      <c r="P116" s="10">
        <v>4363546</v>
      </c>
      <c r="Q116" s="52">
        <f t="shared" si="3"/>
        <v>-2.172627003551475E-3</v>
      </c>
    </row>
    <row r="117" spans="1:17" x14ac:dyDescent="0.2">
      <c r="A117" s="5" t="s">
        <v>275</v>
      </c>
      <c r="B117" s="7" t="s">
        <v>293</v>
      </c>
      <c r="C117" s="57">
        <v>0.25559100000000001</v>
      </c>
      <c r="D117" s="13">
        <v>19225</v>
      </c>
      <c r="E117" s="13">
        <v>19184</v>
      </c>
      <c r="F117" s="13">
        <v>21458</v>
      </c>
      <c r="G117" s="13">
        <v>18430</v>
      </c>
      <c r="H117" s="13">
        <v>20776</v>
      </c>
      <c r="I117" s="13">
        <v>21655</v>
      </c>
      <c r="J117" s="13">
        <v>25553</v>
      </c>
      <c r="K117" s="13">
        <v>25634</v>
      </c>
      <c r="L117" s="13">
        <v>22142</v>
      </c>
      <c r="M117" s="13">
        <v>20186</v>
      </c>
      <c r="N117" s="13">
        <v>11440</v>
      </c>
      <c r="O117" s="13">
        <v>13129</v>
      </c>
      <c r="P117" s="10">
        <f t="shared" si="4"/>
        <v>238812</v>
      </c>
      <c r="Q117" s="52">
        <f t="shared" si="3"/>
        <v>-6.5647851450168382E-2</v>
      </c>
    </row>
    <row r="118" spans="1:17" x14ac:dyDescent="0.2">
      <c r="A118" s="5" t="s">
        <v>275</v>
      </c>
      <c r="B118" s="7" t="s">
        <v>295</v>
      </c>
      <c r="C118" s="57">
        <v>0.40500000000000003</v>
      </c>
      <c r="D118" s="13">
        <v>27165</v>
      </c>
      <c r="E118" s="13">
        <v>27417</v>
      </c>
      <c r="F118" s="13">
        <v>32689</v>
      </c>
      <c r="G118" s="13">
        <v>29477</v>
      </c>
      <c r="H118" s="13">
        <v>37615</v>
      </c>
      <c r="I118" s="13">
        <v>43217</v>
      </c>
      <c r="J118" s="13">
        <v>60450</v>
      </c>
      <c r="K118" s="13">
        <v>62692</v>
      </c>
      <c r="L118" s="13">
        <v>46192</v>
      </c>
      <c r="M118" s="13">
        <v>39847</v>
      </c>
      <c r="N118" s="13">
        <v>24780</v>
      </c>
      <c r="O118" s="13">
        <v>25370</v>
      </c>
      <c r="P118" s="10">
        <f t="shared" si="4"/>
        <v>456911</v>
      </c>
      <c r="Q118" s="52">
        <f t="shared" si="3"/>
        <v>0.12817530864197524</v>
      </c>
    </row>
    <row r="119" spans="1:17" x14ac:dyDescent="0.2">
      <c r="A119" s="5" t="s">
        <v>275</v>
      </c>
      <c r="B119" s="7" t="s">
        <v>296</v>
      </c>
      <c r="C119" s="57">
        <v>4.0115249999999998</v>
      </c>
      <c r="D119" s="13">
        <v>200469</v>
      </c>
      <c r="E119" s="13">
        <v>191161</v>
      </c>
      <c r="F119" s="13">
        <v>255580</v>
      </c>
      <c r="G119" s="13">
        <v>294624</v>
      </c>
      <c r="H119" s="13">
        <v>390061</v>
      </c>
      <c r="I119" s="13">
        <v>420106</v>
      </c>
      <c r="J119" s="13">
        <v>487542</v>
      </c>
      <c r="K119" s="13">
        <v>516337</v>
      </c>
      <c r="L119" s="13">
        <v>444632</v>
      </c>
      <c r="M119" s="13">
        <v>405533</v>
      </c>
      <c r="N119" s="13">
        <v>237850</v>
      </c>
      <c r="O119" s="13">
        <v>218326</v>
      </c>
      <c r="P119" s="10">
        <v>4058957</v>
      </c>
      <c r="Q119" s="52">
        <f t="shared" si="3"/>
        <v>1.1823932295074835E-2</v>
      </c>
    </row>
    <row r="120" spans="1:17" x14ac:dyDescent="0.2">
      <c r="A120" s="5" t="s">
        <v>275</v>
      </c>
      <c r="B120" s="7" t="s">
        <v>297</v>
      </c>
      <c r="C120" s="57">
        <v>0.50794700000000004</v>
      </c>
      <c r="D120" s="13">
        <v>31255</v>
      </c>
      <c r="E120" s="13">
        <v>29664</v>
      </c>
      <c r="F120" s="13">
        <v>35144</v>
      </c>
      <c r="G120" s="13">
        <v>38022</v>
      </c>
      <c r="H120" s="13">
        <v>42252</v>
      </c>
      <c r="I120" s="13">
        <v>48777</v>
      </c>
      <c r="J120" s="13">
        <v>67037</v>
      </c>
      <c r="K120" s="13">
        <v>69680</v>
      </c>
      <c r="L120" s="13">
        <v>58610</v>
      </c>
      <c r="M120" s="13">
        <v>44953</v>
      </c>
      <c r="N120" s="13">
        <v>36014</v>
      </c>
      <c r="O120" s="13">
        <v>43394</v>
      </c>
      <c r="P120" s="10">
        <v>545141</v>
      </c>
      <c r="Q120" s="52">
        <f t="shared" si="3"/>
        <v>7.3224174963135713E-2</v>
      </c>
    </row>
    <row r="121" spans="1:17" x14ac:dyDescent="0.2">
      <c r="A121" s="5" t="s">
        <v>275</v>
      </c>
      <c r="B121" s="7" t="s">
        <v>298</v>
      </c>
      <c r="C121" s="57">
        <v>0.37853399999999998</v>
      </c>
      <c r="D121" s="13">
        <v>17618</v>
      </c>
      <c r="E121" s="13">
        <v>15283</v>
      </c>
      <c r="F121" s="13">
        <v>23109</v>
      </c>
      <c r="G121" s="13">
        <v>25072</v>
      </c>
      <c r="H121" s="13">
        <v>48858</v>
      </c>
      <c r="I121" s="13">
        <v>60594</v>
      </c>
      <c r="J121" s="13">
        <v>88233</v>
      </c>
      <c r="K121" s="13">
        <v>89475</v>
      </c>
      <c r="L121" s="13">
        <v>73518</v>
      </c>
      <c r="M121" s="13">
        <v>52496</v>
      </c>
      <c r="N121" s="13">
        <v>32076</v>
      </c>
      <c r="O121" s="13">
        <v>22836</v>
      </c>
      <c r="P121" s="10">
        <v>549134</v>
      </c>
      <c r="Q121" s="52">
        <f t="shared" si="3"/>
        <v>0.45068606783010234</v>
      </c>
    </row>
    <row r="122" spans="1:17" x14ac:dyDescent="0.2">
      <c r="A122" s="5" t="s">
        <v>275</v>
      </c>
      <c r="B122" s="7" t="s">
        <v>299</v>
      </c>
      <c r="C122" s="57">
        <v>4.757822</v>
      </c>
      <c r="D122" s="13">
        <v>327298</v>
      </c>
      <c r="E122" s="13">
        <v>329869</v>
      </c>
      <c r="F122" s="13">
        <v>395813</v>
      </c>
      <c r="G122" s="13">
        <v>310005</v>
      </c>
      <c r="H122" s="13">
        <v>379867</v>
      </c>
      <c r="I122" s="13">
        <v>385600</v>
      </c>
      <c r="J122" s="13">
        <v>404274</v>
      </c>
      <c r="K122" s="13">
        <v>446331</v>
      </c>
      <c r="L122" s="13">
        <v>401417</v>
      </c>
      <c r="M122" s="13">
        <v>413434</v>
      </c>
      <c r="N122" s="13">
        <v>376445</v>
      </c>
      <c r="O122" s="13">
        <v>361481</v>
      </c>
      <c r="P122" s="10">
        <f t="shared" si="4"/>
        <v>4531834</v>
      </c>
      <c r="Q122" s="52">
        <f t="shared" si="3"/>
        <v>-4.7498204010154255E-2</v>
      </c>
    </row>
    <row r="123" spans="1:17" x14ac:dyDescent="0.2">
      <c r="A123" s="5" t="s">
        <v>275</v>
      </c>
      <c r="B123" s="7" t="s">
        <v>300</v>
      </c>
      <c r="C123" s="57">
        <v>33.808093</v>
      </c>
      <c r="D123" s="13">
        <v>2297120</v>
      </c>
      <c r="E123" s="13">
        <v>2190715</v>
      </c>
      <c r="F123" s="13">
        <v>2791900</v>
      </c>
      <c r="G123" s="13">
        <v>2912829</v>
      </c>
      <c r="H123" s="13">
        <v>3239249</v>
      </c>
      <c r="I123" s="13">
        <v>3272370</v>
      </c>
      <c r="J123" s="13">
        <v>3655928</v>
      </c>
      <c r="K123" s="13">
        <v>3750218</v>
      </c>
      <c r="L123" s="13">
        <v>3480243</v>
      </c>
      <c r="M123" s="13">
        <v>3405107</v>
      </c>
      <c r="N123" s="13">
        <v>2691748</v>
      </c>
      <c r="O123" s="13">
        <v>2650335</v>
      </c>
      <c r="P123" s="10">
        <v>36337050</v>
      </c>
      <c r="Q123" s="52">
        <f t="shared" si="3"/>
        <v>7.4803302274399242E-2</v>
      </c>
    </row>
    <row r="124" spans="1:17" s="5" customFormat="1" x14ac:dyDescent="0.2">
      <c r="A124" s="5" t="s">
        <v>275</v>
      </c>
      <c r="B124" s="7" t="s">
        <v>301</v>
      </c>
      <c r="C124" s="57">
        <v>1.068152</v>
      </c>
      <c r="D124" s="13">
        <v>73717</v>
      </c>
      <c r="E124" s="13">
        <v>74111</v>
      </c>
      <c r="F124" s="13">
        <v>98173</v>
      </c>
      <c r="G124" s="13">
        <v>118090</v>
      </c>
      <c r="H124" s="13">
        <v>163686</v>
      </c>
      <c r="I124" s="13">
        <v>175606</v>
      </c>
      <c r="J124" s="13">
        <v>199865</v>
      </c>
      <c r="K124" s="13">
        <v>214698</v>
      </c>
      <c r="L124" s="13">
        <v>187883</v>
      </c>
      <c r="M124" s="13">
        <v>168914</v>
      </c>
      <c r="N124" s="13">
        <v>100616</v>
      </c>
      <c r="O124" s="13">
        <v>106527</v>
      </c>
      <c r="P124" s="10">
        <f t="shared" si="4"/>
        <v>1681886</v>
      </c>
      <c r="Q124" s="52">
        <f t="shared" si="3"/>
        <v>0.57457552857645733</v>
      </c>
    </row>
    <row r="125" spans="1:17" x14ac:dyDescent="0.2">
      <c r="A125" s="5" t="s">
        <v>275</v>
      </c>
      <c r="B125" s="7" t="s">
        <v>302</v>
      </c>
      <c r="C125" s="57">
        <v>1.771398</v>
      </c>
      <c r="D125" s="13">
        <v>122155</v>
      </c>
      <c r="E125" s="13">
        <v>130806</v>
      </c>
      <c r="F125" s="13">
        <v>148237</v>
      </c>
      <c r="G125" s="13">
        <v>143231</v>
      </c>
      <c r="H125" s="13">
        <v>184828</v>
      </c>
      <c r="I125" s="13">
        <v>198076</v>
      </c>
      <c r="J125" s="13">
        <v>232673</v>
      </c>
      <c r="K125" s="13">
        <v>239746</v>
      </c>
      <c r="L125" s="13">
        <v>203287</v>
      </c>
      <c r="M125" s="13">
        <v>196082</v>
      </c>
      <c r="N125" s="13">
        <v>177400</v>
      </c>
      <c r="O125" s="13">
        <v>169061</v>
      </c>
      <c r="P125" s="10">
        <f t="shared" si="4"/>
        <v>2145582</v>
      </c>
      <c r="Q125" s="52">
        <f t="shared" si="3"/>
        <v>0.21123654875979314</v>
      </c>
    </row>
    <row r="126" spans="1:17" x14ac:dyDescent="0.2">
      <c r="A126" s="5" t="s">
        <v>275</v>
      </c>
      <c r="B126" s="7" t="s">
        <v>303</v>
      </c>
      <c r="C126" s="57">
        <v>0.69639899999999999</v>
      </c>
      <c r="D126" s="13">
        <v>40162</v>
      </c>
      <c r="E126" s="13">
        <v>42840</v>
      </c>
      <c r="F126" s="13">
        <v>50575</v>
      </c>
      <c r="G126" s="13">
        <v>52324</v>
      </c>
      <c r="H126" s="13">
        <v>65074</v>
      </c>
      <c r="I126" s="13">
        <v>67065</v>
      </c>
      <c r="J126" s="13">
        <v>73759</v>
      </c>
      <c r="K126" s="13">
        <v>65829</v>
      </c>
      <c r="L126" s="13">
        <v>70679</v>
      </c>
      <c r="M126" s="13">
        <v>78097</v>
      </c>
      <c r="N126" s="13">
        <v>59654</v>
      </c>
      <c r="O126" s="13">
        <v>57221</v>
      </c>
      <c r="P126" s="10">
        <f t="shared" si="4"/>
        <v>723279</v>
      </c>
      <c r="Q126" s="52">
        <f t="shared" si="3"/>
        <v>3.8598562031249228E-2</v>
      </c>
    </row>
    <row r="127" spans="1:17" x14ac:dyDescent="0.2">
      <c r="A127" s="5" t="s">
        <v>275</v>
      </c>
      <c r="B127" s="7" t="s">
        <v>304</v>
      </c>
      <c r="C127" s="57">
        <v>3.2205759999999999</v>
      </c>
      <c r="D127" s="13">
        <v>278439</v>
      </c>
      <c r="E127" s="13">
        <v>269233</v>
      </c>
      <c r="F127" s="13">
        <v>311856</v>
      </c>
      <c r="G127" s="13">
        <v>270267</v>
      </c>
      <c r="H127" s="13">
        <v>307687</v>
      </c>
      <c r="I127" s="13">
        <v>307028</v>
      </c>
      <c r="J127" s="13">
        <v>312496</v>
      </c>
      <c r="K127" s="13">
        <v>322773</v>
      </c>
      <c r="L127" s="13">
        <v>321454</v>
      </c>
      <c r="M127" s="13">
        <v>303985</v>
      </c>
      <c r="N127" s="13">
        <v>270822</v>
      </c>
      <c r="O127" s="13">
        <v>276489</v>
      </c>
      <c r="P127" s="10">
        <v>3552519</v>
      </c>
      <c r="Q127" s="52">
        <f t="shared" si="3"/>
        <v>0.10306945093051678</v>
      </c>
    </row>
    <row r="128" spans="1:17" x14ac:dyDescent="0.2">
      <c r="A128" s="5" t="s">
        <v>275</v>
      </c>
      <c r="B128" s="7" t="s">
        <v>305</v>
      </c>
      <c r="C128" s="57">
        <v>6.701689</v>
      </c>
      <c r="D128" s="13">
        <v>398365</v>
      </c>
      <c r="E128" s="13">
        <v>412955</v>
      </c>
      <c r="F128" s="13">
        <v>485551</v>
      </c>
      <c r="G128" s="13">
        <v>484551</v>
      </c>
      <c r="H128" s="13">
        <v>661665</v>
      </c>
      <c r="I128" s="13">
        <v>662538</v>
      </c>
      <c r="J128" s="13">
        <v>733256</v>
      </c>
      <c r="K128" s="13">
        <v>753821</v>
      </c>
      <c r="L128" s="13">
        <v>708170</v>
      </c>
      <c r="M128" s="13">
        <v>666734</v>
      </c>
      <c r="N128" s="13">
        <v>467491</v>
      </c>
      <c r="O128" s="13">
        <v>419478</v>
      </c>
      <c r="P128" s="10">
        <v>6854595</v>
      </c>
      <c r="Q128" s="52">
        <f t="shared" si="3"/>
        <v>2.2816039359630169E-2</v>
      </c>
    </row>
    <row r="129" spans="1:17" x14ac:dyDescent="0.2">
      <c r="A129" s="5" t="s">
        <v>275</v>
      </c>
      <c r="B129" s="7" t="s">
        <v>306</v>
      </c>
      <c r="C129" s="57">
        <v>3.058649</v>
      </c>
      <c r="D129" s="13">
        <v>187441</v>
      </c>
      <c r="E129" s="13">
        <v>169209</v>
      </c>
      <c r="F129" s="13">
        <v>193431</v>
      </c>
      <c r="G129" s="13">
        <v>180090</v>
      </c>
      <c r="H129" s="13">
        <v>258997</v>
      </c>
      <c r="I129" s="13">
        <v>334654</v>
      </c>
      <c r="J129" s="13">
        <v>383565</v>
      </c>
      <c r="K129" s="13">
        <v>408921</v>
      </c>
      <c r="L129" s="13">
        <v>327857</v>
      </c>
      <c r="M129" s="13">
        <v>215299</v>
      </c>
      <c r="N129" s="13">
        <v>168424</v>
      </c>
      <c r="O129" s="13">
        <v>178515</v>
      </c>
      <c r="P129" s="10">
        <v>3016669</v>
      </c>
      <c r="Q129" s="52">
        <f t="shared" si="3"/>
        <v>-1.372501388684999E-2</v>
      </c>
    </row>
    <row r="130" spans="1:17" x14ac:dyDescent="0.2">
      <c r="A130" s="5" t="s">
        <v>338</v>
      </c>
      <c r="B130" s="6" t="s">
        <v>339</v>
      </c>
      <c r="C130" s="57">
        <v>1.1919999999999999</v>
      </c>
      <c r="D130" s="13">
        <v>96732</v>
      </c>
      <c r="E130" s="13">
        <v>76734</v>
      </c>
      <c r="F130" s="13">
        <v>87045</v>
      </c>
      <c r="G130" s="13">
        <v>83548</v>
      </c>
      <c r="H130" s="13">
        <v>102349</v>
      </c>
      <c r="I130" s="13">
        <v>111614</v>
      </c>
      <c r="J130" s="13">
        <v>169523</v>
      </c>
      <c r="K130" s="13"/>
      <c r="L130" s="13"/>
      <c r="M130" s="13"/>
      <c r="N130" s="13"/>
      <c r="O130" s="13"/>
      <c r="P130" s="10">
        <f t="shared" si="4"/>
        <v>727545</v>
      </c>
      <c r="Q130" s="52"/>
    </row>
    <row r="131" spans="1:17" x14ac:dyDescent="0.2">
      <c r="A131" s="5" t="s">
        <v>340</v>
      </c>
      <c r="B131" s="6" t="s">
        <v>341</v>
      </c>
      <c r="C131" s="57">
        <v>4.0668540000000002</v>
      </c>
      <c r="D131" s="13">
        <v>297829</v>
      </c>
      <c r="E131" s="13">
        <v>271955</v>
      </c>
      <c r="F131" s="13">
        <v>344602</v>
      </c>
      <c r="G131" s="13">
        <v>296430</v>
      </c>
      <c r="H131" s="13">
        <v>410423</v>
      </c>
      <c r="I131" s="13">
        <v>473388</v>
      </c>
      <c r="J131" s="13">
        <v>520856</v>
      </c>
      <c r="K131" s="13">
        <v>518644</v>
      </c>
      <c r="L131" s="13">
        <v>454045</v>
      </c>
      <c r="M131" s="13">
        <v>428891</v>
      </c>
      <c r="N131" s="13">
        <v>322887</v>
      </c>
      <c r="O131" s="13">
        <v>323522</v>
      </c>
      <c r="P131" s="10">
        <f t="shared" si="4"/>
        <v>4663472</v>
      </c>
      <c r="Q131" s="52">
        <f>P131/(C131*1000000)-1</f>
        <v>0.14670258632348254</v>
      </c>
    </row>
    <row r="132" spans="1:17" x14ac:dyDescent="0.2">
      <c r="A132" s="5" t="s">
        <v>342</v>
      </c>
      <c r="B132" s="6" t="s">
        <v>343</v>
      </c>
      <c r="C132" s="57">
        <v>0.45669799999999999</v>
      </c>
      <c r="D132" s="13">
        <v>39937</v>
      </c>
      <c r="E132" s="13">
        <v>36024</v>
      </c>
      <c r="F132" s="13">
        <v>48411</v>
      </c>
      <c r="G132" s="13">
        <v>37194</v>
      </c>
      <c r="H132" s="13">
        <v>71667</v>
      </c>
      <c r="I132" s="13">
        <v>80808</v>
      </c>
      <c r="J132" s="13">
        <v>92097</v>
      </c>
      <c r="K132" s="13">
        <v>89241</v>
      </c>
      <c r="L132" s="13">
        <v>80744</v>
      </c>
      <c r="M132" s="13">
        <v>86393</v>
      </c>
      <c r="N132" s="13">
        <v>73517</v>
      </c>
      <c r="O132" s="13">
        <v>73719</v>
      </c>
      <c r="P132" s="10">
        <f t="shared" si="4"/>
        <v>809752</v>
      </c>
      <c r="Q132" s="52">
        <f>P132/(C132*1000000)-1</f>
        <v>0.77305790697572574</v>
      </c>
    </row>
    <row r="133" spans="1:17" x14ac:dyDescent="0.2">
      <c r="A133" s="5" t="s">
        <v>342</v>
      </c>
      <c r="B133" s="6" t="s">
        <v>345</v>
      </c>
      <c r="C133" s="57">
        <v>1.308632</v>
      </c>
      <c r="D133" s="27">
        <f>173196-E133</f>
        <v>88954</v>
      </c>
      <c r="E133" s="27">
        <v>84242</v>
      </c>
      <c r="F133" s="27">
        <v>112784</v>
      </c>
      <c r="G133" s="27">
        <v>97773</v>
      </c>
      <c r="H133" s="27">
        <v>134011</v>
      </c>
      <c r="I133" s="27">
        <v>149429</v>
      </c>
      <c r="J133" s="27">
        <v>147240</v>
      </c>
      <c r="K133" s="27">
        <v>148289</v>
      </c>
      <c r="L133" s="27">
        <v>129768</v>
      </c>
      <c r="M133" s="13">
        <v>109446</v>
      </c>
      <c r="N133" s="13">
        <v>90699</v>
      </c>
      <c r="O133" s="13">
        <v>81224</v>
      </c>
      <c r="P133" s="10">
        <f t="shared" si="4"/>
        <v>1373859</v>
      </c>
      <c r="Q133" s="52">
        <f>P133/(C133*1000000)-1</f>
        <v>4.9843653525208031E-2</v>
      </c>
    </row>
    <row r="134" spans="1:17" x14ac:dyDescent="0.2">
      <c r="A134" s="5" t="s">
        <v>346</v>
      </c>
      <c r="B134" s="6" t="s">
        <v>346</v>
      </c>
      <c r="C134" s="57">
        <v>1.5513170000000001</v>
      </c>
      <c r="D134" s="13">
        <v>92601</v>
      </c>
      <c r="E134" s="13">
        <v>96329</v>
      </c>
      <c r="F134" s="13">
        <v>116594</v>
      </c>
      <c r="G134" s="13">
        <v>112233</v>
      </c>
      <c r="H134" s="13">
        <v>150999</v>
      </c>
      <c r="I134" s="13">
        <v>148188</v>
      </c>
      <c r="J134" s="13">
        <v>176404</v>
      </c>
      <c r="K134" s="13">
        <v>183463</v>
      </c>
      <c r="L134" s="13">
        <v>162223</v>
      </c>
      <c r="M134" s="13">
        <v>155762</v>
      </c>
      <c r="N134" s="13">
        <v>125977</v>
      </c>
      <c r="O134" s="13">
        <v>109254</v>
      </c>
      <c r="P134" s="10">
        <f t="shared" si="4"/>
        <v>1630027</v>
      </c>
      <c r="Q134" s="52">
        <v>5.0999999999999997E-2</v>
      </c>
    </row>
    <row r="135" spans="1:17" x14ac:dyDescent="0.2">
      <c r="A135" s="5" t="s">
        <v>349</v>
      </c>
      <c r="B135" s="6" t="s">
        <v>349</v>
      </c>
      <c r="C135" s="57">
        <v>2.9186640000000001</v>
      </c>
      <c r="D135" s="13">
        <v>147697</v>
      </c>
      <c r="E135" s="13">
        <v>148497</v>
      </c>
      <c r="F135" s="13">
        <v>206543</v>
      </c>
      <c r="G135" s="13">
        <v>239553</v>
      </c>
      <c r="H135" s="13">
        <v>307292</v>
      </c>
      <c r="I135" s="13">
        <v>331344</v>
      </c>
      <c r="J135" s="13">
        <v>401969</v>
      </c>
      <c r="K135" s="13">
        <v>427924</v>
      </c>
      <c r="L135" s="13">
        <v>373610</v>
      </c>
      <c r="M135" s="13">
        <v>331910</v>
      </c>
      <c r="N135" s="13">
        <v>202718</v>
      </c>
      <c r="O135" s="13">
        <v>174630</v>
      </c>
      <c r="P135" s="10">
        <v>3293524</v>
      </c>
      <c r="Q135" s="52">
        <f>P135/(C135*1000000)-1</f>
        <v>0.12843547595749283</v>
      </c>
    </row>
    <row r="136" spans="1:17" x14ac:dyDescent="0.2">
      <c r="A136" s="5" t="s">
        <v>350</v>
      </c>
      <c r="B136" s="6" t="s">
        <v>351</v>
      </c>
      <c r="C136" s="57">
        <v>0.80900000000000005</v>
      </c>
      <c r="D136" s="13">
        <v>55370</v>
      </c>
      <c r="E136" s="13">
        <v>43014</v>
      </c>
      <c r="F136" s="13">
        <v>50957</v>
      </c>
      <c r="G136" s="13">
        <v>59379</v>
      </c>
      <c r="H136" s="13">
        <v>82758</v>
      </c>
      <c r="I136" s="13">
        <v>94160</v>
      </c>
      <c r="J136" s="13">
        <v>108861</v>
      </c>
      <c r="K136" s="13">
        <v>123657</v>
      </c>
      <c r="L136" s="13">
        <v>104753</v>
      </c>
      <c r="M136" s="13">
        <v>84229</v>
      </c>
      <c r="N136" s="13">
        <v>64871</v>
      </c>
      <c r="O136" s="13">
        <v>65028</v>
      </c>
      <c r="P136" s="10">
        <f t="shared" ref="P136:P200" si="5">SUM(D136:O136)</f>
        <v>937037</v>
      </c>
      <c r="Q136" s="52">
        <f>P136/(C136*1000000)-1</f>
        <v>0.15826576019777505</v>
      </c>
    </row>
    <row r="137" spans="1:17" x14ac:dyDescent="0.2">
      <c r="A137" s="5" t="s">
        <v>366</v>
      </c>
      <c r="B137" s="6" t="s">
        <v>367</v>
      </c>
      <c r="C137" s="57">
        <v>1.4470000000000001</v>
      </c>
      <c r="D137" s="13">
        <v>107095</v>
      </c>
      <c r="E137" s="13">
        <v>114191</v>
      </c>
      <c r="F137" s="13">
        <v>138983</v>
      </c>
      <c r="G137" s="13">
        <v>130746</v>
      </c>
      <c r="H137" s="13">
        <v>134912</v>
      </c>
      <c r="I137" s="13">
        <v>141809</v>
      </c>
      <c r="J137" s="13">
        <v>163800</v>
      </c>
      <c r="K137" s="13">
        <v>158517</v>
      </c>
      <c r="L137" s="13">
        <v>144544</v>
      </c>
      <c r="M137" s="13">
        <v>151615</v>
      </c>
      <c r="N137" s="13">
        <v>127484</v>
      </c>
      <c r="O137" s="13">
        <v>110498</v>
      </c>
      <c r="P137" s="10">
        <f t="shared" si="5"/>
        <v>1624194</v>
      </c>
      <c r="Q137" s="52">
        <v>0.11799999999999999</v>
      </c>
    </row>
    <row r="138" spans="1:17" x14ac:dyDescent="0.2">
      <c r="A138" s="5" t="s">
        <v>366</v>
      </c>
      <c r="B138" s="6" t="s">
        <v>93</v>
      </c>
      <c r="C138" s="57">
        <v>13.351000000000001</v>
      </c>
      <c r="D138" s="13">
        <v>1043362</v>
      </c>
      <c r="E138" s="13">
        <v>995117</v>
      </c>
      <c r="F138" s="13">
        <v>1216390</v>
      </c>
      <c r="G138" s="13">
        <v>1251333</v>
      </c>
      <c r="H138" s="13">
        <v>1255466</v>
      </c>
      <c r="I138" s="13">
        <v>1262765</v>
      </c>
      <c r="J138" s="13">
        <v>1587234</v>
      </c>
      <c r="K138" s="13">
        <v>1519259</v>
      </c>
      <c r="L138" s="13">
        <v>1323820</v>
      </c>
      <c r="M138" s="13">
        <v>1411109</v>
      </c>
      <c r="N138" s="13">
        <v>1282960</v>
      </c>
      <c r="O138" s="13">
        <v>1262934</v>
      </c>
      <c r="P138" s="10">
        <f t="shared" si="5"/>
        <v>15411749</v>
      </c>
      <c r="Q138" s="52">
        <v>0.14899999999999999</v>
      </c>
    </row>
    <row r="139" spans="1:17" x14ac:dyDescent="0.2">
      <c r="A139" s="5" t="s">
        <v>366</v>
      </c>
      <c r="B139" s="6" t="s">
        <v>368</v>
      </c>
      <c r="C139" s="57">
        <v>6.3931649999999998</v>
      </c>
      <c r="D139" s="13">
        <v>514881</v>
      </c>
      <c r="E139" s="13">
        <v>462977</v>
      </c>
      <c r="F139" s="13">
        <v>562573</v>
      </c>
      <c r="G139" s="13">
        <v>585553</v>
      </c>
      <c r="H139" s="13">
        <v>560532</v>
      </c>
      <c r="I139" s="13">
        <v>594693</v>
      </c>
      <c r="J139" s="13">
        <v>779654</v>
      </c>
      <c r="K139" s="13">
        <v>728419</v>
      </c>
      <c r="L139" s="13">
        <v>634061</v>
      </c>
      <c r="M139" s="13">
        <v>628814</v>
      </c>
      <c r="N139" s="13">
        <v>582357</v>
      </c>
      <c r="O139" s="13">
        <v>609644</v>
      </c>
      <c r="P139" s="10">
        <f t="shared" si="5"/>
        <v>7244158</v>
      </c>
      <c r="Q139" s="52">
        <v>0.13300000000000001</v>
      </c>
    </row>
    <row r="140" spans="1:17" x14ac:dyDescent="0.2">
      <c r="A140" s="5" t="s">
        <v>366</v>
      </c>
      <c r="B140" s="6" t="s">
        <v>369</v>
      </c>
      <c r="C140" s="57">
        <v>0.52700000000000002</v>
      </c>
      <c r="D140" s="13">
        <v>46380</v>
      </c>
      <c r="E140" s="13">
        <v>44086</v>
      </c>
      <c r="F140" s="13">
        <v>52669</v>
      </c>
      <c r="G140" s="13">
        <v>53100</v>
      </c>
      <c r="H140" s="13">
        <v>61545</v>
      </c>
      <c r="I140" s="13">
        <v>62094</v>
      </c>
      <c r="J140" s="13">
        <v>71623</v>
      </c>
      <c r="K140" s="13">
        <v>70638</v>
      </c>
      <c r="L140" s="13">
        <v>64572</v>
      </c>
      <c r="M140" s="13">
        <v>67769</v>
      </c>
      <c r="N140" s="13">
        <v>72317</v>
      </c>
      <c r="O140" s="13">
        <v>73424</v>
      </c>
      <c r="P140" s="10">
        <f t="shared" si="5"/>
        <v>740217</v>
      </c>
      <c r="Q140" s="52">
        <v>0.40100000000000002</v>
      </c>
    </row>
    <row r="141" spans="1:17" x14ac:dyDescent="0.2">
      <c r="A141" s="5" t="s">
        <v>366</v>
      </c>
      <c r="B141" s="6" t="s">
        <v>370</v>
      </c>
      <c r="C141" s="57">
        <v>2.9820000000000002</v>
      </c>
      <c r="D141" s="13">
        <v>231374</v>
      </c>
      <c r="E141" s="13">
        <v>240038</v>
      </c>
      <c r="F141" s="13">
        <v>301153</v>
      </c>
      <c r="G141" s="13">
        <v>313122</v>
      </c>
      <c r="H141" s="13">
        <v>322700</v>
      </c>
      <c r="I141" s="13">
        <v>267432</v>
      </c>
      <c r="J141" s="13">
        <v>266944</v>
      </c>
      <c r="K141" s="13">
        <v>285777</v>
      </c>
      <c r="L141" s="13">
        <v>276289</v>
      </c>
      <c r="M141" s="13">
        <v>362635</v>
      </c>
      <c r="N141" s="13">
        <v>299451</v>
      </c>
      <c r="O141" s="13">
        <v>271482</v>
      </c>
      <c r="P141" s="10">
        <f t="shared" si="5"/>
        <v>3438397</v>
      </c>
      <c r="Q141" s="52">
        <v>0.15</v>
      </c>
    </row>
    <row r="142" spans="1:17" x14ac:dyDescent="0.2">
      <c r="A142" s="5" t="s">
        <v>366</v>
      </c>
      <c r="B142" s="6" t="s">
        <v>371</v>
      </c>
      <c r="C142" s="57">
        <v>0.30748300000000001</v>
      </c>
      <c r="D142" s="13">
        <v>24430</v>
      </c>
      <c r="E142" s="13">
        <v>22011</v>
      </c>
      <c r="F142" s="13">
        <v>26219</v>
      </c>
      <c r="G142" s="13">
        <v>27538</v>
      </c>
      <c r="H142" s="13">
        <v>32297</v>
      </c>
      <c r="I142" s="13">
        <v>39583</v>
      </c>
      <c r="J142" s="13">
        <v>63782</v>
      </c>
      <c r="K142" s="13">
        <v>50964</v>
      </c>
      <c r="L142" s="13">
        <v>37585</v>
      </c>
      <c r="M142" s="13">
        <v>40229</v>
      </c>
      <c r="N142" s="13">
        <v>38377</v>
      </c>
      <c r="O142" s="13">
        <v>39246</v>
      </c>
      <c r="P142" s="10">
        <f t="shared" si="5"/>
        <v>442261</v>
      </c>
      <c r="Q142" s="52">
        <v>0.433</v>
      </c>
    </row>
    <row r="143" spans="1:17" x14ac:dyDescent="0.2">
      <c r="A143" s="5" t="s">
        <v>366</v>
      </c>
      <c r="B143" s="6" t="s">
        <v>372</v>
      </c>
      <c r="C143" s="57">
        <v>0.4</v>
      </c>
      <c r="D143" s="13">
        <v>25872</v>
      </c>
      <c r="E143" s="13">
        <v>24221</v>
      </c>
      <c r="F143" s="13">
        <v>29357</v>
      </c>
      <c r="G143" s="13">
        <v>30635</v>
      </c>
      <c r="H143" s="13">
        <v>30601</v>
      </c>
      <c r="I143" s="13">
        <v>42211</v>
      </c>
      <c r="J143" s="13">
        <v>74203</v>
      </c>
      <c r="K143" s="13">
        <v>61142</v>
      </c>
      <c r="L143" s="13">
        <v>40479</v>
      </c>
      <c r="M143" s="13">
        <v>29923</v>
      </c>
      <c r="N143" s="13">
        <v>34396</v>
      </c>
      <c r="O143" s="13">
        <v>37372</v>
      </c>
      <c r="P143" s="10">
        <f t="shared" si="5"/>
        <v>460412</v>
      </c>
      <c r="Q143" s="52">
        <v>0.14699999999999999</v>
      </c>
    </row>
    <row r="144" spans="1:17" x14ac:dyDescent="0.2">
      <c r="A144" s="5" t="s">
        <v>366</v>
      </c>
      <c r="B144" s="6" t="s">
        <v>373</v>
      </c>
      <c r="C144" s="57">
        <v>0.35299999999999998</v>
      </c>
      <c r="D144" s="13">
        <v>24498</v>
      </c>
      <c r="E144" s="13">
        <v>21441</v>
      </c>
      <c r="F144" s="13">
        <v>26317</v>
      </c>
      <c r="G144" s="13">
        <v>22878</v>
      </c>
      <c r="H144" s="13">
        <v>29669</v>
      </c>
      <c r="I144" s="13">
        <v>29192</v>
      </c>
      <c r="J144" s="13">
        <v>39581</v>
      </c>
      <c r="K144" s="13">
        <v>37466</v>
      </c>
      <c r="L144" s="13">
        <v>30446</v>
      </c>
      <c r="M144" s="13">
        <v>32677</v>
      </c>
      <c r="N144" s="13">
        <v>34782</v>
      </c>
      <c r="O144" s="13">
        <v>32968</v>
      </c>
      <c r="P144" s="10">
        <f t="shared" si="5"/>
        <v>361915</v>
      </c>
      <c r="Q144" s="52">
        <v>1.0999999999999999E-2</v>
      </c>
    </row>
    <row r="145" spans="1:17" x14ac:dyDescent="0.2">
      <c r="A145" s="5" t="s">
        <v>366</v>
      </c>
      <c r="B145" s="6" t="s">
        <v>374</v>
      </c>
      <c r="C145" s="57">
        <v>0.64600000000000002</v>
      </c>
      <c r="D145" s="13">
        <v>49428</v>
      </c>
      <c r="E145" s="13">
        <v>44581</v>
      </c>
      <c r="F145" s="13">
        <v>53471</v>
      </c>
      <c r="G145" s="13">
        <v>56191</v>
      </c>
      <c r="H145" s="13">
        <v>55413</v>
      </c>
      <c r="I145" s="13">
        <v>63669</v>
      </c>
      <c r="J145" s="13">
        <v>95456</v>
      </c>
      <c r="K145" s="13">
        <v>91112</v>
      </c>
      <c r="L145" s="13">
        <v>68402</v>
      </c>
      <c r="M145" s="13">
        <v>63995</v>
      </c>
      <c r="N145" s="13">
        <v>60902</v>
      </c>
      <c r="O145" s="13">
        <v>59627</v>
      </c>
      <c r="P145" s="10">
        <f t="shared" si="5"/>
        <v>762247</v>
      </c>
      <c r="Q145" s="52">
        <v>0.17399999999999999</v>
      </c>
    </row>
    <row r="146" spans="1:17" x14ac:dyDescent="0.2">
      <c r="A146" s="5" t="s">
        <v>375</v>
      </c>
      <c r="B146" s="6" t="s">
        <v>376</v>
      </c>
      <c r="C146" s="57">
        <v>43.569552999999999</v>
      </c>
      <c r="D146" s="13">
        <v>2945231</v>
      </c>
      <c r="E146" s="13">
        <v>2861907</v>
      </c>
      <c r="F146" s="13">
        <v>3472200</v>
      </c>
      <c r="G146" s="13">
        <v>3011087</v>
      </c>
      <c r="H146" s="13">
        <v>4100326</v>
      </c>
      <c r="I146" s="13">
        <v>4110980</v>
      </c>
      <c r="J146" s="13">
        <v>4737638</v>
      </c>
      <c r="K146" s="13">
        <v>4648773</v>
      </c>
      <c r="L146" s="13">
        <v>4252037</v>
      </c>
      <c r="M146" s="13">
        <v>4314488</v>
      </c>
      <c r="N146" s="13">
        <v>3513877</v>
      </c>
      <c r="O146" s="13">
        <v>3243205</v>
      </c>
      <c r="P146" s="10">
        <f t="shared" si="5"/>
        <v>45211749</v>
      </c>
      <c r="Q146" s="52">
        <f t="shared" ref="Q146:Q175" si="6">P146/(C146*1000000)-1</f>
        <v>3.769136672115958E-2</v>
      </c>
    </row>
    <row r="147" spans="1:17" x14ac:dyDescent="0.2">
      <c r="A147" s="5" t="s">
        <v>375</v>
      </c>
      <c r="B147" s="6" t="s">
        <v>377</v>
      </c>
      <c r="C147" s="57">
        <v>1.7115039999999999</v>
      </c>
      <c r="D147" s="13">
        <v>111348</v>
      </c>
      <c r="E147" s="13">
        <v>122385</v>
      </c>
      <c r="F147" s="13">
        <v>146497</v>
      </c>
      <c r="G147" s="13">
        <v>136273</v>
      </c>
      <c r="H147" s="13">
        <v>209448</v>
      </c>
      <c r="I147" s="13">
        <v>198368</v>
      </c>
      <c r="J147" s="13">
        <v>228133</v>
      </c>
      <c r="K147" s="13">
        <v>252132</v>
      </c>
      <c r="L147" s="13">
        <v>221517</v>
      </c>
      <c r="M147" s="13">
        <v>220659</v>
      </c>
      <c r="N147" s="13">
        <v>151018</v>
      </c>
      <c r="O147" s="13">
        <v>145055</v>
      </c>
      <c r="P147" s="10">
        <f t="shared" si="5"/>
        <v>2142833</v>
      </c>
      <c r="Q147" s="52">
        <v>0.252</v>
      </c>
    </row>
    <row r="148" spans="1:17" x14ac:dyDescent="0.2">
      <c r="A148" s="5" t="s">
        <v>375</v>
      </c>
      <c r="B148" s="6" t="s">
        <v>379</v>
      </c>
      <c r="C148" s="57">
        <v>0.19705500000000001</v>
      </c>
      <c r="D148" s="13">
        <v>6503</v>
      </c>
      <c r="E148" s="13">
        <v>6985</v>
      </c>
      <c r="F148" s="13">
        <v>10678</v>
      </c>
      <c r="G148" s="13">
        <v>13202</v>
      </c>
      <c r="H148" s="13">
        <v>27558</v>
      </c>
      <c r="I148" s="13">
        <v>29533</v>
      </c>
      <c r="J148" s="13">
        <v>38320</v>
      </c>
      <c r="K148" s="13">
        <v>39655</v>
      </c>
      <c r="L148" s="13">
        <v>35209</v>
      </c>
      <c r="M148" s="13">
        <v>31551</v>
      </c>
      <c r="N148" s="13">
        <v>9975</v>
      </c>
      <c r="O148" s="13">
        <v>8138</v>
      </c>
      <c r="P148" s="10">
        <f t="shared" si="5"/>
        <v>257307</v>
      </c>
      <c r="Q148" s="52">
        <f t="shared" si="6"/>
        <v>0.30576235061277313</v>
      </c>
    </row>
    <row r="149" spans="1:17" x14ac:dyDescent="0.2">
      <c r="A149" s="8" t="s">
        <v>375</v>
      </c>
      <c r="B149" s="9" t="s">
        <v>380</v>
      </c>
      <c r="C149" s="57">
        <v>0.99138999999999999</v>
      </c>
      <c r="D149" s="13">
        <f>64838</f>
        <v>64838</v>
      </c>
      <c r="E149" s="13">
        <f>65801</f>
        <v>65801</v>
      </c>
      <c r="F149" s="13">
        <v>77673</v>
      </c>
      <c r="G149" s="13">
        <v>55817</v>
      </c>
      <c r="H149" s="13">
        <v>104871</v>
      </c>
      <c r="I149" s="13">
        <v>101655</v>
      </c>
      <c r="J149" s="13">
        <v>111156</v>
      </c>
      <c r="K149" s="13">
        <v>112539</v>
      </c>
      <c r="L149" s="13">
        <v>110162</v>
      </c>
      <c r="M149" s="13">
        <v>98250</v>
      </c>
      <c r="N149" s="13">
        <v>50190</v>
      </c>
      <c r="O149" s="13">
        <v>47906</v>
      </c>
      <c r="P149" s="10">
        <f t="shared" si="5"/>
        <v>1000858</v>
      </c>
      <c r="Q149" s="52">
        <f t="shared" si="6"/>
        <v>9.5502274584169378E-3</v>
      </c>
    </row>
    <row r="150" spans="1:17" x14ac:dyDescent="0.2">
      <c r="A150" s="5" t="s">
        <v>381</v>
      </c>
      <c r="B150" s="6" t="s">
        <v>382</v>
      </c>
      <c r="C150" s="57">
        <v>0.77419499999999997</v>
      </c>
      <c r="D150" s="13">
        <v>53909</v>
      </c>
      <c r="E150" s="13">
        <v>58795</v>
      </c>
      <c r="F150" s="13">
        <v>67972</v>
      </c>
      <c r="G150" s="13">
        <v>48932</v>
      </c>
      <c r="H150" s="13">
        <v>72975</v>
      </c>
      <c r="I150" s="13">
        <v>82195</v>
      </c>
      <c r="J150" s="13">
        <v>74152</v>
      </c>
      <c r="K150" s="13">
        <v>75089</v>
      </c>
      <c r="L150" s="13">
        <v>78906</v>
      </c>
      <c r="M150" s="13">
        <v>83056</v>
      </c>
      <c r="N150" s="13">
        <v>72084</v>
      </c>
      <c r="O150" s="13">
        <v>61066</v>
      </c>
      <c r="P150" s="10">
        <v>833534</v>
      </c>
      <c r="Q150" s="52">
        <f t="shared" si="6"/>
        <v>7.6646064621962218E-2</v>
      </c>
    </row>
    <row r="151" spans="1:17" x14ac:dyDescent="0.2">
      <c r="A151" s="5" t="s">
        <v>381</v>
      </c>
      <c r="B151" s="6" t="s">
        <v>93</v>
      </c>
      <c r="C151" s="57">
        <v>41.170037999999998</v>
      </c>
      <c r="D151" s="13">
        <v>2727519</v>
      </c>
      <c r="E151" s="13">
        <v>3061099</v>
      </c>
      <c r="F151" s="13">
        <v>3573663</v>
      </c>
      <c r="G151" s="13">
        <v>2529425</v>
      </c>
      <c r="H151" s="13">
        <v>3688873</v>
      </c>
      <c r="I151" s="13">
        <v>4165622</v>
      </c>
      <c r="J151" s="13">
        <v>4075555</v>
      </c>
      <c r="K151" s="13">
        <v>4122488</v>
      </c>
      <c r="L151" s="13">
        <v>4194333</v>
      </c>
      <c r="M151" s="13">
        <v>4227457</v>
      </c>
      <c r="N151" s="13">
        <v>3695397</v>
      </c>
      <c r="O151" s="13">
        <v>3186582</v>
      </c>
      <c r="P151" s="10">
        <v>43951106</v>
      </c>
      <c r="Q151" s="52">
        <f t="shared" si="6"/>
        <v>6.7550775639313221E-2</v>
      </c>
    </row>
    <row r="152" spans="1:17" x14ac:dyDescent="0.2">
      <c r="A152" s="5" t="s">
        <v>381</v>
      </c>
      <c r="B152" s="6" t="s">
        <v>383</v>
      </c>
      <c r="C152" s="57">
        <v>0.33413199999999998</v>
      </c>
      <c r="D152" s="13">
        <v>19453</v>
      </c>
      <c r="E152" s="13">
        <v>23537</v>
      </c>
      <c r="F152" s="13">
        <v>27158</v>
      </c>
      <c r="G152" s="13">
        <v>19768</v>
      </c>
      <c r="H152" s="13">
        <v>27755</v>
      </c>
      <c r="I152" s="13">
        <v>34320</v>
      </c>
      <c r="J152" s="13">
        <v>35845</v>
      </c>
      <c r="K152" s="13">
        <v>35285</v>
      </c>
      <c r="L152" s="13">
        <v>30850</v>
      </c>
      <c r="M152" s="13">
        <v>30275</v>
      </c>
      <c r="N152" s="13">
        <v>25361</v>
      </c>
      <c r="O152" s="13">
        <v>22605</v>
      </c>
      <c r="P152" s="10">
        <v>333593</v>
      </c>
      <c r="Q152" s="52">
        <f t="shared" si="6"/>
        <v>-1.6131349287108465E-3</v>
      </c>
    </row>
    <row r="153" spans="1:17" x14ac:dyDescent="0.2">
      <c r="A153" s="5" t="s">
        <v>381</v>
      </c>
      <c r="B153" s="6" t="s">
        <v>384</v>
      </c>
      <c r="C153" s="57">
        <v>0.17561099999999999</v>
      </c>
      <c r="D153" s="13">
        <v>12157</v>
      </c>
      <c r="E153" s="13">
        <v>12367</v>
      </c>
      <c r="F153" s="13">
        <v>15024</v>
      </c>
      <c r="G153" s="13">
        <v>12289</v>
      </c>
      <c r="H153" s="13">
        <v>14696</v>
      </c>
      <c r="I153" s="13">
        <v>21554</v>
      </c>
      <c r="J153" s="13">
        <v>19968</v>
      </c>
      <c r="K153" s="13">
        <v>20021</v>
      </c>
      <c r="L153" s="13">
        <v>14354</v>
      </c>
      <c r="M153" s="13">
        <v>16512</v>
      </c>
      <c r="N153" s="13">
        <v>15297</v>
      </c>
      <c r="O153" s="13">
        <v>16289</v>
      </c>
      <c r="P153" s="10">
        <v>190584</v>
      </c>
      <c r="Q153" s="52">
        <f t="shared" si="6"/>
        <v>8.526231272528495E-2</v>
      </c>
    </row>
    <row r="154" spans="1:17" x14ac:dyDescent="0.2">
      <c r="A154" s="5" t="s">
        <v>381</v>
      </c>
      <c r="B154" s="6" t="s">
        <v>385</v>
      </c>
      <c r="C154" s="57">
        <v>4.8628689999999999</v>
      </c>
      <c r="D154" s="13">
        <v>336793</v>
      </c>
      <c r="E154" s="13">
        <v>361819</v>
      </c>
      <c r="F154" s="13">
        <v>419576</v>
      </c>
      <c r="G154" s="13">
        <v>298543</v>
      </c>
      <c r="H154" s="13">
        <v>445679</v>
      </c>
      <c r="I154" s="13">
        <v>470237</v>
      </c>
      <c r="J154" s="13">
        <v>451298</v>
      </c>
      <c r="K154" s="13">
        <v>472711</v>
      </c>
      <c r="L154" s="13">
        <v>493855</v>
      </c>
      <c r="M154" s="13">
        <v>493530</v>
      </c>
      <c r="N154" s="13">
        <v>436468</v>
      </c>
      <c r="O154" s="13">
        <v>370934</v>
      </c>
      <c r="P154" s="10">
        <v>5078267</v>
      </c>
      <c r="Q154" s="52">
        <f t="shared" si="6"/>
        <v>4.4294427836735872E-2</v>
      </c>
    </row>
    <row r="155" spans="1:17" x14ac:dyDescent="0.2">
      <c r="A155" s="5" t="s">
        <v>381</v>
      </c>
      <c r="B155" s="6" t="s">
        <v>386</v>
      </c>
      <c r="C155" s="57">
        <v>1.5544579999999999</v>
      </c>
      <c r="D155" s="13">
        <v>98864</v>
      </c>
      <c r="E155" s="13">
        <v>121810</v>
      </c>
      <c r="F155" s="13">
        <v>138223</v>
      </c>
      <c r="G155" s="13">
        <v>97770</v>
      </c>
      <c r="H155" s="13">
        <v>137142</v>
      </c>
      <c r="I155" s="13">
        <v>145804</v>
      </c>
      <c r="J155" s="13">
        <v>151069</v>
      </c>
      <c r="K155" s="13">
        <v>151236</v>
      </c>
      <c r="L155" s="13">
        <v>146652</v>
      </c>
      <c r="M155" s="13">
        <v>150555</v>
      </c>
      <c r="N155" s="13">
        <v>133209</v>
      </c>
      <c r="O155" s="13">
        <v>114126</v>
      </c>
      <c r="P155" s="10">
        <v>1611689</v>
      </c>
      <c r="Q155" s="52">
        <f t="shared" si="6"/>
        <v>3.6817334402087454E-2</v>
      </c>
    </row>
    <row r="156" spans="1:17" x14ac:dyDescent="0.2">
      <c r="A156" s="5" t="s">
        <v>381</v>
      </c>
      <c r="B156" s="6" t="s">
        <v>387</v>
      </c>
      <c r="C156" s="57">
        <v>0.50644900000000004</v>
      </c>
      <c r="D156" s="13">
        <v>31906</v>
      </c>
      <c r="E156" s="13">
        <v>35581</v>
      </c>
      <c r="F156" s="13">
        <v>44934</v>
      </c>
      <c r="G156" s="13">
        <v>30059</v>
      </c>
      <c r="H156" s="13">
        <v>48066</v>
      </c>
      <c r="I156" s="13">
        <v>53029</v>
      </c>
      <c r="J156" s="13">
        <v>70690</v>
      </c>
      <c r="K156" s="13">
        <v>59200</v>
      </c>
      <c r="L156" s="13">
        <v>50121</v>
      </c>
      <c r="M156" s="13">
        <v>46817</v>
      </c>
      <c r="N156" s="13">
        <v>40897</v>
      </c>
      <c r="O156" s="13">
        <v>39141</v>
      </c>
      <c r="P156" s="10">
        <v>551106</v>
      </c>
      <c r="Q156" s="52">
        <f t="shared" si="6"/>
        <v>8.8176696962576573E-2</v>
      </c>
    </row>
    <row r="157" spans="1:17" x14ac:dyDescent="0.2">
      <c r="A157" s="5" t="s">
        <v>381</v>
      </c>
      <c r="B157" s="6" t="s">
        <v>388</v>
      </c>
      <c r="C157" s="57">
        <v>0.53235200000000005</v>
      </c>
      <c r="D157" s="13">
        <v>40085</v>
      </c>
      <c r="E157" s="13">
        <v>42047</v>
      </c>
      <c r="F157" s="13">
        <v>47951</v>
      </c>
      <c r="G157" s="13">
        <v>32933</v>
      </c>
      <c r="H157" s="13">
        <v>46596</v>
      </c>
      <c r="I157" s="13">
        <v>47818</v>
      </c>
      <c r="J157" s="13">
        <v>50143</v>
      </c>
      <c r="K157" s="13">
        <v>51794</v>
      </c>
      <c r="L157" s="13">
        <v>52805</v>
      </c>
      <c r="M157" s="13">
        <v>56598</v>
      </c>
      <c r="N157" s="13">
        <v>48551</v>
      </c>
      <c r="O157" s="13">
        <v>41617</v>
      </c>
      <c r="P157" s="10">
        <f t="shared" si="5"/>
        <v>558938</v>
      </c>
      <c r="Q157" s="52">
        <f t="shared" si="6"/>
        <v>4.9940640779033485E-2</v>
      </c>
    </row>
    <row r="158" spans="1:17" x14ac:dyDescent="0.2">
      <c r="A158" s="5" t="s">
        <v>381</v>
      </c>
      <c r="B158" s="6" t="s">
        <v>389</v>
      </c>
      <c r="C158" s="57">
        <v>0.27767799999999998</v>
      </c>
      <c r="D158" s="13">
        <v>16785</v>
      </c>
      <c r="E158" s="13">
        <v>19036</v>
      </c>
      <c r="F158" s="13">
        <v>23333</v>
      </c>
      <c r="G158" s="13">
        <v>15203</v>
      </c>
      <c r="H158" s="13">
        <v>23566</v>
      </c>
      <c r="I158" s="13">
        <v>28761</v>
      </c>
      <c r="J158" s="13">
        <v>30291</v>
      </c>
      <c r="K158" s="13">
        <v>33808</v>
      </c>
      <c r="L158" s="13">
        <v>26160</v>
      </c>
      <c r="M158" s="13">
        <v>23685</v>
      </c>
      <c r="N158" s="13">
        <v>20664</v>
      </c>
      <c r="O158" s="13">
        <v>17015</v>
      </c>
      <c r="P158" s="10">
        <f t="shared" si="5"/>
        <v>278307</v>
      </c>
      <c r="Q158" s="52">
        <f t="shared" si="6"/>
        <v>2.2652136647483001E-3</v>
      </c>
    </row>
    <row r="159" spans="1:17" x14ac:dyDescent="0.2">
      <c r="A159" s="5" t="s">
        <v>381</v>
      </c>
      <c r="B159" s="6" t="s">
        <v>390</v>
      </c>
      <c r="C159" s="57">
        <v>0.84567499999999995</v>
      </c>
      <c r="D159" s="13">
        <v>59762</v>
      </c>
      <c r="E159" s="13">
        <v>63662</v>
      </c>
      <c r="F159" s="13">
        <v>73858</v>
      </c>
      <c r="G159" s="13">
        <v>48640</v>
      </c>
      <c r="H159" s="13">
        <v>74606</v>
      </c>
      <c r="I159" s="13">
        <v>67782</v>
      </c>
      <c r="J159" s="13">
        <v>64039</v>
      </c>
      <c r="K159" s="13">
        <v>75115</v>
      </c>
      <c r="L159" s="13">
        <v>87647</v>
      </c>
      <c r="M159" s="13">
        <v>84928</v>
      </c>
      <c r="N159" s="13">
        <v>76174</v>
      </c>
      <c r="O159" s="13">
        <v>63646</v>
      </c>
      <c r="P159" s="10">
        <v>839916</v>
      </c>
      <c r="Q159" s="52">
        <f t="shared" si="6"/>
        <v>-6.8099447187157658E-3</v>
      </c>
    </row>
    <row r="160" spans="1:17" x14ac:dyDescent="0.2">
      <c r="A160" s="5" t="s">
        <v>381</v>
      </c>
      <c r="B160" s="6" t="s">
        <v>391</v>
      </c>
      <c r="C160" s="57">
        <v>0.36210100000000001</v>
      </c>
      <c r="D160" s="13">
        <v>24051</v>
      </c>
      <c r="E160" s="13">
        <v>26295</v>
      </c>
      <c r="F160" s="13">
        <v>28486</v>
      </c>
      <c r="G160" s="13">
        <v>24809</v>
      </c>
      <c r="H160" s="13">
        <v>32969</v>
      </c>
      <c r="I160" s="13">
        <v>32180</v>
      </c>
      <c r="J160" s="13">
        <v>28984</v>
      </c>
      <c r="K160" s="13">
        <v>31262</v>
      </c>
      <c r="L160" s="13">
        <v>31887</v>
      </c>
      <c r="M160" s="13">
        <v>30165</v>
      </c>
      <c r="N160" s="13">
        <v>29600</v>
      </c>
      <c r="O160" s="13">
        <v>26707</v>
      </c>
      <c r="P160" s="10">
        <v>347550</v>
      </c>
      <c r="Q160" s="52">
        <f t="shared" si="6"/>
        <v>-4.0184920781770828E-2</v>
      </c>
    </row>
    <row r="161" spans="1:17" x14ac:dyDescent="0.2">
      <c r="A161" s="5" t="s">
        <v>381</v>
      </c>
      <c r="B161" s="6" t="s">
        <v>392</v>
      </c>
      <c r="C161" s="57">
        <v>0.35235499999999997</v>
      </c>
      <c r="D161" s="13">
        <v>27298</v>
      </c>
      <c r="E161" s="13">
        <v>29195</v>
      </c>
      <c r="F161" s="13">
        <v>33033</v>
      </c>
      <c r="G161" s="13">
        <v>23799</v>
      </c>
      <c r="H161" s="13">
        <v>34705</v>
      </c>
      <c r="I161" s="13">
        <v>29511</v>
      </c>
      <c r="J161" s="13">
        <v>36356</v>
      </c>
      <c r="K161" s="13">
        <v>35009</v>
      </c>
      <c r="L161" s="13">
        <v>38139</v>
      </c>
      <c r="M161" s="13">
        <v>39837</v>
      </c>
      <c r="N161" s="13">
        <v>34931</v>
      </c>
      <c r="O161" s="13">
        <v>30476</v>
      </c>
      <c r="P161" s="10">
        <v>392901</v>
      </c>
      <c r="Q161" s="52">
        <f t="shared" si="6"/>
        <v>0.11507144782960377</v>
      </c>
    </row>
    <row r="162" spans="1:17" x14ac:dyDescent="0.2">
      <c r="A162" s="5" t="s">
        <v>381</v>
      </c>
      <c r="B162" s="6" t="s">
        <v>393</v>
      </c>
      <c r="C162" s="57"/>
      <c r="D162" s="13">
        <v>68308</v>
      </c>
      <c r="E162" s="13">
        <v>68373</v>
      </c>
      <c r="F162" s="13">
        <v>81710</v>
      </c>
      <c r="G162" s="13">
        <v>89671</v>
      </c>
      <c r="H162" s="13">
        <v>130286</v>
      </c>
      <c r="I162" s="13">
        <v>141395</v>
      </c>
      <c r="J162" s="13">
        <v>179383</v>
      </c>
      <c r="K162" s="13">
        <v>150116</v>
      </c>
      <c r="L162" s="13">
        <v>133377</v>
      </c>
      <c r="M162" s="13">
        <v>156820</v>
      </c>
      <c r="N162" s="13">
        <v>115865</v>
      </c>
      <c r="O162" s="13">
        <v>108505</v>
      </c>
      <c r="P162" s="10">
        <f t="shared" si="5"/>
        <v>1423809</v>
      </c>
      <c r="Q162" s="52"/>
    </row>
    <row r="163" spans="1:17" x14ac:dyDescent="0.2">
      <c r="A163" s="5" t="s">
        <v>381</v>
      </c>
      <c r="B163" s="6" t="s">
        <v>394</v>
      </c>
      <c r="C163" s="57">
        <v>18.087721999999999</v>
      </c>
      <c r="D163" s="13">
        <v>1269347</v>
      </c>
      <c r="E163" s="13">
        <v>1326979</v>
      </c>
      <c r="F163" s="13">
        <v>1574793</v>
      </c>
      <c r="G163" s="13">
        <v>1120514</v>
      </c>
      <c r="H163" s="13">
        <v>1670335</v>
      </c>
      <c r="I163" s="13">
        <v>1867097</v>
      </c>
      <c r="J163" s="13">
        <v>1825690</v>
      </c>
      <c r="K163" s="13">
        <v>1811141</v>
      </c>
      <c r="L163" s="13">
        <v>1834650</v>
      </c>
      <c r="M163" s="13">
        <v>1820662</v>
      </c>
      <c r="N163" s="13">
        <v>1587525</v>
      </c>
      <c r="O163" s="13">
        <v>1378314</v>
      </c>
      <c r="P163" s="10">
        <v>19091036</v>
      </c>
      <c r="Q163" s="52">
        <f t="shared" si="6"/>
        <v>5.5469339920195537E-2</v>
      </c>
    </row>
    <row r="164" spans="1:17" x14ac:dyDescent="0.2">
      <c r="A164" s="5" t="s">
        <v>381</v>
      </c>
      <c r="B164" s="6" t="s">
        <v>395</v>
      </c>
      <c r="C164" s="57">
        <v>1.847683</v>
      </c>
      <c r="D164" s="13">
        <v>115128</v>
      </c>
      <c r="E164" s="13">
        <v>121143</v>
      </c>
      <c r="F164" s="13">
        <v>140085</v>
      </c>
      <c r="G164" s="13">
        <v>95187</v>
      </c>
      <c r="H164" s="13">
        <v>136335</v>
      </c>
      <c r="I164" s="13">
        <v>151504</v>
      </c>
      <c r="J164" s="13">
        <v>176263</v>
      </c>
      <c r="K164" s="13">
        <v>163074</v>
      </c>
      <c r="L164" s="13">
        <v>146974</v>
      </c>
      <c r="M164" s="13">
        <v>150798</v>
      </c>
      <c r="N164" s="13">
        <v>99212</v>
      </c>
      <c r="O164" s="13">
        <v>92157</v>
      </c>
      <c r="P164" s="10">
        <v>1589066</v>
      </c>
      <c r="Q164" s="52">
        <f t="shared" si="6"/>
        <v>-0.1399682737785648</v>
      </c>
    </row>
    <row r="165" spans="1:17" x14ac:dyDescent="0.2">
      <c r="A165" s="5" t="s">
        <v>381</v>
      </c>
      <c r="B165" s="6" t="s">
        <v>396</v>
      </c>
      <c r="C165" s="57">
        <v>3.6179800000000002</v>
      </c>
      <c r="D165" s="13">
        <v>263840</v>
      </c>
      <c r="E165" s="13">
        <v>271615</v>
      </c>
      <c r="F165" s="13">
        <v>314039</v>
      </c>
      <c r="G165" s="13">
        <v>217395</v>
      </c>
      <c r="H165" s="13">
        <v>321181</v>
      </c>
      <c r="I165" s="13">
        <v>348873</v>
      </c>
      <c r="J165" s="13">
        <v>294111</v>
      </c>
      <c r="K165" s="13">
        <v>326040</v>
      </c>
      <c r="L165" s="13">
        <v>351790</v>
      </c>
      <c r="M165" s="13">
        <v>351606</v>
      </c>
      <c r="N165" s="13">
        <v>329075</v>
      </c>
      <c r="O165" s="13">
        <v>280649</v>
      </c>
      <c r="P165" s="10">
        <v>3674816</v>
      </c>
      <c r="Q165" s="52">
        <f t="shared" si="6"/>
        <v>1.5709318459471877E-2</v>
      </c>
    </row>
    <row r="166" spans="1:17" x14ac:dyDescent="0.2">
      <c r="A166" s="5" t="s">
        <v>381</v>
      </c>
      <c r="B166" s="6" t="s">
        <v>397</v>
      </c>
      <c r="C166" s="57">
        <v>0.12933600000000001</v>
      </c>
      <c r="D166" s="13">
        <v>5202</v>
      </c>
      <c r="E166" s="13">
        <v>7674</v>
      </c>
      <c r="F166" s="13">
        <v>11908</v>
      </c>
      <c r="G166" s="13">
        <v>11475</v>
      </c>
      <c r="H166" s="13">
        <v>10108</v>
      </c>
      <c r="I166" s="13">
        <v>14957</v>
      </c>
      <c r="J166" s="13">
        <v>16917</v>
      </c>
      <c r="K166" s="13">
        <v>16850</v>
      </c>
      <c r="L166" s="13">
        <v>10398</v>
      </c>
      <c r="M166" s="13">
        <v>8125</v>
      </c>
      <c r="N166" s="13">
        <v>6377</v>
      </c>
      <c r="O166" s="13">
        <v>5790</v>
      </c>
      <c r="P166" s="10">
        <f t="shared" si="5"/>
        <v>125781</v>
      </c>
      <c r="Q166" s="52">
        <f t="shared" si="6"/>
        <v>-2.7486546669140854E-2</v>
      </c>
    </row>
    <row r="167" spans="1:17" x14ac:dyDescent="0.2">
      <c r="A167" s="5" t="s">
        <v>381</v>
      </c>
      <c r="B167" s="6" t="s">
        <v>398</v>
      </c>
      <c r="C167" s="57">
        <v>1.6299669999999999</v>
      </c>
      <c r="D167" s="13">
        <v>112173</v>
      </c>
      <c r="E167" s="13">
        <v>123776</v>
      </c>
      <c r="F167" s="13">
        <v>144423</v>
      </c>
      <c r="G167" s="13">
        <v>102872</v>
      </c>
      <c r="H167" s="13">
        <v>139688</v>
      </c>
      <c r="I167" s="13">
        <v>153929</v>
      </c>
      <c r="J167" s="13">
        <v>159771</v>
      </c>
      <c r="K167" s="13">
        <v>150334</v>
      </c>
      <c r="L167" s="13">
        <v>151567</v>
      </c>
      <c r="M167" s="13">
        <v>147336</v>
      </c>
      <c r="N167" s="13">
        <v>134967</v>
      </c>
      <c r="O167" s="13">
        <v>117171</v>
      </c>
      <c r="P167" s="10">
        <v>1649584</v>
      </c>
      <c r="Q167" s="52">
        <f t="shared" si="6"/>
        <v>1.2035212982839605E-2</v>
      </c>
    </row>
    <row r="168" spans="1:17" x14ac:dyDescent="0.2">
      <c r="A168" s="5" t="s">
        <v>381</v>
      </c>
      <c r="B168" s="6" t="s">
        <v>399</v>
      </c>
      <c r="C168" s="57">
        <v>3.4249649999999998</v>
      </c>
      <c r="D168" s="13">
        <v>249342</v>
      </c>
      <c r="E168" s="13">
        <v>265500</v>
      </c>
      <c r="F168" s="13">
        <v>302445</v>
      </c>
      <c r="G168" s="13">
        <v>213001</v>
      </c>
      <c r="H168" s="13">
        <v>306323</v>
      </c>
      <c r="I168" s="13">
        <v>334230</v>
      </c>
      <c r="J168" s="13">
        <v>270285</v>
      </c>
      <c r="K168" s="13">
        <v>308282</v>
      </c>
      <c r="L168" s="13">
        <v>339189</v>
      </c>
      <c r="M168" s="13">
        <v>356366</v>
      </c>
      <c r="N168" s="13">
        <v>317403</v>
      </c>
      <c r="O168" s="13">
        <v>259036</v>
      </c>
      <c r="P168" s="10">
        <v>3521734</v>
      </c>
      <c r="Q168" s="52">
        <f t="shared" si="6"/>
        <v>2.8254011354860609E-2</v>
      </c>
    </row>
    <row r="169" spans="1:17" x14ac:dyDescent="0.2">
      <c r="A169" s="5" t="s">
        <v>431</v>
      </c>
      <c r="B169" s="6" t="s">
        <v>433</v>
      </c>
      <c r="C169" s="57">
        <v>1.9105300000000001</v>
      </c>
      <c r="D169" s="13">
        <v>141707</v>
      </c>
      <c r="E169" s="13">
        <v>142671</v>
      </c>
      <c r="F169" s="13">
        <v>165923</v>
      </c>
      <c r="G169" s="13">
        <v>140183</v>
      </c>
      <c r="H169" s="13">
        <v>196819</v>
      </c>
      <c r="I169" s="13">
        <v>221586</v>
      </c>
      <c r="J169" s="28">
        <v>247784</v>
      </c>
      <c r="K169" s="28">
        <v>244795</v>
      </c>
      <c r="L169" s="13">
        <v>221100</v>
      </c>
      <c r="M169" s="13">
        <v>201121</v>
      </c>
      <c r="N169" s="13">
        <v>155141</v>
      </c>
      <c r="O169" s="13">
        <v>152780</v>
      </c>
      <c r="P169" s="10">
        <f t="shared" si="5"/>
        <v>2231610</v>
      </c>
      <c r="Q169" s="52">
        <f t="shared" si="6"/>
        <v>0.16805807812491813</v>
      </c>
    </row>
    <row r="170" spans="1:17" x14ac:dyDescent="0.2">
      <c r="A170" s="5" t="s">
        <v>431</v>
      </c>
      <c r="B170" s="6" t="s">
        <v>434</v>
      </c>
      <c r="C170" s="57">
        <v>2.3646129999999999</v>
      </c>
      <c r="D170" s="13">
        <v>130331</v>
      </c>
      <c r="E170" s="13">
        <v>130008</v>
      </c>
      <c r="F170" s="13">
        <v>150116</v>
      </c>
      <c r="G170" s="13">
        <v>140981</v>
      </c>
      <c r="H170" s="13">
        <v>204760</v>
      </c>
      <c r="I170" s="13">
        <v>266815</v>
      </c>
      <c r="J170" s="13">
        <v>314492</v>
      </c>
      <c r="K170" s="13">
        <v>312277</v>
      </c>
      <c r="L170" s="13">
        <v>278991</v>
      </c>
      <c r="M170" s="13">
        <v>194806</v>
      </c>
      <c r="N170" s="13">
        <v>142815</v>
      </c>
      <c r="O170" s="13">
        <v>136781</v>
      </c>
      <c r="P170" s="10">
        <f t="shared" si="5"/>
        <v>2403173</v>
      </c>
      <c r="Q170" s="52">
        <f t="shared" si="6"/>
        <v>1.6307108182184615E-2</v>
      </c>
    </row>
    <row r="171" spans="1:17" x14ac:dyDescent="0.2">
      <c r="A171" s="5" t="s">
        <v>431</v>
      </c>
      <c r="B171" s="6" t="s">
        <v>435</v>
      </c>
      <c r="C171" s="57">
        <v>2.6803219999999999</v>
      </c>
      <c r="D171" s="13">
        <v>170552</v>
      </c>
      <c r="E171" s="13">
        <v>170862</v>
      </c>
      <c r="F171" s="13">
        <v>213299</v>
      </c>
      <c r="G171" s="13">
        <v>187686</v>
      </c>
      <c r="H171" s="13">
        <v>260942</v>
      </c>
      <c r="I171" s="13">
        <v>285584</v>
      </c>
      <c r="J171" s="13">
        <v>317187</v>
      </c>
      <c r="K171" s="13">
        <v>312792</v>
      </c>
      <c r="L171" s="13">
        <v>298275</v>
      </c>
      <c r="M171" s="13">
        <v>272527</v>
      </c>
      <c r="N171" s="13">
        <v>192231</v>
      </c>
      <c r="O171" s="13">
        <v>182077</v>
      </c>
      <c r="P171" s="10">
        <f t="shared" si="5"/>
        <v>2864014</v>
      </c>
      <c r="Q171" s="52">
        <f t="shared" si="6"/>
        <v>6.8533556789072358E-2</v>
      </c>
    </row>
    <row r="172" spans="1:17" x14ac:dyDescent="0.2">
      <c r="A172" s="5" t="s">
        <v>431</v>
      </c>
      <c r="B172" s="6" t="s">
        <v>436</v>
      </c>
      <c r="C172" s="57">
        <v>0.30869999999999997</v>
      </c>
      <c r="D172" s="13">
        <v>21178</v>
      </c>
      <c r="E172" s="13">
        <f>18924+926</f>
        <v>19850</v>
      </c>
      <c r="F172" s="13">
        <f>21723+1762</f>
        <v>23485</v>
      </c>
      <c r="G172" s="13">
        <v>21240</v>
      </c>
      <c r="H172" s="13">
        <v>28970</v>
      </c>
      <c r="I172" s="13">
        <v>36876</v>
      </c>
      <c r="J172" s="13">
        <v>47300</v>
      </c>
      <c r="K172" s="13">
        <v>45351</v>
      </c>
      <c r="L172" s="13">
        <v>67201</v>
      </c>
      <c r="M172" s="13">
        <v>33085</v>
      </c>
      <c r="N172" s="13">
        <v>23166</v>
      </c>
      <c r="O172" s="13">
        <v>26240</v>
      </c>
      <c r="P172" s="10">
        <f t="shared" si="5"/>
        <v>393942</v>
      </c>
      <c r="Q172" s="52">
        <f t="shared" si="6"/>
        <v>0.27613216715257538</v>
      </c>
    </row>
    <row r="173" spans="1:17" x14ac:dyDescent="0.2">
      <c r="A173" s="5" t="s">
        <v>431</v>
      </c>
      <c r="B173" s="6" t="s">
        <v>437</v>
      </c>
      <c r="C173" s="57">
        <v>1.272</v>
      </c>
      <c r="D173" s="13">
        <v>75518</v>
      </c>
      <c r="E173" s="13">
        <v>72233</v>
      </c>
      <c r="F173" s="13">
        <v>86331</v>
      </c>
      <c r="G173" s="13">
        <v>81852</v>
      </c>
      <c r="H173" s="13">
        <v>123154</v>
      </c>
      <c r="I173" s="13">
        <v>159467</v>
      </c>
      <c r="J173" s="13">
        <v>183625</v>
      </c>
      <c r="K173" s="13">
        <v>181033</v>
      </c>
      <c r="L173" s="13">
        <v>169132</v>
      </c>
      <c r="M173" s="13">
        <v>121175</v>
      </c>
      <c r="N173" s="13">
        <v>85561</v>
      </c>
      <c r="O173" s="13">
        <v>80041</v>
      </c>
      <c r="P173" s="10">
        <f t="shared" si="5"/>
        <v>1419122</v>
      </c>
      <c r="Q173" s="52">
        <f t="shared" si="6"/>
        <v>0.11566194968553467</v>
      </c>
    </row>
    <row r="174" spans="1:17" x14ac:dyDescent="0.2">
      <c r="A174" s="5" t="s">
        <v>431</v>
      </c>
      <c r="B174" s="6" t="s">
        <v>438</v>
      </c>
      <c r="C174" s="57">
        <v>0.38318400000000002</v>
      </c>
      <c r="D174" s="13">
        <v>26584</v>
      </c>
      <c r="E174" s="13">
        <v>26106</v>
      </c>
      <c r="F174" s="13">
        <v>33530</v>
      </c>
      <c r="G174" s="13">
        <v>29594</v>
      </c>
      <c r="H174" s="13">
        <v>40106</v>
      </c>
      <c r="I174" s="13">
        <v>46381</v>
      </c>
      <c r="J174" s="13">
        <v>56652</v>
      </c>
      <c r="K174" s="13">
        <v>55769</v>
      </c>
      <c r="L174" s="13">
        <v>49066</v>
      </c>
      <c r="M174" s="13">
        <v>41836</v>
      </c>
      <c r="N174" s="13">
        <v>23696</v>
      </c>
      <c r="O174" s="13">
        <v>24883</v>
      </c>
      <c r="P174" s="10">
        <f t="shared" si="5"/>
        <v>454203</v>
      </c>
      <c r="Q174" s="52">
        <f t="shared" si="6"/>
        <v>0.18533915821119873</v>
      </c>
    </row>
    <row r="175" spans="1:17" x14ac:dyDescent="0.2">
      <c r="A175" s="5" t="s">
        <v>431</v>
      </c>
      <c r="B175" s="6" t="s">
        <v>439</v>
      </c>
      <c r="C175" s="57">
        <v>8.3209269999999993</v>
      </c>
      <c r="D175" s="13">
        <v>551826</v>
      </c>
      <c r="E175" s="13">
        <v>528017</v>
      </c>
      <c r="F175" s="13">
        <v>636768</v>
      </c>
      <c r="G175" s="13">
        <v>533859</v>
      </c>
      <c r="H175" s="16">
        <v>786104</v>
      </c>
      <c r="I175" s="16">
        <v>883780</v>
      </c>
      <c r="J175" s="16">
        <v>974839</v>
      </c>
      <c r="K175" s="16">
        <v>962869</v>
      </c>
      <c r="L175" s="13">
        <v>843429</v>
      </c>
      <c r="M175" s="13">
        <v>788599</v>
      </c>
      <c r="N175" s="13">
        <v>635849</v>
      </c>
      <c r="O175" s="13">
        <v>586445</v>
      </c>
      <c r="P175" s="10">
        <f t="shared" si="5"/>
        <v>8712384</v>
      </c>
      <c r="Q175" s="52">
        <f t="shared" si="6"/>
        <v>4.7044878533365475E-2</v>
      </c>
    </row>
    <row r="176" spans="1:17" x14ac:dyDescent="0.2">
      <c r="A176" s="5" t="s">
        <v>431</v>
      </c>
      <c r="B176" s="6" t="s">
        <v>441</v>
      </c>
      <c r="C176" s="57">
        <v>1.365456</v>
      </c>
      <c r="D176" s="13">
        <v>91382</v>
      </c>
      <c r="E176" s="13">
        <v>91040</v>
      </c>
      <c r="F176" s="13">
        <v>115506</v>
      </c>
      <c r="G176" s="13">
        <v>104218</v>
      </c>
      <c r="H176" s="13">
        <v>146971</v>
      </c>
      <c r="I176" s="13">
        <v>171555</v>
      </c>
      <c r="J176" s="13">
        <v>199230</v>
      </c>
      <c r="K176" s="13">
        <v>192021</v>
      </c>
      <c r="L176" s="13">
        <v>183758</v>
      </c>
      <c r="M176" s="13">
        <v>154215</v>
      </c>
      <c r="N176" s="13">
        <v>105085</v>
      </c>
      <c r="O176" s="13">
        <v>99458</v>
      </c>
      <c r="P176" s="10">
        <f t="shared" si="5"/>
        <v>1654439</v>
      </c>
      <c r="Q176" s="52">
        <f>P176/(C176*1000000)-1</f>
        <v>0.21163845631056577</v>
      </c>
    </row>
    <row r="177" spans="1:17" x14ac:dyDescent="0.2">
      <c r="A177" s="5" t="s">
        <v>453</v>
      </c>
      <c r="B177" s="6" t="s">
        <v>454</v>
      </c>
      <c r="C177" s="57">
        <v>24.054759000000001</v>
      </c>
      <c r="D177" s="13">
        <v>1473866</v>
      </c>
      <c r="E177" s="13">
        <v>1425243</v>
      </c>
      <c r="F177" s="13">
        <v>1758306</v>
      </c>
      <c r="G177" s="13">
        <v>1929180</v>
      </c>
      <c r="H177" s="13">
        <v>2263501</v>
      </c>
      <c r="I177" s="13">
        <v>2431237</v>
      </c>
      <c r="J177" s="13">
        <v>2964494</v>
      </c>
      <c r="K177" s="13">
        <v>3206313</v>
      </c>
      <c r="L177" s="13">
        <v>2703515</v>
      </c>
      <c r="M177" s="13">
        <v>2441296</v>
      </c>
      <c r="N177" s="13">
        <v>1619099</v>
      </c>
      <c r="O177" s="13">
        <v>1690723</v>
      </c>
      <c r="P177" s="10">
        <v>25938037</v>
      </c>
      <c r="Q177" s="52">
        <v>7.8E-2</v>
      </c>
    </row>
    <row r="178" spans="1:17" x14ac:dyDescent="0.2">
      <c r="A178" s="5" t="s">
        <v>453</v>
      </c>
      <c r="B178" s="6" t="s">
        <v>455</v>
      </c>
      <c r="C178" s="57">
        <v>5.061801</v>
      </c>
      <c r="D178" s="13">
        <v>144877</v>
      </c>
      <c r="E178" s="13">
        <v>175947</v>
      </c>
      <c r="F178" s="13">
        <v>259328</v>
      </c>
      <c r="G178" s="13">
        <v>350285</v>
      </c>
      <c r="H178" s="13">
        <v>557922</v>
      </c>
      <c r="I178" s="13">
        <v>629408</v>
      </c>
      <c r="J178" s="13">
        <v>774381</v>
      </c>
      <c r="K178" s="13">
        <v>798396</v>
      </c>
      <c r="L178" s="13">
        <v>700101</v>
      </c>
      <c r="M178" s="13">
        <v>590852</v>
      </c>
      <c r="N178" s="13">
        <v>200664</v>
      </c>
      <c r="O178" s="13">
        <v>154439</v>
      </c>
      <c r="P178" s="10">
        <v>5342439</v>
      </c>
      <c r="Q178" s="52">
        <v>5.5E-2</v>
      </c>
    </row>
    <row r="179" spans="1:17" x14ac:dyDescent="0.2">
      <c r="A179" s="5" t="s">
        <v>453</v>
      </c>
      <c r="B179" s="6" t="s">
        <v>456</v>
      </c>
      <c r="C179" s="57">
        <v>0.191832</v>
      </c>
      <c r="D179" s="13">
        <v>9745</v>
      </c>
      <c r="E179" s="13">
        <v>9218</v>
      </c>
      <c r="F179" s="13">
        <v>12284</v>
      </c>
      <c r="G179" s="13">
        <v>15315</v>
      </c>
      <c r="H179" s="13">
        <v>15182</v>
      </c>
      <c r="I179" s="13">
        <v>19299</v>
      </c>
      <c r="J179" s="13">
        <v>24183</v>
      </c>
      <c r="K179" s="13">
        <v>31785</v>
      </c>
      <c r="L179" s="13">
        <v>19666</v>
      </c>
      <c r="M179" s="13">
        <v>13275</v>
      </c>
      <c r="N179" s="13">
        <v>10162</v>
      </c>
      <c r="O179" s="13">
        <v>9819</v>
      </c>
      <c r="P179" s="10">
        <v>189933</v>
      </c>
      <c r="Q179" s="52">
        <v>-0.01</v>
      </c>
    </row>
    <row r="180" spans="1:17" x14ac:dyDescent="0.2">
      <c r="A180" s="5" t="s">
        <v>453</v>
      </c>
      <c r="B180" s="6" t="s">
        <v>457</v>
      </c>
      <c r="C180" s="57">
        <v>13.260999999999999</v>
      </c>
      <c r="D180" s="13">
        <v>914539</v>
      </c>
      <c r="E180" s="13">
        <v>871517</v>
      </c>
      <c r="F180" s="13">
        <v>1035432</v>
      </c>
      <c r="G180" s="13">
        <v>1086492</v>
      </c>
      <c r="H180" s="13">
        <v>1169806</v>
      </c>
      <c r="I180" s="13">
        <v>1224903</v>
      </c>
      <c r="J180" s="13">
        <v>1487271</v>
      </c>
      <c r="K180" s="13">
        <v>1600739</v>
      </c>
      <c r="L180" s="13">
        <v>1366027</v>
      </c>
      <c r="M180" s="13">
        <v>1293181</v>
      </c>
      <c r="N180" s="13">
        <v>966021</v>
      </c>
      <c r="O180" s="13">
        <v>1026944</v>
      </c>
      <c r="P180" s="10">
        <v>14066354</v>
      </c>
      <c r="Q180" s="52">
        <f>P180/(C180*1000000)-1</f>
        <v>6.0731015760500773E-2</v>
      </c>
    </row>
    <row r="181" spans="1:17" x14ac:dyDescent="0.2">
      <c r="A181" s="5" t="s">
        <v>453</v>
      </c>
      <c r="B181" s="6" t="s">
        <v>811</v>
      </c>
      <c r="C181" s="57">
        <v>2.3466490000000002</v>
      </c>
      <c r="D181" s="13">
        <v>158322</v>
      </c>
      <c r="E181" s="13">
        <v>139894</v>
      </c>
      <c r="F181" s="13">
        <v>172741</v>
      </c>
      <c r="G181" s="13">
        <v>194576</v>
      </c>
      <c r="H181" s="13">
        <v>188392</v>
      </c>
      <c r="I181" s="13">
        <v>181987</v>
      </c>
      <c r="J181" s="13">
        <v>217533</v>
      </c>
      <c r="K181" s="13">
        <v>267451</v>
      </c>
      <c r="L181" s="13">
        <v>216899</v>
      </c>
      <c r="M181" s="13">
        <v>194523</v>
      </c>
      <c r="N181" s="13">
        <v>153946</v>
      </c>
      <c r="O181" s="13">
        <v>147258</v>
      </c>
      <c r="P181" s="10">
        <v>2233524</v>
      </c>
      <c r="Q181" s="52">
        <v>-4.8000000000000001E-2</v>
      </c>
    </row>
    <row r="182" spans="1:17" x14ac:dyDescent="0.2">
      <c r="A182" s="5" t="s">
        <v>453</v>
      </c>
      <c r="B182" s="6" t="s">
        <v>812</v>
      </c>
      <c r="C182" s="57">
        <v>0.89681299999999997</v>
      </c>
      <c r="D182" s="13">
        <v>49781</v>
      </c>
      <c r="E182" s="13">
        <v>45974</v>
      </c>
      <c r="F182" s="13">
        <v>62541</v>
      </c>
      <c r="G182" s="13">
        <v>75261</v>
      </c>
      <c r="H182" s="13">
        <v>80803</v>
      </c>
      <c r="I182" s="13">
        <v>87344</v>
      </c>
      <c r="J182" s="13">
        <v>116250</v>
      </c>
      <c r="K182" s="13">
        <v>138321</v>
      </c>
      <c r="L182" s="13">
        <v>97079</v>
      </c>
      <c r="M182" s="13">
        <v>72013</v>
      </c>
      <c r="N182" s="13">
        <v>50320</v>
      </c>
      <c r="O182" s="13">
        <v>52892</v>
      </c>
      <c r="P182" s="10">
        <v>930579</v>
      </c>
      <c r="Q182" s="52">
        <v>3.7999999999999999E-2</v>
      </c>
    </row>
    <row r="183" spans="1:17" x14ac:dyDescent="0.2">
      <c r="A183" s="5" t="s">
        <v>453</v>
      </c>
      <c r="B183" s="6" t="s">
        <v>458</v>
      </c>
      <c r="C183" s="57">
        <v>4.5083299999999999</v>
      </c>
      <c r="D183" s="13">
        <v>345137</v>
      </c>
      <c r="E183" s="13">
        <v>314516</v>
      </c>
      <c r="F183" s="13">
        <v>380383</v>
      </c>
      <c r="G183" s="13">
        <v>387938</v>
      </c>
      <c r="H183" s="13">
        <v>431933</v>
      </c>
      <c r="I183" s="13">
        <v>459188</v>
      </c>
      <c r="J183" s="13">
        <v>547558</v>
      </c>
      <c r="K183" s="13">
        <v>622169</v>
      </c>
      <c r="L183" s="13">
        <v>509785</v>
      </c>
      <c r="M183" s="13">
        <v>460681</v>
      </c>
      <c r="N183" s="13">
        <v>382404</v>
      </c>
      <c r="O183" s="13">
        <v>437826</v>
      </c>
      <c r="P183" s="10">
        <v>5279531</v>
      </c>
      <c r="Q183" s="52">
        <v>0.17100000000000001</v>
      </c>
    </row>
    <row r="184" spans="1:17" x14ac:dyDescent="0.2">
      <c r="A184" s="5" t="s">
        <v>453</v>
      </c>
      <c r="B184" s="6" t="s">
        <v>459</v>
      </c>
      <c r="C184" s="57">
        <v>0.120126</v>
      </c>
      <c r="D184" s="13">
        <v>6437</v>
      </c>
      <c r="E184" s="13">
        <v>4017</v>
      </c>
      <c r="F184" s="13">
        <v>6981</v>
      </c>
      <c r="G184" s="13">
        <v>6834</v>
      </c>
      <c r="H184" s="13">
        <v>6434</v>
      </c>
      <c r="I184" s="13">
        <v>11247</v>
      </c>
      <c r="J184" s="13">
        <v>15912</v>
      </c>
      <c r="K184" s="13">
        <v>17606</v>
      </c>
      <c r="L184" s="13">
        <v>12137</v>
      </c>
      <c r="M184" s="13">
        <v>6711</v>
      </c>
      <c r="N184" s="13">
        <v>4577</v>
      </c>
      <c r="O184" s="13">
        <v>4444</v>
      </c>
      <c r="P184" s="10">
        <v>103337</v>
      </c>
      <c r="Q184" s="52">
        <v>-0.14000000000000001</v>
      </c>
    </row>
    <row r="185" spans="1:17" x14ac:dyDescent="0.2">
      <c r="A185" s="5" t="s">
        <v>468</v>
      </c>
      <c r="B185" s="6" t="s">
        <v>469</v>
      </c>
      <c r="C185" s="57">
        <v>0.19519600000000001</v>
      </c>
      <c r="D185" s="54">
        <v>15874</v>
      </c>
      <c r="E185" s="54">
        <v>12084</v>
      </c>
      <c r="F185" s="54">
        <v>15874</v>
      </c>
      <c r="G185" s="54">
        <v>18680</v>
      </c>
      <c r="H185" s="54">
        <v>19316</v>
      </c>
      <c r="I185" s="54">
        <v>23095</v>
      </c>
      <c r="J185" s="13">
        <v>28938</v>
      </c>
      <c r="K185" s="13">
        <v>31025</v>
      </c>
      <c r="L185" s="13">
        <v>25332</v>
      </c>
      <c r="M185" s="13">
        <v>20132</v>
      </c>
      <c r="N185" s="13">
        <v>14123</v>
      </c>
      <c r="O185" s="13">
        <v>16288</v>
      </c>
      <c r="P185" s="10">
        <f t="shared" si="5"/>
        <v>240761</v>
      </c>
      <c r="Q185" s="52">
        <f t="shared" ref="Q185:Q202" si="7">P185/(C185*1000000)-1</f>
        <v>0.2334320375417529</v>
      </c>
    </row>
    <row r="186" spans="1:17" x14ac:dyDescent="0.2">
      <c r="A186" s="5" t="s">
        <v>468</v>
      </c>
      <c r="B186" s="6" t="s">
        <v>470</v>
      </c>
      <c r="C186" s="57">
        <v>1.9082669999999999</v>
      </c>
      <c r="D186" s="13">
        <v>136572</v>
      </c>
      <c r="E186" s="13">
        <v>118835</v>
      </c>
      <c r="F186" s="13">
        <v>159613</v>
      </c>
      <c r="G186" s="13">
        <v>165543</v>
      </c>
      <c r="H186" s="13">
        <v>186412</v>
      </c>
      <c r="I186" s="16">
        <v>199293</v>
      </c>
      <c r="J186" s="16">
        <v>236159</v>
      </c>
      <c r="K186" s="16">
        <v>239753</v>
      </c>
      <c r="L186" s="16">
        <v>200788</v>
      </c>
      <c r="M186" s="13">
        <v>166676</v>
      </c>
      <c r="N186" s="13">
        <v>143006</v>
      </c>
      <c r="O186" s="13">
        <v>165018</v>
      </c>
      <c r="P186" s="10">
        <f t="shared" si="5"/>
        <v>2117668</v>
      </c>
      <c r="Q186" s="52">
        <f t="shared" si="7"/>
        <v>0.10973359598001742</v>
      </c>
    </row>
    <row r="187" spans="1:17" x14ac:dyDescent="0.2">
      <c r="A187" s="5" t="s">
        <v>468</v>
      </c>
      <c r="B187" s="6" t="s">
        <v>471</v>
      </c>
      <c r="C187" s="57">
        <v>4.4809999999999999</v>
      </c>
      <c r="D187" s="13">
        <v>328378</v>
      </c>
      <c r="E187" s="13">
        <v>292937</v>
      </c>
      <c r="F187" s="13">
        <v>361139</v>
      </c>
      <c r="G187" s="13">
        <v>352828</v>
      </c>
      <c r="H187" s="13">
        <v>420317</v>
      </c>
      <c r="I187" s="13">
        <v>461279</v>
      </c>
      <c r="J187" s="13">
        <v>501241</v>
      </c>
      <c r="K187" s="13">
        <v>528742</v>
      </c>
      <c r="L187" s="13">
        <v>504890</v>
      </c>
      <c r="M187" s="13">
        <v>442832</v>
      </c>
      <c r="N187" s="13">
        <v>366992</v>
      </c>
      <c r="O187" s="13">
        <v>355389</v>
      </c>
      <c r="P187" s="10">
        <f t="shared" si="5"/>
        <v>4916964</v>
      </c>
      <c r="Q187" s="52">
        <f t="shared" si="7"/>
        <v>9.7291675965186286E-2</v>
      </c>
    </row>
    <row r="188" spans="1:17" x14ac:dyDescent="0.2">
      <c r="A188" s="5" t="s">
        <v>468</v>
      </c>
      <c r="B188" s="6" t="s">
        <v>472</v>
      </c>
      <c r="C188" s="57">
        <v>0.83440000000000003</v>
      </c>
      <c r="D188" s="13">
        <v>68035</v>
      </c>
      <c r="E188" s="13">
        <v>66459</v>
      </c>
      <c r="F188" s="13">
        <v>82862</v>
      </c>
      <c r="G188" s="13">
        <v>73328</v>
      </c>
      <c r="H188" s="13">
        <v>54936</v>
      </c>
      <c r="I188" s="13">
        <v>82805</v>
      </c>
      <c r="J188" s="13">
        <v>104541</v>
      </c>
      <c r="K188" s="13">
        <v>109464</v>
      </c>
      <c r="L188" s="13">
        <v>104898</v>
      </c>
      <c r="M188" s="13">
        <v>75103</v>
      </c>
      <c r="N188" s="13">
        <v>109358</v>
      </c>
      <c r="O188" s="13">
        <v>97718</v>
      </c>
      <c r="P188" s="10">
        <f t="shared" si="5"/>
        <v>1029507</v>
      </c>
      <c r="Q188" s="52">
        <f t="shared" si="7"/>
        <v>0.23382909875359537</v>
      </c>
    </row>
    <row r="189" spans="1:17" x14ac:dyDescent="0.2">
      <c r="A189" s="5" t="s">
        <v>468</v>
      </c>
      <c r="B189" s="6" t="s">
        <v>473</v>
      </c>
      <c r="C189" s="57">
        <v>0.148538</v>
      </c>
      <c r="D189" s="13"/>
      <c r="E189" s="13"/>
      <c r="F189" s="13"/>
      <c r="G189" s="13">
        <v>11406</v>
      </c>
      <c r="H189" s="13">
        <v>12782</v>
      </c>
      <c r="I189" s="13">
        <v>15975</v>
      </c>
      <c r="J189" s="13">
        <v>15643</v>
      </c>
      <c r="K189" s="13">
        <v>16681</v>
      </c>
      <c r="L189" s="13">
        <v>17252</v>
      </c>
      <c r="M189" s="13">
        <v>14203</v>
      </c>
      <c r="N189" s="13">
        <v>12993</v>
      </c>
      <c r="O189" s="13">
        <v>9805</v>
      </c>
      <c r="P189" s="10">
        <f t="shared" si="5"/>
        <v>126740</v>
      </c>
      <c r="Q189" s="52">
        <f t="shared" si="7"/>
        <v>-0.14675032651577369</v>
      </c>
    </row>
    <row r="190" spans="1:17" x14ac:dyDescent="0.2">
      <c r="A190" s="5" t="s">
        <v>468</v>
      </c>
      <c r="B190" s="6" t="s">
        <v>474</v>
      </c>
      <c r="C190" s="57">
        <v>0.15434200000000001</v>
      </c>
      <c r="D190" s="13">
        <v>9568</v>
      </c>
      <c r="E190" s="13">
        <v>9533</v>
      </c>
      <c r="F190" s="13">
        <v>12654</v>
      </c>
      <c r="G190" s="13">
        <v>16438</v>
      </c>
      <c r="H190" s="13">
        <v>20532</v>
      </c>
      <c r="I190" s="13">
        <v>22324</v>
      </c>
      <c r="J190" s="13">
        <v>24330</v>
      </c>
      <c r="K190" s="13">
        <v>26376</v>
      </c>
      <c r="L190" s="13">
        <v>21795</v>
      </c>
      <c r="M190" s="13">
        <v>12644</v>
      </c>
      <c r="N190" s="13">
        <v>11399</v>
      </c>
      <c r="O190" s="13">
        <v>11159</v>
      </c>
      <c r="P190" s="10">
        <f t="shared" si="5"/>
        <v>198752</v>
      </c>
      <c r="Q190" s="52">
        <f t="shared" si="7"/>
        <v>0.28773762164543681</v>
      </c>
    </row>
    <row r="191" spans="1:17" x14ac:dyDescent="0.2">
      <c r="A191" s="5" t="s">
        <v>468</v>
      </c>
      <c r="B191" s="6" t="s">
        <v>475</v>
      </c>
      <c r="C191" s="57">
        <v>0.99173699999999998</v>
      </c>
      <c r="D191" s="13">
        <v>74762</v>
      </c>
      <c r="E191" s="13">
        <v>68681</v>
      </c>
      <c r="F191" s="13">
        <v>82555</v>
      </c>
      <c r="G191" s="13">
        <v>82578</v>
      </c>
      <c r="H191" s="13">
        <v>99897</v>
      </c>
      <c r="I191" s="13">
        <v>104979</v>
      </c>
      <c r="J191" s="13">
        <v>114070</v>
      </c>
      <c r="K191" s="13">
        <v>121183</v>
      </c>
      <c r="L191" s="13">
        <v>113194</v>
      </c>
      <c r="M191" s="13">
        <v>97650</v>
      </c>
      <c r="N191" s="13">
        <v>88859</v>
      </c>
      <c r="O191" s="13">
        <v>87656</v>
      </c>
      <c r="P191" s="10">
        <f t="shared" si="5"/>
        <v>1136064</v>
      </c>
      <c r="Q191" s="52">
        <f t="shared" si="7"/>
        <v>0.14552951034397221</v>
      </c>
    </row>
    <row r="192" spans="1:17" x14ac:dyDescent="0.2">
      <c r="A192" s="5" t="s">
        <v>476</v>
      </c>
      <c r="B192" s="6" t="s">
        <v>477</v>
      </c>
      <c r="C192" s="57">
        <v>2.1760000000000002</v>
      </c>
      <c r="D192" s="13">
        <v>162972</v>
      </c>
      <c r="E192" s="13">
        <v>151311</v>
      </c>
      <c r="F192" s="13">
        <v>175270</v>
      </c>
      <c r="G192" s="13">
        <v>188250</v>
      </c>
      <c r="H192" s="13">
        <v>225634</v>
      </c>
      <c r="I192" s="13">
        <v>257501</v>
      </c>
      <c r="J192" s="13">
        <v>297444</v>
      </c>
      <c r="K192" s="13">
        <v>306864</v>
      </c>
      <c r="L192" s="13">
        <v>269973</v>
      </c>
      <c r="M192" s="13">
        <v>229651</v>
      </c>
      <c r="N192" s="13">
        <v>216130</v>
      </c>
      <c r="O192" s="13">
        <v>216208</v>
      </c>
      <c r="P192" s="10">
        <f t="shared" si="5"/>
        <v>2697208</v>
      </c>
      <c r="Q192" s="52">
        <f t="shared" si="7"/>
        <v>0.23952573529411758</v>
      </c>
    </row>
    <row r="193" spans="1:17" x14ac:dyDescent="0.2">
      <c r="A193" s="5" t="s">
        <v>476</v>
      </c>
      <c r="B193" s="6" t="s">
        <v>883</v>
      </c>
      <c r="C193" s="57">
        <v>0.67600000000000005</v>
      </c>
      <c r="D193" s="13">
        <v>45915</v>
      </c>
      <c r="E193" s="13">
        <v>46595</v>
      </c>
      <c r="F193" s="13">
        <v>60559</v>
      </c>
      <c r="G193" s="13">
        <v>69976</v>
      </c>
      <c r="H193" s="13">
        <v>84880</v>
      </c>
      <c r="I193" s="13">
        <v>98490</v>
      </c>
      <c r="J193" s="13">
        <v>103958</v>
      </c>
      <c r="K193" s="13">
        <v>104417</v>
      </c>
      <c r="L193" s="13">
        <v>102771</v>
      </c>
      <c r="M193" s="13">
        <v>91309</v>
      </c>
      <c r="N193" s="13">
        <v>79806</v>
      </c>
      <c r="O193" s="13">
        <v>69909</v>
      </c>
      <c r="P193" s="10">
        <f t="shared" si="5"/>
        <v>958585</v>
      </c>
      <c r="Q193" s="52">
        <f t="shared" si="7"/>
        <v>0.41802514792899403</v>
      </c>
    </row>
    <row r="194" spans="1:17" x14ac:dyDescent="0.2">
      <c r="A194" s="5" t="s">
        <v>476</v>
      </c>
      <c r="B194" s="6" t="s">
        <v>478</v>
      </c>
      <c r="C194" s="57">
        <v>1.0449999999999999</v>
      </c>
      <c r="D194" s="13">
        <v>87581</v>
      </c>
      <c r="E194" s="13">
        <v>79955</v>
      </c>
      <c r="F194" s="13">
        <v>93432</v>
      </c>
      <c r="G194" s="13">
        <v>91688</v>
      </c>
      <c r="H194" s="13">
        <v>98540</v>
      </c>
      <c r="I194" s="13">
        <v>123987</v>
      </c>
      <c r="J194" s="13">
        <v>155232</v>
      </c>
      <c r="K194" s="13">
        <v>162535</v>
      </c>
      <c r="L194" s="13">
        <v>137737</v>
      </c>
      <c r="M194" s="13">
        <v>125392</v>
      </c>
      <c r="N194" s="13">
        <v>102848</v>
      </c>
      <c r="O194" s="13">
        <v>105442</v>
      </c>
      <c r="P194" s="10">
        <f t="shared" si="5"/>
        <v>1364369</v>
      </c>
      <c r="Q194" s="52">
        <f t="shared" si="7"/>
        <v>0.30561626794258379</v>
      </c>
    </row>
    <row r="195" spans="1:17" x14ac:dyDescent="0.2">
      <c r="A195" s="5" t="s">
        <v>476</v>
      </c>
      <c r="B195" s="6" t="s">
        <v>479</v>
      </c>
      <c r="C195" s="57">
        <v>18.675000000000001</v>
      </c>
      <c r="D195" s="13">
        <v>1497709</v>
      </c>
      <c r="E195" s="13">
        <v>1278484</v>
      </c>
      <c r="F195" s="13">
        <v>1510514</v>
      </c>
      <c r="G195" s="13">
        <v>1545030</v>
      </c>
      <c r="H195" s="13">
        <v>1821538</v>
      </c>
      <c r="I195" s="13">
        <v>2111209</v>
      </c>
      <c r="J195" s="13">
        <v>2470603</v>
      </c>
      <c r="K195" s="13">
        <v>2502490</v>
      </c>
      <c r="L195" s="13">
        <v>2199956</v>
      </c>
      <c r="M195" s="13">
        <v>1992504</v>
      </c>
      <c r="N195" s="13">
        <v>1708475</v>
      </c>
      <c r="O195" s="13">
        <v>1615017</v>
      </c>
      <c r="P195" s="10">
        <f t="shared" si="5"/>
        <v>22253529</v>
      </c>
      <c r="Q195" s="52">
        <f t="shared" si="7"/>
        <v>0.19162136546184749</v>
      </c>
    </row>
    <row r="196" spans="1:17" x14ac:dyDescent="0.2">
      <c r="A196" s="5" t="s">
        <v>476</v>
      </c>
      <c r="B196" s="6" t="s">
        <v>480</v>
      </c>
      <c r="C196" s="57">
        <v>14.765000000000001</v>
      </c>
      <c r="D196" s="13">
        <v>1197454</v>
      </c>
      <c r="E196" s="13">
        <v>1074056</v>
      </c>
      <c r="F196" s="13">
        <v>1271658</v>
      </c>
      <c r="G196" s="13">
        <v>1324536</v>
      </c>
      <c r="H196" s="13">
        <v>1641311</v>
      </c>
      <c r="I196" s="13">
        <v>1901664</v>
      </c>
      <c r="J196" s="13">
        <v>2093465</v>
      </c>
      <c r="K196" s="13">
        <v>2099405</v>
      </c>
      <c r="L196" s="13">
        <v>1922702</v>
      </c>
      <c r="M196" s="13">
        <v>1739745</v>
      </c>
      <c r="N196" s="13">
        <v>1467630</v>
      </c>
      <c r="O196" s="13">
        <v>1389381</v>
      </c>
      <c r="P196" s="10">
        <f t="shared" si="5"/>
        <v>19123007</v>
      </c>
      <c r="Q196" s="52">
        <f t="shared" si="7"/>
        <v>0.29515794107687099</v>
      </c>
    </row>
    <row r="197" spans="1:17" x14ac:dyDescent="0.2">
      <c r="A197" s="5" t="s">
        <v>476</v>
      </c>
      <c r="B197" s="6" t="s">
        <v>481</v>
      </c>
      <c r="C197" s="57">
        <v>7.73</v>
      </c>
      <c r="D197" s="13">
        <v>590995</v>
      </c>
      <c r="E197" s="13">
        <v>559845</v>
      </c>
      <c r="F197" s="13">
        <v>661000</v>
      </c>
      <c r="G197" s="13">
        <v>682329</v>
      </c>
      <c r="H197" s="13">
        <v>799130</v>
      </c>
      <c r="I197" s="13">
        <v>916386</v>
      </c>
      <c r="J197" s="13">
        <v>1073401</v>
      </c>
      <c r="K197" s="13">
        <v>1091578</v>
      </c>
      <c r="L197" s="13">
        <v>961590</v>
      </c>
      <c r="M197" s="13">
        <v>826887</v>
      </c>
      <c r="N197" s="13">
        <v>651955</v>
      </c>
      <c r="O197" s="13">
        <v>645196</v>
      </c>
      <c r="P197" s="10">
        <f t="shared" si="5"/>
        <v>9460292</v>
      </c>
      <c r="Q197" s="52">
        <f t="shared" si="7"/>
        <v>0.22384113842173359</v>
      </c>
    </row>
    <row r="198" spans="1:17" x14ac:dyDescent="0.2">
      <c r="A198" s="5" t="s">
        <v>476</v>
      </c>
      <c r="B198" s="6" t="s">
        <v>482</v>
      </c>
      <c r="C198" s="57">
        <v>1.804</v>
      </c>
      <c r="D198" s="13">
        <v>128937</v>
      </c>
      <c r="E198" s="13">
        <v>118693</v>
      </c>
      <c r="F198" s="13">
        <v>134623</v>
      </c>
      <c r="G198" s="13">
        <v>139874</v>
      </c>
      <c r="H198" s="13">
        <v>161731</v>
      </c>
      <c r="I198" s="13">
        <v>202180</v>
      </c>
      <c r="J198" s="13">
        <v>253652</v>
      </c>
      <c r="K198" s="13">
        <v>260070</v>
      </c>
      <c r="L198" s="13">
        <v>210441</v>
      </c>
      <c r="M198" s="13">
        <v>182005</v>
      </c>
      <c r="N198" s="13">
        <v>168270</v>
      </c>
      <c r="O198" s="13">
        <v>171969</v>
      </c>
      <c r="P198" s="10">
        <f t="shared" si="5"/>
        <v>2132445</v>
      </c>
      <c r="Q198" s="52">
        <f t="shared" si="7"/>
        <v>0.18206485587583154</v>
      </c>
    </row>
    <row r="199" spans="1:17" x14ac:dyDescent="0.2">
      <c r="A199" s="5" t="s">
        <v>476</v>
      </c>
      <c r="B199" s="6" t="s">
        <v>483</v>
      </c>
      <c r="C199" s="57">
        <v>1.1379999999999999</v>
      </c>
      <c r="D199" s="13">
        <v>81118</v>
      </c>
      <c r="E199" s="13">
        <v>74096</v>
      </c>
      <c r="F199" s="13">
        <v>90725</v>
      </c>
      <c r="G199" s="13">
        <v>102565</v>
      </c>
      <c r="H199" s="13">
        <v>132007</v>
      </c>
      <c r="I199" s="13">
        <v>138845</v>
      </c>
      <c r="J199" s="13">
        <v>159653</v>
      </c>
      <c r="K199" s="13">
        <v>164389</v>
      </c>
      <c r="L199" s="13">
        <v>149856</v>
      </c>
      <c r="M199" s="13">
        <v>132640</v>
      </c>
      <c r="N199" s="13">
        <v>108320</v>
      </c>
      <c r="O199" s="13">
        <v>104409</v>
      </c>
      <c r="P199" s="10">
        <f t="shared" si="5"/>
        <v>1438623</v>
      </c>
      <c r="Q199" s="52">
        <f t="shared" si="7"/>
        <v>0.26416783831282942</v>
      </c>
    </row>
    <row r="200" spans="1:17" x14ac:dyDescent="0.2">
      <c r="A200" s="5" t="s">
        <v>476</v>
      </c>
      <c r="B200" s="6" t="s">
        <v>484</v>
      </c>
      <c r="C200" s="57">
        <v>1.306</v>
      </c>
      <c r="D200" s="13">
        <v>89307</v>
      </c>
      <c r="E200" s="13">
        <v>86161</v>
      </c>
      <c r="F200" s="13">
        <v>104336</v>
      </c>
      <c r="G200" s="13">
        <v>114908</v>
      </c>
      <c r="H200" s="13">
        <v>136308</v>
      </c>
      <c r="I200" s="13">
        <v>151038</v>
      </c>
      <c r="J200" s="13">
        <v>172180</v>
      </c>
      <c r="K200" s="13">
        <v>164465</v>
      </c>
      <c r="L200" s="13">
        <v>151827</v>
      </c>
      <c r="M200" s="13">
        <v>138099</v>
      </c>
      <c r="N200" s="13">
        <v>114554</v>
      </c>
      <c r="O200" s="13">
        <v>111858</v>
      </c>
      <c r="P200" s="10">
        <f t="shared" si="5"/>
        <v>1535041</v>
      </c>
      <c r="Q200" s="52">
        <f t="shared" si="7"/>
        <v>0.17537595712098009</v>
      </c>
    </row>
    <row r="201" spans="1:17" x14ac:dyDescent="0.2">
      <c r="A201" s="5" t="s">
        <v>476</v>
      </c>
      <c r="B201" s="6" t="s">
        <v>485</v>
      </c>
      <c r="C201" s="57">
        <v>6.758</v>
      </c>
      <c r="D201" s="13">
        <v>481717</v>
      </c>
      <c r="E201" s="13">
        <v>437037</v>
      </c>
      <c r="F201" s="13">
        <v>503362</v>
      </c>
      <c r="G201" s="13">
        <v>473021</v>
      </c>
      <c r="H201" s="13">
        <v>744401</v>
      </c>
      <c r="I201" s="13">
        <v>946943</v>
      </c>
      <c r="J201" s="13">
        <v>1030435</v>
      </c>
      <c r="K201" s="13">
        <v>1018601</v>
      </c>
      <c r="L201" s="13">
        <v>864819</v>
      </c>
      <c r="M201" s="13">
        <v>707217</v>
      </c>
      <c r="N201" s="13">
        <v>613121</v>
      </c>
      <c r="O201" s="13">
        <v>570607</v>
      </c>
      <c r="P201" s="10">
        <f t="shared" ref="P201:P264" si="8">SUM(D201:O201)</f>
        <v>8391281</v>
      </c>
      <c r="Q201" s="52">
        <f t="shared" si="7"/>
        <v>0.24168111867416386</v>
      </c>
    </row>
    <row r="202" spans="1:17" x14ac:dyDescent="0.2">
      <c r="A202" s="5" t="s">
        <v>476</v>
      </c>
      <c r="B202" s="6" t="s">
        <v>486</v>
      </c>
      <c r="C202" s="57">
        <v>0.98899999999999999</v>
      </c>
      <c r="D202" s="13">
        <v>82726</v>
      </c>
      <c r="E202" s="13">
        <v>75255</v>
      </c>
      <c r="F202" s="13">
        <v>87227</v>
      </c>
      <c r="G202" s="13">
        <v>86502</v>
      </c>
      <c r="H202" s="13">
        <v>99058</v>
      </c>
      <c r="I202" s="13">
        <v>114935</v>
      </c>
      <c r="J202" s="13">
        <v>136223</v>
      </c>
      <c r="K202" s="13">
        <v>139559</v>
      </c>
      <c r="L202" s="13">
        <v>125943</v>
      </c>
      <c r="M202" s="13">
        <v>122028</v>
      </c>
      <c r="N202" s="13">
        <v>96652</v>
      </c>
      <c r="O202" s="13">
        <v>96715</v>
      </c>
      <c r="P202" s="10">
        <f t="shared" si="8"/>
        <v>1262823</v>
      </c>
      <c r="Q202" s="52">
        <f t="shared" si="7"/>
        <v>0.27686855409504552</v>
      </c>
    </row>
    <row r="203" spans="1:17" x14ac:dyDescent="0.2">
      <c r="A203" s="5" t="s">
        <v>503</v>
      </c>
      <c r="B203" s="6" t="s">
        <v>504</v>
      </c>
      <c r="C203" s="57">
        <v>2.384077</v>
      </c>
      <c r="D203" s="13">
        <v>156472</v>
      </c>
      <c r="E203" s="13">
        <v>136604</v>
      </c>
      <c r="F203" s="13">
        <v>167372</v>
      </c>
      <c r="G203" s="13">
        <v>173005</v>
      </c>
      <c r="H203" s="13">
        <v>219751</v>
      </c>
      <c r="I203" s="13">
        <v>258384</v>
      </c>
      <c r="J203" s="13">
        <v>352992</v>
      </c>
      <c r="K203" s="13">
        <v>358750</v>
      </c>
      <c r="L203" s="13">
        <v>274383</v>
      </c>
      <c r="M203" s="13">
        <v>226017</v>
      </c>
      <c r="N203" s="13">
        <v>182651</v>
      </c>
      <c r="O203" s="13">
        <v>192349</v>
      </c>
      <c r="P203" s="10">
        <f t="shared" si="8"/>
        <v>2698730</v>
      </c>
      <c r="Q203" s="52">
        <f>P203/(C203*1000000)-1</f>
        <v>0.13198105598099397</v>
      </c>
    </row>
    <row r="204" spans="1:17" x14ac:dyDescent="0.2">
      <c r="A204" s="5" t="s">
        <v>505</v>
      </c>
      <c r="B204" s="6" t="s">
        <v>506</v>
      </c>
      <c r="C204" s="57">
        <v>1.710018</v>
      </c>
      <c r="D204" s="13">
        <f>91321</f>
        <v>91321</v>
      </c>
      <c r="E204" s="13">
        <v>89329</v>
      </c>
      <c r="F204" s="13">
        <v>106372</v>
      </c>
      <c r="G204" s="13">
        <v>90544</v>
      </c>
      <c r="H204" s="13">
        <v>122273</v>
      </c>
      <c r="I204" s="13">
        <v>178994</v>
      </c>
      <c r="J204" s="13">
        <v>244500</v>
      </c>
      <c r="K204" s="13">
        <v>243341</v>
      </c>
      <c r="L204" s="13">
        <v>186778</v>
      </c>
      <c r="M204" s="13">
        <v>138678</v>
      </c>
      <c r="N204" s="13">
        <v>90141</v>
      </c>
      <c r="O204" s="13">
        <v>83433</v>
      </c>
      <c r="P204" s="10">
        <f t="shared" si="8"/>
        <v>1665704</v>
      </c>
      <c r="Q204" s="52">
        <f>P204/(C204*1000000)-1</f>
        <v>-2.5914347100439827E-2</v>
      </c>
    </row>
    <row r="205" spans="1:17" s="5" customFormat="1" x14ac:dyDescent="0.2">
      <c r="A205" s="5" t="s">
        <v>505</v>
      </c>
      <c r="B205" s="6" t="s">
        <v>813</v>
      </c>
      <c r="C205" s="57">
        <v>0.35246</v>
      </c>
      <c r="D205" s="13">
        <v>12982</v>
      </c>
      <c r="E205" s="13">
        <v>13228</v>
      </c>
      <c r="F205" s="13">
        <v>16705</v>
      </c>
      <c r="G205" s="13">
        <v>12293</v>
      </c>
      <c r="H205" s="13">
        <v>17055</v>
      </c>
      <c r="I205" s="13">
        <v>32545</v>
      </c>
      <c r="J205" s="13">
        <v>44753</v>
      </c>
      <c r="K205" s="13">
        <v>41713</v>
      </c>
      <c r="L205" s="13">
        <v>30984</v>
      </c>
      <c r="M205" s="13">
        <v>18115</v>
      </c>
      <c r="N205" s="13">
        <v>14382</v>
      </c>
      <c r="O205" s="13">
        <v>12305</v>
      </c>
      <c r="P205" s="10">
        <f t="shared" si="8"/>
        <v>267060</v>
      </c>
      <c r="Q205" s="52">
        <f>P205/(C205*1000000)-1</f>
        <v>-0.24229699824093509</v>
      </c>
    </row>
    <row r="206" spans="1:17" x14ac:dyDescent="0.2">
      <c r="A206" s="5" t="s">
        <v>507</v>
      </c>
      <c r="B206" s="6" t="s">
        <v>508</v>
      </c>
      <c r="C206" s="57">
        <v>1.4338550000000001</v>
      </c>
      <c r="D206" s="13">
        <v>77807</v>
      </c>
      <c r="E206" s="13">
        <v>74227</v>
      </c>
      <c r="F206" s="13">
        <v>88554</v>
      </c>
      <c r="G206" s="13">
        <v>49726</v>
      </c>
      <c r="H206" s="13">
        <v>123446</v>
      </c>
      <c r="I206" s="13">
        <v>143998</v>
      </c>
      <c r="J206" s="13">
        <v>189537</v>
      </c>
      <c r="K206" s="13">
        <v>196639</v>
      </c>
      <c r="L206" s="18">
        <v>156847</v>
      </c>
      <c r="M206" s="18">
        <v>122290</v>
      </c>
      <c r="N206" s="18">
        <v>85456</v>
      </c>
      <c r="O206" s="18">
        <v>80124</v>
      </c>
      <c r="P206" s="10">
        <f t="shared" si="8"/>
        <v>1388651</v>
      </c>
      <c r="Q206" s="52">
        <f>P206/(C206*1000000)-1</f>
        <v>-3.15262003480129E-2</v>
      </c>
    </row>
    <row r="207" spans="1:17" x14ac:dyDescent="0.2">
      <c r="A207" s="5" t="s">
        <v>509</v>
      </c>
      <c r="B207" s="5" t="s">
        <v>510</v>
      </c>
      <c r="C207" s="57">
        <v>1.0688230000000001</v>
      </c>
      <c r="D207" s="13">
        <v>72597</v>
      </c>
      <c r="E207" s="13">
        <v>78861</v>
      </c>
      <c r="F207" s="13">
        <v>95323</v>
      </c>
      <c r="G207" s="13">
        <v>86578</v>
      </c>
      <c r="H207" s="13">
        <v>97299</v>
      </c>
      <c r="I207" s="13">
        <v>99230</v>
      </c>
      <c r="J207" s="13">
        <v>105880</v>
      </c>
      <c r="K207" s="13">
        <v>100773</v>
      </c>
      <c r="L207" s="13">
        <v>100576</v>
      </c>
      <c r="M207" s="13">
        <v>99140</v>
      </c>
      <c r="N207" s="13">
        <v>86940</v>
      </c>
      <c r="O207" s="13">
        <v>78011</v>
      </c>
      <c r="P207" s="10">
        <f t="shared" si="8"/>
        <v>1101208</v>
      </c>
      <c r="Q207" s="52">
        <v>0.03</v>
      </c>
    </row>
    <row r="208" spans="1:17" x14ac:dyDescent="0.2">
      <c r="A208" s="5" t="s">
        <v>509</v>
      </c>
      <c r="B208" s="5" t="s">
        <v>511</v>
      </c>
      <c r="C208" s="57">
        <v>9.1396069999999998</v>
      </c>
      <c r="D208" s="13">
        <v>467353</v>
      </c>
      <c r="E208" s="13">
        <v>505677</v>
      </c>
      <c r="F208" s="13">
        <v>674626</v>
      </c>
      <c r="G208" s="13">
        <v>704224</v>
      </c>
      <c r="H208" s="13">
        <v>881139</v>
      </c>
      <c r="I208" s="13">
        <v>947150</v>
      </c>
      <c r="J208" s="13">
        <v>1099605</v>
      </c>
      <c r="K208" s="13">
        <v>1114066</v>
      </c>
      <c r="L208" s="13">
        <v>975232</v>
      </c>
      <c r="M208" s="13">
        <v>955434</v>
      </c>
      <c r="N208" s="13">
        <v>579049</v>
      </c>
      <c r="O208" s="13">
        <v>479380</v>
      </c>
      <c r="P208" s="10">
        <f t="shared" si="8"/>
        <v>9382935</v>
      </c>
      <c r="Q208" s="52">
        <v>2.7E-2</v>
      </c>
    </row>
    <row r="209" spans="1:17" x14ac:dyDescent="0.2">
      <c r="A209" s="5" t="s">
        <v>509</v>
      </c>
      <c r="B209" s="5" t="s">
        <v>93</v>
      </c>
      <c r="C209" s="57">
        <v>187.34981400000001</v>
      </c>
      <c r="D209" s="13">
        <v>11419085</v>
      </c>
      <c r="E209" s="13">
        <v>11794185</v>
      </c>
      <c r="F209" s="13">
        <v>14624034</v>
      </c>
      <c r="G209" s="13">
        <v>14420707</v>
      </c>
      <c r="H209" s="13">
        <v>16804599</v>
      </c>
      <c r="I209" s="13">
        <v>18212266</v>
      </c>
      <c r="J209" s="13">
        <v>21215086</v>
      </c>
      <c r="K209" s="13">
        <v>21843872</v>
      </c>
      <c r="L209" s="13">
        <v>18896981</v>
      </c>
      <c r="M209" s="13">
        <v>17867756</v>
      </c>
      <c r="N209" s="13">
        <v>13392400</v>
      </c>
      <c r="O209" s="13">
        <v>12221956</v>
      </c>
      <c r="P209" s="10">
        <f t="shared" si="8"/>
        <v>192712927</v>
      </c>
      <c r="Q209" s="52">
        <v>2.7E-2</v>
      </c>
    </row>
    <row r="210" spans="1:17" x14ac:dyDescent="0.2">
      <c r="A210" s="5" t="s">
        <v>509</v>
      </c>
      <c r="B210" s="5" t="s">
        <v>512</v>
      </c>
      <c r="C210" s="57">
        <v>0.79183000000000003</v>
      </c>
      <c r="D210" s="13">
        <v>44229</v>
      </c>
      <c r="E210" s="13">
        <v>62651</v>
      </c>
      <c r="F210" s="13">
        <v>73992</v>
      </c>
      <c r="G210" s="13">
        <v>73956</v>
      </c>
      <c r="H210" s="13">
        <v>73711</v>
      </c>
      <c r="I210" s="13">
        <v>70055</v>
      </c>
      <c r="J210" s="13">
        <v>84118</v>
      </c>
      <c r="K210" s="13">
        <v>85105</v>
      </c>
      <c r="L210" s="13">
        <v>67514</v>
      </c>
      <c r="M210" s="13">
        <v>62408</v>
      </c>
      <c r="N210" s="13">
        <v>47467</v>
      </c>
      <c r="O210" s="13">
        <v>42053</v>
      </c>
      <c r="P210" s="10">
        <f t="shared" si="8"/>
        <v>787259</v>
      </c>
      <c r="Q210" s="52">
        <v>-6.0000000000000001E-3</v>
      </c>
    </row>
    <row r="211" spans="1:17" x14ac:dyDescent="0.2">
      <c r="A211" s="5" t="s">
        <v>509</v>
      </c>
      <c r="B211" s="5" t="s">
        <v>513</v>
      </c>
      <c r="C211" s="57">
        <v>1.3160879999999999</v>
      </c>
      <c r="D211" s="13">
        <v>77113</v>
      </c>
      <c r="E211" s="13">
        <v>88552</v>
      </c>
      <c r="F211" s="13">
        <v>109142</v>
      </c>
      <c r="G211" s="13">
        <v>104306</v>
      </c>
      <c r="H211" s="13">
        <v>104229</v>
      </c>
      <c r="I211" s="13">
        <v>125197</v>
      </c>
      <c r="J211" s="13">
        <v>146412</v>
      </c>
      <c r="K211" s="13">
        <v>142713</v>
      </c>
      <c r="L211" s="13">
        <v>132540</v>
      </c>
      <c r="M211" s="13">
        <v>121571</v>
      </c>
      <c r="N211" s="13">
        <v>111869</v>
      </c>
      <c r="O211" s="13">
        <v>91720</v>
      </c>
      <c r="P211" s="10">
        <f t="shared" si="8"/>
        <v>1355364</v>
      </c>
      <c r="Q211" s="52">
        <v>0.03</v>
      </c>
    </row>
    <row r="212" spans="1:17" s="5" customFormat="1" x14ac:dyDescent="0.2">
      <c r="A212" s="5" t="s">
        <v>509</v>
      </c>
      <c r="B212" s="5" t="s">
        <v>514</v>
      </c>
      <c r="C212" s="57">
        <v>27.311765000000001</v>
      </c>
      <c r="D212" s="13">
        <v>1672945</v>
      </c>
      <c r="E212" s="13">
        <v>1828004</v>
      </c>
      <c r="F212" s="13">
        <v>2287264</v>
      </c>
      <c r="G212" s="13">
        <v>2229097</v>
      </c>
      <c r="H212" s="13">
        <v>2511974</v>
      </c>
      <c r="I212" s="13">
        <v>2629818</v>
      </c>
      <c r="J212" s="13">
        <v>2974395</v>
      </c>
      <c r="K212" s="13">
        <v>3043473</v>
      </c>
      <c r="L212" s="13">
        <v>2837287</v>
      </c>
      <c r="M212" s="13">
        <v>2798661</v>
      </c>
      <c r="N212" s="13">
        <v>2320274</v>
      </c>
      <c r="O212" s="13">
        <v>2076403</v>
      </c>
      <c r="P212" s="10">
        <f t="shared" si="8"/>
        <v>29209595</v>
      </c>
      <c r="Q212" s="52">
        <v>6.5000000000000002E-2</v>
      </c>
    </row>
    <row r="213" spans="1:17" x14ac:dyDescent="0.2">
      <c r="A213" s="5" t="s">
        <v>509</v>
      </c>
      <c r="B213" s="5" t="s">
        <v>515</v>
      </c>
      <c r="C213" s="57">
        <v>3.6549510000000001</v>
      </c>
      <c r="D213" s="13">
        <v>229071</v>
      </c>
      <c r="E213" s="13">
        <v>262041</v>
      </c>
      <c r="F213" s="13">
        <v>319783</v>
      </c>
      <c r="G213" s="13">
        <v>327725</v>
      </c>
      <c r="H213" s="13">
        <v>330476</v>
      </c>
      <c r="I213" s="13">
        <v>370435</v>
      </c>
      <c r="J213" s="13">
        <v>408279</v>
      </c>
      <c r="K213" s="13">
        <v>383988</v>
      </c>
      <c r="L213" s="13">
        <v>362262</v>
      </c>
      <c r="M213" s="13">
        <v>338944</v>
      </c>
      <c r="N213" s="13">
        <v>300427</v>
      </c>
      <c r="O213" s="13">
        <v>255538</v>
      </c>
      <c r="P213" s="10">
        <f t="shared" si="8"/>
        <v>3888969</v>
      </c>
      <c r="Q213" s="52">
        <v>6.4000000000000001E-2</v>
      </c>
    </row>
    <row r="214" spans="1:17" x14ac:dyDescent="0.2">
      <c r="A214" s="5" t="s">
        <v>509</v>
      </c>
      <c r="B214" s="5" t="s">
        <v>516</v>
      </c>
      <c r="C214" s="57">
        <v>0.18346999999999999</v>
      </c>
      <c r="D214" s="13">
        <v>12698</v>
      </c>
      <c r="E214" s="13">
        <v>10711</v>
      </c>
      <c r="F214" s="13">
        <v>14779</v>
      </c>
      <c r="G214" s="13">
        <v>13654</v>
      </c>
      <c r="H214" s="13">
        <v>15248</v>
      </c>
      <c r="I214" s="13">
        <v>14746</v>
      </c>
      <c r="J214" s="13">
        <v>15506</v>
      </c>
      <c r="K214" s="13">
        <v>17104</v>
      </c>
      <c r="L214" s="13">
        <v>14432</v>
      </c>
      <c r="M214" s="13">
        <v>15476</v>
      </c>
      <c r="N214" s="13">
        <v>12815</v>
      </c>
      <c r="O214" s="13">
        <v>13806</v>
      </c>
      <c r="P214" s="10">
        <f t="shared" si="8"/>
        <v>170975</v>
      </c>
      <c r="Q214" s="52">
        <v>-7.0000000000000007E-2</v>
      </c>
    </row>
    <row r="215" spans="1:17" x14ac:dyDescent="0.2">
      <c r="A215" s="5" t="s">
        <v>509</v>
      </c>
      <c r="B215" s="5" t="s">
        <v>517</v>
      </c>
      <c r="C215" s="57">
        <v>3.7384919999999999</v>
      </c>
      <c r="D215" s="13">
        <v>290401</v>
      </c>
      <c r="E215" s="13">
        <v>292101</v>
      </c>
      <c r="F215" s="13">
        <v>350671</v>
      </c>
      <c r="G215" s="13">
        <v>305821</v>
      </c>
      <c r="H215" s="13">
        <v>308181</v>
      </c>
      <c r="I215" s="13">
        <v>328174</v>
      </c>
      <c r="J215" s="13">
        <v>407494</v>
      </c>
      <c r="K215" s="13">
        <v>454110</v>
      </c>
      <c r="L215" s="13">
        <v>369269</v>
      </c>
      <c r="M215" s="13">
        <v>389719</v>
      </c>
      <c r="N215" s="13">
        <v>358561</v>
      </c>
      <c r="O215" s="13">
        <v>319184</v>
      </c>
      <c r="P215" s="10">
        <f t="shared" si="8"/>
        <v>4173686</v>
      </c>
      <c r="Q215" s="52">
        <v>0.11600000000000001</v>
      </c>
    </row>
    <row r="216" spans="1:17" x14ac:dyDescent="0.2">
      <c r="A216" s="5" t="s">
        <v>509</v>
      </c>
      <c r="B216" s="5" t="s">
        <v>518</v>
      </c>
      <c r="C216" s="57">
        <v>5.286975</v>
      </c>
      <c r="D216" s="13">
        <v>281056</v>
      </c>
      <c r="E216" s="13">
        <v>292676</v>
      </c>
      <c r="F216" s="13">
        <v>364468</v>
      </c>
      <c r="G216" s="13">
        <v>388164</v>
      </c>
      <c r="H216" s="13">
        <v>472968</v>
      </c>
      <c r="I216" s="13">
        <v>512847</v>
      </c>
      <c r="J216" s="13">
        <v>597416</v>
      </c>
      <c r="K216" s="13">
        <v>618322</v>
      </c>
      <c r="L216" s="13">
        <v>483367</v>
      </c>
      <c r="M216" s="13">
        <v>451421</v>
      </c>
      <c r="N216" s="13">
        <v>209540</v>
      </c>
      <c r="O216" s="13">
        <v>191540</v>
      </c>
      <c r="P216" s="10">
        <f t="shared" si="8"/>
        <v>4863785</v>
      </c>
      <c r="Q216" s="52">
        <v>-0.08</v>
      </c>
    </row>
    <row r="217" spans="1:17" x14ac:dyDescent="0.2">
      <c r="A217" s="5" t="s">
        <v>509</v>
      </c>
      <c r="B217" s="5" t="s">
        <v>519</v>
      </c>
      <c r="C217" s="57">
        <v>9.1556700000000006</v>
      </c>
      <c r="D217" s="13">
        <v>860795</v>
      </c>
      <c r="E217" s="13">
        <v>814546</v>
      </c>
      <c r="F217" s="13">
        <v>936117</v>
      </c>
      <c r="G217" s="13">
        <v>713714</v>
      </c>
      <c r="H217" s="13">
        <v>679630</v>
      </c>
      <c r="I217" s="13">
        <v>670802</v>
      </c>
      <c r="J217" s="13">
        <v>753751</v>
      </c>
      <c r="K217" s="13">
        <v>788446</v>
      </c>
      <c r="L217" s="13">
        <v>691293</v>
      </c>
      <c r="M217" s="13">
        <v>825599</v>
      </c>
      <c r="N217" s="13">
        <v>871723</v>
      </c>
      <c r="O217" s="13">
        <v>879619</v>
      </c>
      <c r="P217" s="10">
        <f t="shared" si="8"/>
        <v>9486035</v>
      </c>
      <c r="Q217" s="52">
        <v>3.5999999999999997E-2</v>
      </c>
    </row>
    <row r="218" spans="1:17" x14ac:dyDescent="0.2">
      <c r="A218" s="5" t="s">
        <v>509</v>
      </c>
      <c r="B218" s="5" t="s">
        <v>520</v>
      </c>
      <c r="C218" s="57">
        <v>1.1877359999999999</v>
      </c>
      <c r="D218" s="13">
        <v>81503</v>
      </c>
      <c r="E218" s="13">
        <v>87125</v>
      </c>
      <c r="F218" s="13">
        <v>106498</v>
      </c>
      <c r="G218" s="13">
        <v>99058</v>
      </c>
      <c r="H218" s="13">
        <v>78723</v>
      </c>
      <c r="I218" s="13">
        <v>73341</v>
      </c>
      <c r="J218" s="13">
        <v>77558</v>
      </c>
      <c r="K218" s="13">
        <v>78198</v>
      </c>
      <c r="L218" s="13">
        <v>74975</v>
      </c>
      <c r="M218" s="13">
        <v>83827</v>
      </c>
      <c r="N218" s="13">
        <v>72374</v>
      </c>
      <c r="O218" s="13">
        <v>64927</v>
      </c>
      <c r="P218" s="10">
        <f t="shared" si="8"/>
        <v>978107</v>
      </c>
      <c r="Q218" s="52">
        <v>-0.17699999999999999</v>
      </c>
    </row>
    <row r="219" spans="1:17" x14ac:dyDescent="0.2">
      <c r="A219" s="5" t="s">
        <v>509</v>
      </c>
      <c r="B219" s="5" t="s">
        <v>521</v>
      </c>
      <c r="C219" s="57">
        <v>4.5728140000000002</v>
      </c>
      <c r="D219" s="13">
        <v>90797</v>
      </c>
      <c r="E219" s="13">
        <v>101114</v>
      </c>
      <c r="F219" s="13">
        <v>147757</v>
      </c>
      <c r="G219" s="13">
        <v>200303</v>
      </c>
      <c r="H219" s="13">
        <v>437979</v>
      </c>
      <c r="I219" s="13">
        <v>689015</v>
      </c>
      <c r="J219" s="13">
        <v>957411</v>
      </c>
      <c r="K219" s="13">
        <v>1083518</v>
      </c>
      <c r="L219" s="13">
        <v>753061</v>
      </c>
      <c r="M219" s="13">
        <v>357956</v>
      </c>
      <c r="N219" s="13">
        <v>116213</v>
      </c>
      <c r="O219" s="13">
        <v>105676</v>
      </c>
      <c r="P219" s="10">
        <f t="shared" si="8"/>
        <v>5040800</v>
      </c>
      <c r="Q219" s="52">
        <v>0.10199999999999999</v>
      </c>
    </row>
    <row r="220" spans="1:17" x14ac:dyDescent="0.2">
      <c r="A220" s="5" t="s">
        <v>509</v>
      </c>
      <c r="B220" s="5" t="s">
        <v>522</v>
      </c>
      <c r="C220" s="57">
        <v>1.0797870000000001</v>
      </c>
      <c r="D220" s="13">
        <v>51246</v>
      </c>
      <c r="E220" s="13">
        <v>59672</v>
      </c>
      <c r="F220" s="13">
        <v>86130</v>
      </c>
      <c r="G220" s="13">
        <v>90192</v>
      </c>
      <c r="H220" s="13">
        <v>104459</v>
      </c>
      <c r="I220" s="13">
        <v>104477</v>
      </c>
      <c r="J220" s="13">
        <v>117983</v>
      </c>
      <c r="K220" s="13">
        <v>120340</v>
      </c>
      <c r="L220" s="13">
        <v>104745</v>
      </c>
      <c r="M220" s="13">
        <v>100791</v>
      </c>
      <c r="N220" s="13">
        <v>57418</v>
      </c>
      <c r="O220" s="13">
        <v>44683</v>
      </c>
      <c r="P220" s="10">
        <f t="shared" si="8"/>
        <v>1042136</v>
      </c>
      <c r="Q220" s="52">
        <v>-3.5000000000000003E-2</v>
      </c>
    </row>
    <row r="221" spans="1:17" x14ac:dyDescent="0.2">
      <c r="A221" s="5" t="s">
        <v>509</v>
      </c>
      <c r="B221" s="5" t="s">
        <v>523</v>
      </c>
      <c r="C221" s="57">
        <v>4.7014800000000001</v>
      </c>
      <c r="D221" s="13">
        <v>379429</v>
      </c>
      <c r="E221" s="13">
        <v>370075</v>
      </c>
      <c r="F221" s="13">
        <v>432204</v>
      </c>
      <c r="G221" s="13">
        <v>370730</v>
      </c>
      <c r="H221" s="13">
        <v>362109</v>
      </c>
      <c r="I221" s="13">
        <v>384859</v>
      </c>
      <c r="J221" s="13">
        <v>480730</v>
      </c>
      <c r="K221" s="13">
        <v>530642</v>
      </c>
      <c r="L221" s="13">
        <v>432065</v>
      </c>
      <c r="M221" s="13">
        <v>441077</v>
      </c>
      <c r="N221" s="13">
        <v>392443</v>
      </c>
      <c r="O221" s="13">
        <v>362269</v>
      </c>
      <c r="P221" s="10">
        <f t="shared" si="8"/>
        <v>4938632</v>
      </c>
      <c r="Q221" s="52">
        <v>0.05</v>
      </c>
    </row>
    <row r="222" spans="1:17" x14ac:dyDescent="0.2">
      <c r="A222" s="5" t="s">
        <v>509</v>
      </c>
      <c r="B222" s="5" t="s">
        <v>825</v>
      </c>
      <c r="C222" s="57">
        <v>1.042969</v>
      </c>
      <c r="D222" s="13">
        <v>84738</v>
      </c>
      <c r="E222" s="13">
        <v>66908</v>
      </c>
      <c r="F222" s="13">
        <v>91842</v>
      </c>
      <c r="G222" s="13">
        <v>79967</v>
      </c>
      <c r="H222" s="13">
        <v>77811</v>
      </c>
      <c r="I222" s="13">
        <v>77987</v>
      </c>
      <c r="J222" s="13">
        <v>100531</v>
      </c>
      <c r="K222" s="13">
        <v>97038</v>
      </c>
      <c r="L222" s="13">
        <v>78387</v>
      </c>
      <c r="M222" s="13">
        <v>84524</v>
      </c>
      <c r="N222" s="13">
        <v>75010</v>
      </c>
      <c r="O222" s="13">
        <v>77620</v>
      </c>
      <c r="P222" s="10">
        <f t="shared" si="8"/>
        <v>992363</v>
      </c>
      <c r="Q222" s="52">
        <v>-4.9000000000000002E-2</v>
      </c>
    </row>
    <row r="223" spans="1:17" x14ac:dyDescent="0.2">
      <c r="A223" s="5" t="s">
        <v>509</v>
      </c>
      <c r="B223" s="5" t="s">
        <v>525</v>
      </c>
      <c r="C223" s="57">
        <v>48.270581</v>
      </c>
      <c r="D223" s="13">
        <v>3438677</v>
      </c>
      <c r="E223" s="13">
        <v>3415316</v>
      </c>
      <c r="F223" s="13">
        <v>4104238</v>
      </c>
      <c r="G223" s="13">
        <v>3944453</v>
      </c>
      <c r="H223" s="13">
        <v>4286735</v>
      </c>
      <c r="I223" s="13">
        <v>4454577</v>
      </c>
      <c r="J223" s="13">
        <v>4917365</v>
      </c>
      <c r="K223" s="13">
        <v>4828932</v>
      </c>
      <c r="L223" s="13">
        <v>4461264</v>
      </c>
      <c r="M223" s="13">
        <v>4464371</v>
      </c>
      <c r="N223" s="13">
        <v>3871293</v>
      </c>
      <c r="O223" s="13">
        <v>3601350</v>
      </c>
      <c r="P223" s="10">
        <f>49863504</f>
        <v>49863504</v>
      </c>
      <c r="Q223" s="52">
        <v>2.9000000000000001E-2</v>
      </c>
    </row>
    <row r="224" spans="1:17" x14ac:dyDescent="0.2">
      <c r="A224" s="5" t="s">
        <v>509</v>
      </c>
      <c r="B224" s="5" t="s">
        <v>526</v>
      </c>
      <c r="C224" s="57">
        <v>11.622443000000001</v>
      </c>
      <c r="D224" s="13">
        <v>545919</v>
      </c>
      <c r="E224" s="13">
        <v>603519</v>
      </c>
      <c r="F224" s="13">
        <v>795219</v>
      </c>
      <c r="G224" s="13">
        <v>896558</v>
      </c>
      <c r="H224" s="13">
        <v>1129869</v>
      </c>
      <c r="I224" s="13">
        <v>1203340</v>
      </c>
      <c r="J224" s="13">
        <v>1479349</v>
      </c>
      <c r="K224" s="13">
        <v>1502344</v>
      </c>
      <c r="L224" s="13">
        <v>1305033</v>
      </c>
      <c r="M224" s="13">
        <v>1278714</v>
      </c>
      <c r="N224" s="13">
        <v>718655</v>
      </c>
      <c r="O224" s="13">
        <v>606097</v>
      </c>
      <c r="P224" s="10">
        <f t="shared" si="8"/>
        <v>12064616</v>
      </c>
      <c r="Q224" s="52">
        <v>3.7999999999999999E-2</v>
      </c>
    </row>
    <row r="225" spans="1:17" x14ac:dyDescent="0.2">
      <c r="A225" s="5" t="s">
        <v>509</v>
      </c>
      <c r="B225" s="5" t="s">
        <v>527</v>
      </c>
      <c r="C225" s="57">
        <v>0.29369200000000001</v>
      </c>
      <c r="D225" s="13">
        <v>21567</v>
      </c>
      <c r="E225" s="13">
        <v>20132</v>
      </c>
      <c r="F225" s="13">
        <v>25109</v>
      </c>
      <c r="G225" s="13">
        <v>25311</v>
      </c>
      <c r="H225" s="13">
        <v>24914</v>
      </c>
      <c r="I225" s="13">
        <v>25569</v>
      </c>
      <c r="J225" s="13">
        <v>28342</v>
      </c>
      <c r="K225" s="13">
        <v>25088</v>
      </c>
      <c r="L225" s="13">
        <v>23722</v>
      </c>
      <c r="M225" s="13">
        <v>24659</v>
      </c>
      <c r="N225" s="13">
        <v>23533</v>
      </c>
      <c r="O225" s="13">
        <v>24662</v>
      </c>
      <c r="P225" s="10">
        <f t="shared" si="8"/>
        <v>292608</v>
      </c>
      <c r="Q225" s="52">
        <v>-4.0000000000000001E-3</v>
      </c>
    </row>
    <row r="226" spans="1:17" x14ac:dyDescent="0.2">
      <c r="A226" s="5" t="s">
        <v>509</v>
      </c>
      <c r="B226" s="5" t="s">
        <v>528</v>
      </c>
      <c r="C226" s="57">
        <v>2.4336720000000001</v>
      </c>
      <c r="D226" s="13">
        <v>57264</v>
      </c>
      <c r="E226" s="13">
        <v>62901</v>
      </c>
      <c r="F226" s="13">
        <v>84164</v>
      </c>
      <c r="G226" s="13">
        <v>101290</v>
      </c>
      <c r="H226" s="13">
        <v>213864</v>
      </c>
      <c r="I226" s="13">
        <v>334313</v>
      </c>
      <c r="J226" s="13">
        <v>457090</v>
      </c>
      <c r="K226" s="13">
        <v>535674</v>
      </c>
      <c r="L226" s="13">
        <v>354858</v>
      </c>
      <c r="M226" s="13">
        <v>171681</v>
      </c>
      <c r="N226" s="13">
        <v>74857</v>
      </c>
      <c r="O226" s="13">
        <v>63670</v>
      </c>
      <c r="P226" s="10">
        <f t="shared" si="8"/>
        <v>2511626</v>
      </c>
      <c r="Q226" s="52">
        <v>3.2000000000000001E-2</v>
      </c>
    </row>
    <row r="227" spans="1:17" x14ac:dyDescent="0.2">
      <c r="A227" s="5" t="s">
        <v>509</v>
      </c>
      <c r="B227" s="5" t="s">
        <v>529</v>
      </c>
      <c r="C227" s="57">
        <v>1.6305210000000001</v>
      </c>
      <c r="D227" s="13">
        <v>58361</v>
      </c>
      <c r="E227" s="13">
        <v>60209</v>
      </c>
      <c r="F227" s="13">
        <v>77062</v>
      </c>
      <c r="G227" s="13">
        <v>100156</v>
      </c>
      <c r="H227" s="13">
        <v>141467</v>
      </c>
      <c r="I227" s="13">
        <v>159011</v>
      </c>
      <c r="J227" s="13">
        <v>189229</v>
      </c>
      <c r="K227" s="13">
        <v>190299</v>
      </c>
      <c r="L227" s="13">
        <v>161590</v>
      </c>
      <c r="M227" s="13">
        <v>145750</v>
      </c>
      <c r="N227" s="13">
        <v>37127</v>
      </c>
      <c r="O227" s="13">
        <v>29072</v>
      </c>
      <c r="P227" s="10">
        <f t="shared" si="8"/>
        <v>1349333</v>
      </c>
      <c r="Q227" s="52">
        <v>-0.17299999999999999</v>
      </c>
    </row>
    <row r="228" spans="1:17" s="5" customFormat="1" x14ac:dyDescent="0.2">
      <c r="A228" s="5" t="s">
        <v>509</v>
      </c>
      <c r="B228" s="5" t="s">
        <v>530</v>
      </c>
      <c r="C228" s="57">
        <v>21.203028</v>
      </c>
      <c r="D228" s="13">
        <v>698346</v>
      </c>
      <c r="E228" s="13">
        <v>780156</v>
      </c>
      <c r="F228" s="13">
        <v>1111550</v>
      </c>
      <c r="G228" s="13">
        <v>1334020</v>
      </c>
      <c r="H228" s="13">
        <v>2192294</v>
      </c>
      <c r="I228" s="13">
        <v>2538085</v>
      </c>
      <c r="J228" s="13">
        <v>3044573</v>
      </c>
      <c r="K228" s="13">
        <v>3205081</v>
      </c>
      <c r="L228" s="13">
        <v>2631435</v>
      </c>
      <c r="M228" s="13">
        <v>2054589</v>
      </c>
      <c r="N228" s="13">
        <v>807351</v>
      </c>
      <c r="O228" s="13">
        <v>719790</v>
      </c>
      <c r="P228" s="10">
        <f t="shared" si="8"/>
        <v>21117270</v>
      </c>
      <c r="Q228" s="52">
        <v>-4.0000000000000001E-3</v>
      </c>
    </row>
    <row r="229" spans="1:17" x14ac:dyDescent="0.2">
      <c r="A229" s="5" t="s">
        <v>509</v>
      </c>
      <c r="B229" s="5" t="s">
        <v>531</v>
      </c>
      <c r="C229" s="57">
        <v>0.33559</v>
      </c>
      <c r="D229" s="13">
        <v>19489</v>
      </c>
      <c r="E229" s="13">
        <v>21942</v>
      </c>
      <c r="F229" s="13">
        <v>25209</v>
      </c>
      <c r="G229" s="13">
        <v>24312</v>
      </c>
      <c r="H229" s="13">
        <v>25026</v>
      </c>
      <c r="I229" s="13">
        <v>27525</v>
      </c>
      <c r="J229" s="13">
        <v>31090</v>
      </c>
      <c r="K229" s="13">
        <v>19612</v>
      </c>
      <c r="L229" s="13">
        <v>28028</v>
      </c>
      <c r="M229" s="13">
        <v>29229</v>
      </c>
      <c r="N229" s="13">
        <v>22765</v>
      </c>
      <c r="O229" s="13">
        <v>17037</v>
      </c>
      <c r="P229" s="10">
        <f t="shared" si="8"/>
        <v>291264</v>
      </c>
      <c r="Q229" s="52">
        <v>-0.13200000000000001</v>
      </c>
    </row>
    <row r="230" spans="1:17" x14ac:dyDescent="0.2">
      <c r="A230" s="5" t="s">
        <v>509</v>
      </c>
      <c r="B230" s="5" t="s">
        <v>532</v>
      </c>
      <c r="C230" s="57">
        <v>1.706609</v>
      </c>
      <c r="D230" s="13">
        <v>31068</v>
      </c>
      <c r="E230" s="13">
        <v>30035</v>
      </c>
      <c r="F230" s="13">
        <v>45700</v>
      </c>
      <c r="G230" s="13">
        <v>71213</v>
      </c>
      <c r="H230" s="13">
        <v>170826</v>
      </c>
      <c r="I230" s="13">
        <v>206261</v>
      </c>
      <c r="J230" s="13">
        <v>235085</v>
      </c>
      <c r="K230" s="13">
        <v>241176</v>
      </c>
      <c r="L230" s="13">
        <v>187858</v>
      </c>
      <c r="M230" s="13">
        <v>145990</v>
      </c>
      <c r="N230" s="13">
        <v>27825</v>
      </c>
      <c r="O230" s="13">
        <v>28304</v>
      </c>
      <c r="P230" s="10">
        <f t="shared" si="8"/>
        <v>1421341</v>
      </c>
      <c r="Q230" s="52">
        <v>-0.16700000000000001</v>
      </c>
    </row>
    <row r="231" spans="1:17" x14ac:dyDescent="0.2">
      <c r="A231" s="5" t="s">
        <v>509</v>
      </c>
      <c r="B231" s="5" t="s">
        <v>533</v>
      </c>
      <c r="C231" s="57">
        <v>0.31426199999999999</v>
      </c>
      <c r="D231" s="13">
        <v>18015</v>
      </c>
      <c r="E231" s="13">
        <v>21888</v>
      </c>
      <c r="F231" s="13">
        <v>24942</v>
      </c>
      <c r="G231" s="13">
        <v>25467</v>
      </c>
      <c r="H231" s="13">
        <v>25938</v>
      </c>
      <c r="I231" s="13">
        <v>28911</v>
      </c>
      <c r="J231" s="13">
        <v>26204</v>
      </c>
      <c r="K231" s="13">
        <v>20564</v>
      </c>
      <c r="L231" s="13">
        <v>26091</v>
      </c>
      <c r="M231" s="13">
        <v>27162</v>
      </c>
      <c r="N231" s="13">
        <v>22696</v>
      </c>
      <c r="O231" s="13">
        <v>18181</v>
      </c>
      <c r="P231" s="10">
        <f t="shared" si="8"/>
        <v>286059</v>
      </c>
      <c r="Q231" s="52">
        <v>-9.2999999999999999E-2</v>
      </c>
    </row>
    <row r="232" spans="1:17" x14ac:dyDescent="0.2">
      <c r="A232" s="5" t="s">
        <v>509</v>
      </c>
      <c r="B232" s="5" t="s">
        <v>534</v>
      </c>
      <c r="C232" s="57">
        <v>0.95815700000000004</v>
      </c>
      <c r="D232" s="13">
        <v>54117</v>
      </c>
      <c r="E232" s="13">
        <v>57056</v>
      </c>
      <c r="F232" s="13">
        <v>69388</v>
      </c>
      <c r="G232" s="13">
        <v>67900</v>
      </c>
      <c r="H232" s="13">
        <v>76780</v>
      </c>
      <c r="I232" s="13">
        <v>84756</v>
      </c>
      <c r="J232" s="13">
        <v>98578</v>
      </c>
      <c r="K232" s="13">
        <v>99197</v>
      </c>
      <c r="L232" s="13">
        <v>94019</v>
      </c>
      <c r="M232" s="13">
        <v>94571</v>
      </c>
      <c r="N232" s="13">
        <v>63214</v>
      </c>
      <c r="O232" s="13">
        <v>58894</v>
      </c>
      <c r="P232" s="10">
        <f t="shared" si="8"/>
        <v>918470</v>
      </c>
      <c r="Q232" s="52">
        <v>-4.1000000000000002E-2</v>
      </c>
    </row>
    <row r="233" spans="1:17" x14ac:dyDescent="0.2">
      <c r="A233" s="5" t="s">
        <v>509</v>
      </c>
      <c r="B233" s="5" t="s">
        <v>535</v>
      </c>
      <c r="C233" s="57">
        <v>1.9439</v>
      </c>
      <c r="D233" s="13">
        <v>123391</v>
      </c>
      <c r="E233" s="13">
        <v>137379</v>
      </c>
      <c r="F233" s="13">
        <v>170839</v>
      </c>
      <c r="G233" s="13">
        <v>173265</v>
      </c>
      <c r="H233" s="13">
        <v>168677</v>
      </c>
      <c r="I233" s="13">
        <v>184274</v>
      </c>
      <c r="J233" s="13">
        <v>222843</v>
      </c>
      <c r="K233" s="13">
        <v>237741</v>
      </c>
      <c r="L233" s="13">
        <v>207324</v>
      </c>
      <c r="M233" s="13">
        <v>201988</v>
      </c>
      <c r="N233" s="13">
        <v>175911</v>
      </c>
      <c r="O233" s="13">
        <v>169237</v>
      </c>
      <c r="P233" s="10">
        <f t="shared" si="8"/>
        <v>2172869</v>
      </c>
      <c r="Q233" s="52">
        <v>0.11799999999999999</v>
      </c>
    </row>
    <row r="234" spans="1:17" x14ac:dyDescent="0.2">
      <c r="A234" s="5" t="s">
        <v>509</v>
      </c>
      <c r="B234" s="5" t="s">
        <v>536</v>
      </c>
      <c r="C234" s="57">
        <v>4.0512680000000003</v>
      </c>
      <c r="D234" s="13">
        <v>247265</v>
      </c>
      <c r="E234" s="13">
        <v>279245</v>
      </c>
      <c r="F234" s="13">
        <v>364797</v>
      </c>
      <c r="G234" s="13">
        <v>375566</v>
      </c>
      <c r="H234" s="13">
        <v>378222</v>
      </c>
      <c r="I234" s="13">
        <v>358137</v>
      </c>
      <c r="J234" s="13">
        <v>386692</v>
      </c>
      <c r="K234" s="13">
        <v>407906</v>
      </c>
      <c r="L234" s="13">
        <v>364345</v>
      </c>
      <c r="M234" s="13">
        <v>379075</v>
      </c>
      <c r="N234" s="13">
        <v>354786</v>
      </c>
      <c r="O234" s="13">
        <v>328682</v>
      </c>
      <c r="P234" s="10">
        <f t="shared" si="8"/>
        <v>4224718</v>
      </c>
      <c r="Q234" s="52">
        <v>4.2999999999999997E-2</v>
      </c>
    </row>
    <row r="235" spans="1:17" x14ac:dyDescent="0.2">
      <c r="A235" s="5" t="s">
        <v>509</v>
      </c>
      <c r="B235" s="5" t="s">
        <v>537</v>
      </c>
      <c r="C235" s="57">
        <v>4.0541470000000004</v>
      </c>
      <c r="D235" s="13">
        <v>300966</v>
      </c>
      <c r="E235" s="13">
        <v>280882</v>
      </c>
      <c r="F235" s="13">
        <v>335272</v>
      </c>
      <c r="G235" s="13">
        <v>332632</v>
      </c>
      <c r="H235" s="13">
        <v>343318</v>
      </c>
      <c r="I235" s="13">
        <v>351438</v>
      </c>
      <c r="J235" s="13">
        <v>386131</v>
      </c>
      <c r="K235" s="13">
        <v>378335</v>
      </c>
      <c r="L235" s="13">
        <v>342909</v>
      </c>
      <c r="M235" s="13">
        <v>368309</v>
      </c>
      <c r="N235" s="13">
        <v>304759</v>
      </c>
      <c r="O235" s="13">
        <v>326204</v>
      </c>
      <c r="P235" s="10">
        <f t="shared" si="8"/>
        <v>4051155</v>
      </c>
      <c r="Q235" s="52">
        <v>-1E-3</v>
      </c>
    </row>
    <row r="236" spans="1:17" x14ac:dyDescent="0.2">
      <c r="A236" s="5" t="s">
        <v>509</v>
      </c>
      <c r="B236" s="5" t="s">
        <v>538</v>
      </c>
      <c r="C236" s="57">
        <v>7.1080730000000001</v>
      </c>
      <c r="D236" s="13">
        <v>687684</v>
      </c>
      <c r="E236" s="13">
        <v>639742</v>
      </c>
      <c r="F236" s="13">
        <v>711598</v>
      </c>
      <c r="G236" s="13">
        <v>558722</v>
      </c>
      <c r="H236" s="13">
        <v>458948</v>
      </c>
      <c r="I236" s="13">
        <v>496436</v>
      </c>
      <c r="J236" s="13">
        <v>602469</v>
      </c>
      <c r="K236" s="13">
        <v>648009</v>
      </c>
      <c r="L236" s="13">
        <v>530465</v>
      </c>
      <c r="M236" s="13">
        <v>685869</v>
      </c>
      <c r="N236" s="13">
        <v>694171</v>
      </c>
      <c r="O236" s="13">
        <v>645037</v>
      </c>
      <c r="P236" s="10">
        <f t="shared" si="8"/>
        <v>7359150</v>
      </c>
      <c r="Q236" s="52">
        <v>3.5000000000000003E-2</v>
      </c>
    </row>
    <row r="237" spans="1:17" x14ac:dyDescent="0.2">
      <c r="A237" s="5" t="s">
        <v>509</v>
      </c>
      <c r="B237" s="5" t="s">
        <v>539</v>
      </c>
      <c r="C237" s="57">
        <v>4.7489809999999997</v>
      </c>
      <c r="D237" s="13">
        <v>279738</v>
      </c>
      <c r="E237" s="13">
        <v>307716</v>
      </c>
      <c r="F237" s="13">
        <v>390846</v>
      </c>
      <c r="G237" s="13">
        <v>403356</v>
      </c>
      <c r="H237" s="13">
        <v>424123</v>
      </c>
      <c r="I237" s="13">
        <v>451694</v>
      </c>
      <c r="J237" s="13">
        <v>513213</v>
      </c>
      <c r="K237" s="13">
        <v>549446</v>
      </c>
      <c r="L237" s="13">
        <v>464317</v>
      </c>
      <c r="M237" s="13">
        <v>430670</v>
      </c>
      <c r="N237" s="13">
        <v>386852</v>
      </c>
      <c r="O237" s="13">
        <v>332301</v>
      </c>
      <c r="P237" s="10">
        <f t="shared" si="8"/>
        <v>4934272</v>
      </c>
      <c r="Q237" s="52">
        <v>3.9E-2</v>
      </c>
    </row>
    <row r="238" spans="1:17" x14ac:dyDescent="0.2">
      <c r="A238" s="5" t="s">
        <v>509</v>
      </c>
      <c r="B238" s="5" t="s">
        <v>540</v>
      </c>
      <c r="C238" s="57">
        <v>0.36568299999999998</v>
      </c>
      <c r="D238" s="13">
        <v>17765</v>
      </c>
      <c r="E238" s="13">
        <v>21636</v>
      </c>
      <c r="F238" s="13">
        <v>30357</v>
      </c>
      <c r="G238" s="13">
        <v>34290</v>
      </c>
      <c r="H238" s="13">
        <v>38019</v>
      </c>
      <c r="I238" s="13">
        <v>34240</v>
      </c>
      <c r="J238" s="13">
        <v>42308</v>
      </c>
      <c r="K238" s="13">
        <v>45930</v>
      </c>
      <c r="L238" s="13">
        <v>39105</v>
      </c>
      <c r="M238" s="13">
        <v>46541</v>
      </c>
      <c r="N238" s="13">
        <v>23323</v>
      </c>
      <c r="O238" s="13">
        <v>19169</v>
      </c>
      <c r="P238" s="10">
        <f t="shared" si="8"/>
        <v>392683</v>
      </c>
      <c r="Q238" s="52">
        <v>7.3999999999999996E-2</v>
      </c>
    </row>
    <row r="239" spans="1:17" x14ac:dyDescent="0.2">
      <c r="A239" s="5" t="s">
        <v>509</v>
      </c>
      <c r="B239" s="5" t="s">
        <v>541</v>
      </c>
      <c r="C239" s="57">
        <v>1.103291</v>
      </c>
      <c r="D239" s="13">
        <v>72319</v>
      </c>
      <c r="E239" s="13">
        <v>72582</v>
      </c>
      <c r="F239" s="13">
        <v>85879</v>
      </c>
      <c r="G239" s="13">
        <v>83596</v>
      </c>
      <c r="H239" s="13">
        <v>91857</v>
      </c>
      <c r="I239" s="13">
        <v>97925</v>
      </c>
      <c r="J239" s="13">
        <v>110154</v>
      </c>
      <c r="K239" s="13">
        <v>112605</v>
      </c>
      <c r="L239" s="13">
        <v>103448</v>
      </c>
      <c r="M239" s="13">
        <v>100781</v>
      </c>
      <c r="N239" s="13">
        <v>85199</v>
      </c>
      <c r="O239" s="13">
        <v>77226</v>
      </c>
      <c r="P239" s="10">
        <f t="shared" si="8"/>
        <v>1093571</v>
      </c>
      <c r="Q239" s="52">
        <v>-8.9999999999999993E-3</v>
      </c>
    </row>
    <row r="240" spans="1:17" x14ac:dyDescent="0.2">
      <c r="A240" s="5" t="s">
        <v>509</v>
      </c>
      <c r="B240" s="5" t="s">
        <v>542</v>
      </c>
      <c r="C240" s="57">
        <v>0.52831300000000003</v>
      </c>
      <c r="D240" s="13">
        <v>29419</v>
      </c>
      <c r="E240" s="13">
        <v>33378</v>
      </c>
      <c r="F240" s="13">
        <v>44310</v>
      </c>
      <c r="G240" s="13">
        <v>40879</v>
      </c>
      <c r="H240" s="13">
        <v>40840</v>
      </c>
      <c r="I240" s="13">
        <v>46686</v>
      </c>
      <c r="J240" s="13">
        <v>73661</v>
      </c>
      <c r="K240" s="13">
        <v>81893</v>
      </c>
      <c r="L240" s="13">
        <v>56954</v>
      </c>
      <c r="M240" s="13">
        <v>54380</v>
      </c>
      <c r="N240" s="13">
        <v>54894</v>
      </c>
      <c r="O240" s="13">
        <v>48618</v>
      </c>
      <c r="P240" s="10">
        <f t="shared" si="8"/>
        <v>605912</v>
      </c>
      <c r="Q240" s="52">
        <v>0.14699999999999999</v>
      </c>
    </row>
    <row r="241" spans="1:17" x14ac:dyDescent="0.2">
      <c r="A241" s="5" t="s">
        <v>543</v>
      </c>
      <c r="B241" s="6" t="s">
        <v>814</v>
      </c>
      <c r="C241" s="57">
        <v>27.095846000000002</v>
      </c>
      <c r="D241" s="13">
        <v>1895185</v>
      </c>
      <c r="E241" s="13">
        <v>2032858</v>
      </c>
      <c r="F241" s="13">
        <v>2493315</v>
      </c>
      <c r="G241" s="13">
        <v>1687519</v>
      </c>
      <c r="H241" s="13">
        <v>2585113</v>
      </c>
      <c r="I241" s="13">
        <v>2663711</v>
      </c>
      <c r="J241" s="13">
        <v>2303649</v>
      </c>
      <c r="K241" s="13">
        <v>2542870</v>
      </c>
      <c r="L241" s="13">
        <v>2796028</v>
      </c>
      <c r="M241" s="13">
        <v>2729702</v>
      </c>
      <c r="N241" s="13">
        <v>2519526</v>
      </c>
      <c r="O241" s="13">
        <v>2234857</v>
      </c>
      <c r="P241" s="10">
        <f t="shared" si="8"/>
        <v>28484333</v>
      </c>
      <c r="Q241" s="52">
        <v>0.05</v>
      </c>
    </row>
    <row r="242" spans="1:17" x14ac:dyDescent="0.2">
      <c r="A242" s="5" t="s">
        <v>543</v>
      </c>
      <c r="B242" s="6" t="s">
        <v>545</v>
      </c>
      <c r="C242" s="57">
        <v>0.36477199999999999</v>
      </c>
      <c r="D242" s="13">
        <v>24698</v>
      </c>
      <c r="E242" s="13">
        <v>28894</v>
      </c>
      <c r="F242" s="13">
        <v>34922</v>
      </c>
      <c r="G242" s="13">
        <v>20708</v>
      </c>
      <c r="H242" s="13">
        <v>32917</v>
      </c>
      <c r="I242" s="13">
        <v>31327</v>
      </c>
      <c r="J242" s="13">
        <v>25229</v>
      </c>
      <c r="K242" s="13">
        <v>31277</v>
      </c>
      <c r="L242" s="13">
        <v>38195</v>
      </c>
      <c r="M242" s="13">
        <v>37988</v>
      </c>
      <c r="N242" s="13">
        <v>38043</v>
      </c>
      <c r="O242" s="13">
        <v>31496</v>
      </c>
      <c r="P242" s="10">
        <f t="shared" si="8"/>
        <v>375694</v>
      </c>
      <c r="Q242" s="52">
        <v>0.03</v>
      </c>
    </row>
    <row r="243" spans="1:17" x14ac:dyDescent="0.2">
      <c r="A243" s="5" t="s">
        <v>543</v>
      </c>
      <c r="B243" s="6" t="s">
        <v>815</v>
      </c>
      <c r="C243" s="57">
        <v>0.72889000000000004</v>
      </c>
      <c r="D243" s="13">
        <v>42405</v>
      </c>
      <c r="E243" s="13">
        <v>40550</v>
      </c>
      <c r="F243" s="13">
        <v>52040</v>
      </c>
      <c r="G243" s="13">
        <v>46129</v>
      </c>
      <c r="H243" s="13">
        <v>64320</v>
      </c>
      <c r="I243" s="13">
        <v>69209</v>
      </c>
      <c r="J243" s="13">
        <v>83880</v>
      </c>
      <c r="K243" s="13">
        <v>77624</v>
      </c>
      <c r="L243" s="13">
        <v>67888</v>
      </c>
      <c r="M243" s="13">
        <v>70746</v>
      </c>
      <c r="N243" s="13">
        <v>53055</v>
      </c>
      <c r="O243" s="13">
        <v>45172</v>
      </c>
      <c r="P243" s="10">
        <f t="shared" si="8"/>
        <v>713018</v>
      </c>
      <c r="Q243" s="52">
        <f>P243/(C243*1000000)-1</f>
        <v>-2.1775576561621102E-2</v>
      </c>
    </row>
    <row r="244" spans="1:17" s="5" customFormat="1" x14ac:dyDescent="0.2">
      <c r="A244" s="5" t="s">
        <v>543</v>
      </c>
      <c r="B244" s="6" t="s">
        <v>547</v>
      </c>
      <c r="C244" s="57">
        <v>3.689254</v>
      </c>
      <c r="D244" s="13">
        <v>268722</v>
      </c>
      <c r="E244" s="13">
        <v>279150</v>
      </c>
      <c r="F244" s="13">
        <v>343276</v>
      </c>
      <c r="G244" s="13">
        <v>231621</v>
      </c>
      <c r="H244" s="13">
        <v>358930</v>
      </c>
      <c r="I244" s="13">
        <v>402612</v>
      </c>
      <c r="J244" s="13">
        <v>365607</v>
      </c>
      <c r="K244" s="13">
        <v>377421</v>
      </c>
      <c r="L244" s="13">
        <v>410025</v>
      </c>
      <c r="M244" s="13">
        <v>406783</v>
      </c>
      <c r="N244" s="13">
        <v>360160</v>
      </c>
      <c r="O244" s="13">
        <v>329567</v>
      </c>
      <c r="P244" s="10">
        <f t="shared" si="8"/>
        <v>4133874</v>
      </c>
      <c r="Q244" s="52">
        <v>0.12</v>
      </c>
    </row>
    <row r="245" spans="1:17" x14ac:dyDescent="0.2">
      <c r="A245" s="5" t="s">
        <v>543</v>
      </c>
      <c r="B245" s="6" t="s">
        <v>550</v>
      </c>
      <c r="C245" s="57">
        <v>8.6456000000000005E-2</v>
      </c>
      <c r="D245" s="13">
        <v>5566</v>
      </c>
      <c r="E245" s="13">
        <v>7829</v>
      </c>
      <c r="F245" s="13">
        <v>9064</v>
      </c>
      <c r="G245" s="13">
        <v>4053</v>
      </c>
      <c r="H245" s="13">
        <v>9880</v>
      </c>
      <c r="I245" s="13">
        <v>7523</v>
      </c>
      <c r="J245" s="13">
        <v>1783</v>
      </c>
      <c r="K245" s="13">
        <v>5633</v>
      </c>
      <c r="L245" s="13">
        <v>10191</v>
      </c>
      <c r="M245" s="13">
        <v>7245</v>
      </c>
      <c r="N245" s="13">
        <v>7498</v>
      </c>
      <c r="O245" s="13">
        <v>6158</v>
      </c>
      <c r="P245" s="10">
        <f t="shared" si="8"/>
        <v>82423</v>
      </c>
      <c r="Q245" s="52">
        <f>P245/(C245*1000000)-1</f>
        <v>-4.664800592208751E-2</v>
      </c>
    </row>
    <row r="246" spans="1:17" x14ac:dyDescent="0.2">
      <c r="A246" s="5" t="s">
        <v>543</v>
      </c>
      <c r="B246" s="6" t="s">
        <v>551</v>
      </c>
      <c r="C246" s="57">
        <v>0.18606900000000001</v>
      </c>
      <c r="D246" s="13">
        <v>16447</v>
      </c>
      <c r="E246" s="13">
        <v>19283</v>
      </c>
      <c r="F246" s="13">
        <v>23375</v>
      </c>
      <c r="G246" s="13">
        <v>13015</v>
      </c>
      <c r="H246" s="13">
        <v>14446</v>
      </c>
      <c r="I246" s="13">
        <v>15455</v>
      </c>
      <c r="J246" s="13">
        <v>20864</v>
      </c>
      <c r="K246" s="13">
        <v>21800</v>
      </c>
      <c r="L246" s="13">
        <v>14653</v>
      </c>
      <c r="M246" s="13">
        <v>12292</v>
      </c>
      <c r="N246" s="13">
        <v>12201</v>
      </c>
      <c r="O246" s="13">
        <v>15864</v>
      </c>
      <c r="P246" s="10">
        <f t="shared" si="8"/>
        <v>199695</v>
      </c>
      <c r="Q246" s="52">
        <v>7.0000000000000007E-2</v>
      </c>
    </row>
    <row r="247" spans="1:17" x14ac:dyDescent="0.2">
      <c r="A247" s="5" t="s">
        <v>543</v>
      </c>
      <c r="B247" s="6" t="s">
        <v>553</v>
      </c>
      <c r="C247" s="57">
        <v>0.95444499999999999</v>
      </c>
      <c r="D247" s="13">
        <v>65007</v>
      </c>
      <c r="E247" s="13">
        <v>71911</v>
      </c>
      <c r="F247" s="13">
        <v>87614</v>
      </c>
      <c r="G247" s="13">
        <v>59055</v>
      </c>
      <c r="H247" s="13">
        <v>97452</v>
      </c>
      <c r="I247" s="13">
        <v>88624</v>
      </c>
      <c r="J247" s="13">
        <v>72497</v>
      </c>
      <c r="K247" s="13">
        <v>81958</v>
      </c>
      <c r="L247" s="13">
        <v>93490</v>
      </c>
      <c r="M247" s="13">
        <v>93777</v>
      </c>
      <c r="N247" s="13">
        <v>91822</v>
      </c>
      <c r="O247" s="13">
        <v>79947</v>
      </c>
      <c r="P247" s="10">
        <f t="shared" si="8"/>
        <v>983154</v>
      </c>
      <c r="Q247" s="52">
        <v>0.03</v>
      </c>
    </row>
    <row r="248" spans="1:17" x14ac:dyDescent="0.2">
      <c r="A248" s="5" t="s">
        <v>543</v>
      </c>
      <c r="B248" s="6" t="s">
        <v>554</v>
      </c>
      <c r="C248" s="57">
        <v>1.52722</v>
      </c>
      <c r="D248" s="13">
        <v>107398</v>
      </c>
      <c r="E248" s="13">
        <v>116803</v>
      </c>
      <c r="F248" s="13">
        <v>140420</v>
      </c>
      <c r="G248" s="13">
        <v>88456</v>
      </c>
      <c r="H248" s="13">
        <v>153282</v>
      </c>
      <c r="I248" s="13">
        <v>151031</v>
      </c>
      <c r="J248" s="13">
        <v>111782</v>
      </c>
      <c r="K248" s="13">
        <v>138582</v>
      </c>
      <c r="L248" s="13">
        <v>163700</v>
      </c>
      <c r="M248" s="13">
        <v>152035</v>
      </c>
      <c r="N248" s="13">
        <v>143836</v>
      </c>
      <c r="O248" s="13">
        <v>131433</v>
      </c>
      <c r="P248" s="10">
        <f t="shared" si="8"/>
        <v>1598758</v>
      </c>
      <c r="Q248" s="52">
        <v>0.05</v>
      </c>
    </row>
    <row r="249" spans="1:17" x14ac:dyDescent="0.2">
      <c r="A249" s="5" t="s">
        <v>543</v>
      </c>
      <c r="B249" s="6" t="s">
        <v>826</v>
      </c>
      <c r="C249" s="57">
        <v>9.1963000000000003E-2</v>
      </c>
      <c r="D249" s="13">
        <v>5955</v>
      </c>
      <c r="E249" s="13">
        <v>7343</v>
      </c>
      <c r="F249" s="13">
        <v>7825</v>
      </c>
      <c r="G249" s="13">
        <v>4491</v>
      </c>
      <c r="H249" s="13">
        <v>9033</v>
      </c>
      <c r="I249" s="13">
        <v>7029</v>
      </c>
      <c r="J249" s="13">
        <v>3230</v>
      </c>
      <c r="K249" s="13">
        <v>6862</v>
      </c>
      <c r="L249" s="13">
        <v>10072</v>
      </c>
      <c r="M249" s="13">
        <v>8781</v>
      </c>
      <c r="N249" s="13">
        <v>8744</v>
      </c>
      <c r="O249" s="13">
        <v>6887</v>
      </c>
      <c r="P249" s="10">
        <f t="shared" si="8"/>
        <v>86252</v>
      </c>
      <c r="Q249" s="52">
        <v>-0.06</v>
      </c>
    </row>
    <row r="250" spans="1:17" x14ac:dyDescent="0.2">
      <c r="A250" s="5" t="s">
        <v>543</v>
      </c>
      <c r="B250" s="6" t="s">
        <v>556</v>
      </c>
      <c r="C250" s="57">
        <v>0.33086900000000002</v>
      </c>
      <c r="D250" s="13">
        <v>29012</v>
      </c>
      <c r="E250" s="13">
        <v>38417</v>
      </c>
      <c r="F250" s="13">
        <v>44668</v>
      </c>
      <c r="G250" s="13">
        <v>22753</v>
      </c>
      <c r="H250" s="13">
        <v>31374</v>
      </c>
      <c r="I250" s="13">
        <v>27138</v>
      </c>
      <c r="J250" s="13">
        <v>14060</v>
      </c>
      <c r="K250" s="13">
        <v>22984</v>
      </c>
      <c r="L250" s="13">
        <v>33076</v>
      </c>
      <c r="M250" s="13">
        <v>34506</v>
      </c>
      <c r="N250" s="13">
        <v>31067</v>
      </c>
      <c r="O250" s="13">
        <v>27038</v>
      </c>
      <c r="P250" s="10">
        <f t="shared" si="8"/>
        <v>356093</v>
      </c>
      <c r="Q250" s="52">
        <v>0.08</v>
      </c>
    </row>
    <row r="251" spans="1:17" x14ac:dyDescent="0.2">
      <c r="A251" s="5" t="s">
        <v>543</v>
      </c>
      <c r="B251" s="6" t="s">
        <v>557</v>
      </c>
      <c r="C251" s="57">
        <v>0.19120999999999999</v>
      </c>
      <c r="D251" s="13">
        <v>14151</v>
      </c>
      <c r="E251" s="13">
        <v>17919</v>
      </c>
      <c r="F251" s="13">
        <v>20419</v>
      </c>
      <c r="G251" s="13">
        <v>12237</v>
      </c>
      <c r="H251" s="13">
        <v>18942</v>
      </c>
      <c r="I251" s="13">
        <v>17314</v>
      </c>
      <c r="J251" s="13">
        <v>10168</v>
      </c>
      <c r="K251" s="13">
        <v>14387</v>
      </c>
      <c r="L251" s="13">
        <v>22314</v>
      </c>
      <c r="M251" s="13">
        <v>21491</v>
      </c>
      <c r="N251" s="13">
        <v>21479</v>
      </c>
      <c r="O251" s="13">
        <v>17379</v>
      </c>
      <c r="P251" s="10">
        <f t="shared" si="8"/>
        <v>208200</v>
      </c>
      <c r="Q251" s="52">
        <v>0.09</v>
      </c>
    </row>
    <row r="252" spans="1:17" x14ac:dyDescent="0.2">
      <c r="A252" s="5" t="s">
        <v>543</v>
      </c>
      <c r="B252" s="6" t="s">
        <v>558</v>
      </c>
      <c r="C252" s="57">
        <v>0.205513</v>
      </c>
      <c r="D252" s="13">
        <v>14266</v>
      </c>
      <c r="E252" s="13">
        <v>16705</v>
      </c>
      <c r="F252" s="13">
        <v>21367</v>
      </c>
      <c r="G252" s="13">
        <v>13304</v>
      </c>
      <c r="H252" s="13">
        <v>23788</v>
      </c>
      <c r="I252" s="13">
        <v>21446</v>
      </c>
      <c r="J252" s="13">
        <v>13175</v>
      </c>
      <c r="K252" s="13">
        <v>16764</v>
      </c>
      <c r="L252" s="13">
        <v>21571</v>
      </c>
      <c r="M252" s="13">
        <v>22613</v>
      </c>
      <c r="N252" s="13">
        <v>20695</v>
      </c>
      <c r="O252" s="13">
        <v>18783</v>
      </c>
      <c r="P252" s="10">
        <f t="shared" si="8"/>
        <v>224477</v>
      </c>
      <c r="Q252" s="52">
        <f>P252/(C252*1000000)-1</f>
        <v>9.2276401006262443E-2</v>
      </c>
    </row>
    <row r="253" spans="1:17" x14ac:dyDescent="0.2">
      <c r="A253" s="5" t="s">
        <v>543</v>
      </c>
      <c r="B253" s="6" t="s">
        <v>559</v>
      </c>
      <c r="C253" s="57">
        <v>16.064</v>
      </c>
      <c r="D253" s="13">
        <v>1114552</v>
      </c>
      <c r="E253" s="13">
        <v>1158655</v>
      </c>
      <c r="F253" s="13">
        <v>1424246</v>
      </c>
      <c r="G253" s="13">
        <v>1029174</v>
      </c>
      <c r="H253" s="13">
        <v>1531035</v>
      </c>
      <c r="I253" s="13">
        <v>1614335</v>
      </c>
      <c r="J253" s="13">
        <v>1483016</v>
      </c>
      <c r="K253" s="13">
        <v>1580608</v>
      </c>
      <c r="L253" s="13">
        <v>1646784</v>
      </c>
      <c r="M253" s="13">
        <v>1601164</v>
      </c>
      <c r="N253" s="13">
        <v>1464395</v>
      </c>
      <c r="O253" s="13">
        <v>1316432</v>
      </c>
      <c r="P253" s="10">
        <f t="shared" si="8"/>
        <v>16964396</v>
      </c>
      <c r="Q253" s="52">
        <v>0.06</v>
      </c>
    </row>
    <row r="254" spans="1:17" x14ac:dyDescent="0.2">
      <c r="A254" s="5" t="s">
        <v>543</v>
      </c>
      <c r="B254" s="6" t="s">
        <v>560</v>
      </c>
      <c r="C254" s="57">
        <v>1.972269</v>
      </c>
      <c r="D254" s="13">
        <v>139151</v>
      </c>
      <c r="E254" s="13">
        <v>168455</v>
      </c>
      <c r="F254" s="13">
        <v>209350</v>
      </c>
      <c r="G254" s="13">
        <v>121799</v>
      </c>
      <c r="H254" s="13">
        <v>193244</v>
      </c>
      <c r="I254" s="13">
        <v>177347</v>
      </c>
      <c r="J254" s="13">
        <v>92877</v>
      </c>
      <c r="K254" s="13">
        <v>140176</v>
      </c>
      <c r="L254" s="13">
        <v>210457</v>
      </c>
      <c r="M254" s="13">
        <v>212190</v>
      </c>
      <c r="N254" s="13">
        <v>208375</v>
      </c>
      <c r="O254" s="13">
        <v>166676</v>
      </c>
      <c r="P254" s="10">
        <f t="shared" si="8"/>
        <v>2040097</v>
      </c>
      <c r="Q254" s="52">
        <v>0.03</v>
      </c>
    </row>
    <row r="255" spans="1:17" x14ac:dyDescent="0.2">
      <c r="A255" s="5" t="s">
        <v>543</v>
      </c>
      <c r="B255" s="6" t="s">
        <v>561</v>
      </c>
      <c r="C255" s="57">
        <v>2.504</v>
      </c>
      <c r="D255" s="13">
        <v>170687</v>
      </c>
      <c r="E255" s="13">
        <v>157102</v>
      </c>
      <c r="F255" s="13">
        <v>202561</v>
      </c>
      <c r="G255" s="13">
        <v>171504</v>
      </c>
      <c r="H255" s="13">
        <v>231211</v>
      </c>
      <c r="I255" s="13">
        <v>243662</v>
      </c>
      <c r="J255" s="13">
        <v>280634</v>
      </c>
      <c r="K255" s="13">
        <v>258302</v>
      </c>
      <c r="L255" s="13">
        <v>222420</v>
      </c>
      <c r="M255" s="13">
        <v>229521</v>
      </c>
      <c r="N255" s="13">
        <v>162446</v>
      </c>
      <c r="O255" s="13">
        <v>159925</v>
      </c>
      <c r="P255" s="10">
        <f t="shared" si="8"/>
        <v>2489975</v>
      </c>
      <c r="Q255" s="52">
        <v>-6.0000000000000001E-3</v>
      </c>
    </row>
    <row r="256" spans="1:17" x14ac:dyDescent="0.2">
      <c r="A256" s="5" t="s">
        <v>543</v>
      </c>
      <c r="B256" s="6" t="s">
        <v>563</v>
      </c>
      <c r="C256" s="57">
        <v>0.248942</v>
      </c>
      <c r="D256" s="13">
        <v>15718</v>
      </c>
      <c r="E256" s="13">
        <v>21143</v>
      </c>
      <c r="F256" s="13">
        <v>27553</v>
      </c>
      <c r="G256" s="13">
        <v>13671</v>
      </c>
      <c r="H256" s="13">
        <v>27103</v>
      </c>
      <c r="I256" s="13">
        <v>23946</v>
      </c>
      <c r="J256" s="13">
        <v>6824</v>
      </c>
      <c r="K256" s="13">
        <v>19368</v>
      </c>
      <c r="L256" s="13">
        <v>28999</v>
      </c>
      <c r="M256" s="13">
        <v>27669</v>
      </c>
      <c r="N256" s="13">
        <v>25543</v>
      </c>
      <c r="O256" s="13">
        <v>18629</v>
      </c>
      <c r="P256" s="10">
        <f t="shared" si="8"/>
        <v>256166</v>
      </c>
      <c r="Q256" s="52">
        <v>0.03</v>
      </c>
    </row>
    <row r="257" spans="1:17" x14ac:dyDescent="0.2">
      <c r="A257" s="5" t="s">
        <v>543</v>
      </c>
      <c r="B257" s="6" t="s">
        <v>564</v>
      </c>
      <c r="C257" s="57">
        <v>0.81515400000000005</v>
      </c>
      <c r="D257" s="13">
        <v>58180</v>
      </c>
      <c r="E257" s="13">
        <v>61639</v>
      </c>
      <c r="F257" s="13">
        <v>76376</v>
      </c>
      <c r="G257" s="13">
        <v>49766</v>
      </c>
      <c r="H257" s="13">
        <v>82529</v>
      </c>
      <c r="I257" s="13">
        <v>74604</v>
      </c>
      <c r="J257" s="13">
        <v>51107</v>
      </c>
      <c r="K257" s="13">
        <v>65442</v>
      </c>
      <c r="L257" s="13">
        <v>83351</v>
      </c>
      <c r="M257" s="13">
        <v>86962</v>
      </c>
      <c r="N257" s="13">
        <v>81916</v>
      </c>
      <c r="O257" s="13">
        <v>72225</v>
      </c>
      <c r="P257" s="10">
        <f t="shared" si="8"/>
        <v>844097</v>
      </c>
      <c r="Q257" s="52">
        <v>0.04</v>
      </c>
    </row>
    <row r="258" spans="1:17" x14ac:dyDescent="0.2">
      <c r="A258" s="5" t="s">
        <v>543</v>
      </c>
      <c r="B258" s="6" t="s">
        <v>566</v>
      </c>
      <c r="C258" s="57">
        <v>0.30471399999999998</v>
      </c>
      <c r="D258" s="13">
        <v>15972</v>
      </c>
      <c r="E258" s="13">
        <v>18712</v>
      </c>
      <c r="F258" s="13">
        <v>22814</v>
      </c>
      <c r="G258" s="13">
        <v>16720</v>
      </c>
      <c r="H258" s="13">
        <v>25191</v>
      </c>
      <c r="I258" s="13">
        <v>25403</v>
      </c>
      <c r="J258" s="13">
        <v>43300</v>
      </c>
      <c r="K258" s="13">
        <v>36403</v>
      </c>
      <c r="L258" s="13">
        <v>30693</v>
      </c>
      <c r="M258" s="13">
        <v>26938</v>
      </c>
      <c r="N258" s="13">
        <v>24469</v>
      </c>
      <c r="O258" s="13">
        <v>21284</v>
      </c>
      <c r="P258" s="10">
        <f t="shared" si="8"/>
        <v>307899</v>
      </c>
      <c r="Q258" s="52">
        <v>0.01</v>
      </c>
    </row>
    <row r="259" spans="1:17" x14ac:dyDescent="0.2">
      <c r="A259" s="5" t="s">
        <v>567</v>
      </c>
      <c r="B259" s="5" t="s">
        <v>568</v>
      </c>
      <c r="C259" s="57">
        <v>3.8547699999999998</v>
      </c>
      <c r="D259" s="13">
        <v>221891</v>
      </c>
      <c r="E259" s="13">
        <f>245002</f>
        <v>245002</v>
      </c>
      <c r="F259" s="13">
        <v>292487</v>
      </c>
      <c r="G259" s="13">
        <v>280461</v>
      </c>
      <c r="H259" s="13">
        <v>360666</v>
      </c>
      <c r="I259" s="13">
        <v>385099</v>
      </c>
      <c r="J259" s="13">
        <v>444283</v>
      </c>
      <c r="K259" s="13">
        <v>437737</v>
      </c>
      <c r="L259" s="13">
        <v>424304</v>
      </c>
      <c r="M259" s="13">
        <v>430577</v>
      </c>
      <c r="N259" s="13">
        <v>308105</v>
      </c>
      <c r="O259" s="13">
        <v>297221</v>
      </c>
      <c r="P259" s="10">
        <v>4129186</v>
      </c>
      <c r="Q259" s="52">
        <f>P259/(C259*1000000)-1</f>
        <v>7.1188683112092255E-2</v>
      </c>
    </row>
    <row r="260" spans="1:17" x14ac:dyDescent="0.2">
      <c r="A260" s="5" t="s">
        <v>567</v>
      </c>
      <c r="B260" s="6" t="s">
        <v>569</v>
      </c>
      <c r="C260" s="57">
        <v>11.237873</v>
      </c>
      <c r="D260" s="13">
        <v>1045252</v>
      </c>
      <c r="E260" s="13">
        <v>1006067</v>
      </c>
      <c r="F260" s="13">
        <v>1194344</v>
      </c>
      <c r="G260" s="13">
        <v>852871</v>
      </c>
      <c r="H260" s="13">
        <v>884796</v>
      </c>
      <c r="I260" s="13">
        <v>933694</v>
      </c>
      <c r="J260" s="13">
        <v>1123696</v>
      </c>
      <c r="K260" s="13">
        <v>1056925</v>
      </c>
      <c r="L260" s="13">
        <v>958781</v>
      </c>
      <c r="M260" s="13">
        <v>1009272</v>
      </c>
      <c r="N260" s="13">
        <v>794970</v>
      </c>
      <c r="O260" s="13">
        <v>924674</v>
      </c>
      <c r="P260" s="10">
        <f t="shared" si="8"/>
        <v>11785342</v>
      </c>
      <c r="Q260" s="52">
        <f>P260/(C260*1000000)-1</f>
        <v>4.8716425252358642E-2</v>
      </c>
    </row>
    <row r="261" spans="1:17" x14ac:dyDescent="0.2">
      <c r="A261" s="5" t="s">
        <v>567</v>
      </c>
      <c r="B261" s="6" t="s">
        <v>570</v>
      </c>
      <c r="C261" s="57">
        <v>21.926871999999999</v>
      </c>
      <c r="D261" s="13">
        <v>1608453</v>
      </c>
      <c r="E261" s="13">
        <v>1545724</v>
      </c>
      <c r="F261" s="13">
        <v>1815598</v>
      </c>
      <c r="G261" s="13">
        <v>1556838</v>
      </c>
      <c r="H261" s="13">
        <v>1977645</v>
      </c>
      <c r="I261" s="13">
        <v>2004563</v>
      </c>
      <c r="J261" s="13">
        <v>2258145</v>
      </c>
      <c r="K261" s="13">
        <v>2230147</v>
      </c>
      <c r="L261" s="13">
        <v>2139369</v>
      </c>
      <c r="M261" s="13">
        <v>2238322</v>
      </c>
      <c r="N261" s="13">
        <v>1772821</v>
      </c>
      <c r="O261" s="13">
        <v>1730626</v>
      </c>
      <c r="P261" s="10">
        <f t="shared" si="8"/>
        <v>22878251</v>
      </c>
      <c r="Q261" s="52">
        <f>P261/(C261*1000000)-1</f>
        <v>4.3388724118971433E-2</v>
      </c>
    </row>
    <row r="262" spans="1:17" x14ac:dyDescent="0.2">
      <c r="A262" s="5" t="s">
        <v>632</v>
      </c>
      <c r="B262" s="5" t="s">
        <v>633</v>
      </c>
      <c r="C262" s="57">
        <v>2.482402</v>
      </c>
      <c r="D262" s="13">
        <v>228257</v>
      </c>
      <c r="E262" s="13">
        <v>213498</v>
      </c>
      <c r="F262" s="13">
        <v>223644</v>
      </c>
      <c r="G262" s="13">
        <v>228132</v>
      </c>
      <c r="H262" s="13">
        <v>232597</v>
      </c>
      <c r="I262" s="13">
        <v>230176</v>
      </c>
      <c r="J262" s="13">
        <v>258226</v>
      </c>
      <c r="K262" s="13">
        <v>252475</v>
      </c>
      <c r="L262" s="13">
        <v>243200</v>
      </c>
      <c r="M262" s="13">
        <v>232747</v>
      </c>
      <c r="N262" s="13">
        <v>253828</v>
      </c>
      <c r="O262" s="13">
        <v>244440</v>
      </c>
      <c r="P262" s="10">
        <f t="shared" si="8"/>
        <v>2841220</v>
      </c>
      <c r="Q262" s="52">
        <f t="shared" ref="Q262:Q269" si="9">P262/(C262*1000000)-1</f>
        <v>0.14454467890373923</v>
      </c>
    </row>
    <row r="263" spans="1:17" x14ac:dyDescent="0.2">
      <c r="A263" s="5" t="s">
        <v>632</v>
      </c>
      <c r="B263" s="5" t="s">
        <v>93</v>
      </c>
      <c r="C263" s="57">
        <v>85.508508000000006</v>
      </c>
      <c r="D263" s="13">
        <v>5693473</v>
      </c>
      <c r="E263" s="13">
        <v>5526057</v>
      </c>
      <c r="F263" s="13">
        <v>6459432</v>
      </c>
      <c r="G263" s="13">
        <v>6888132</v>
      </c>
      <c r="H263" s="13">
        <v>9400802</v>
      </c>
      <c r="I263" s="13">
        <v>10383651</v>
      </c>
      <c r="J263" s="13">
        <v>12268665</v>
      </c>
      <c r="K263" s="13">
        <v>11868810</v>
      </c>
      <c r="L263" s="13">
        <v>10871242</v>
      </c>
      <c r="M263" s="13">
        <v>9800687</v>
      </c>
      <c r="N263" s="13">
        <v>7120473</v>
      </c>
      <c r="O263" s="13">
        <v>6430381</v>
      </c>
      <c r="P263" s="10">
        <f t="shared" si="8"/>
        <v>102711805</v>
      </c>
      <c r="Q263" s="52">
        <f t="shared" si="9"/>
        <v>0.20118813206283526</v>
      </c>
    </row>
    <row r="264" spans="1:17" x14ac:dyDescent="0.2">
      <c r="A264" s="5" t="s">
        <v>632</v>
      </c>
      <c r="B264" s="5" t="s">
        <v>634</v>
      </c>
      <c r="C264" s="57">
        <v>6.0844040000000001</v>
      </c>
      <c r="D264" s="13">
        <v>538028</v>
      </c>
      <c r="E264" s="13">
        <v>509368</v>
      </c>
      <c r="F264" s="13">
        <v>581108</v>
      </c>
      <c r="G264" s="13">
        <v>567409</v>
      </c>
      <c r="H264" s="13">
        <v>630633</v>
      </c>
      <c r="I264" s="13">
        <v>674121</v>
      </c>
      <c r="J264" s="13">
        <v>769666</v>
      </c>
      <c r="K264" s="13">
        <v>701921</v>
      </c>
      <c r="L264" s="13">
        <v>702970</v>
      </c>
      <c r="M264" s="13">
        <v>731774</v>
      </c>
      <c r="N264" s="13">
        <v>672857</v>
      </c>
      <c r="O264" s="13">
        <v>679624</v>
      </c>
      <c r="P264" s="10">
        <f t="shared" si="8"/>
        <v>7759479</v>
      </c>
      <c r="Q264" s="52">
        <f t="shared" si="9"/>
        <v>0.27530634060460146</v>
      </c>
    </row>
    <row r="265" spans="1:17" x14ac:dyDescent="0.2">
      <c r="A265" s="5" t="s">
        <v>632</v>
      </c>
      <c r="B265" s="5" t="s">
        <v>635</v>
      </c>
      <c r="C265" s="57">
        <v>18.346022000000001</v>
      </c>
      <c r="D265" s="13">
        <v>513833</v>
      </c>
      <c r="E265" s="13">
        <v>542839</v>
      </c>
      <c r="F265" s="13">
        <v>847671</v>
      </c>
      <c r="G265" s="13">
        <v>1095185</v>
      </c>
      <c r="H265" s="13">
        <v>2409441</v>
      </c>
      <c r="I265" s="13">
        <v>2998478</v>
      </c>
      <c r="J265" s="13">
        <v>3402451</v>
      </c>
      <c r="K265" s="13">
        <v>3386849</v>
      </c>
      <c r="L265" s="13">
        <v>2876229</v>
      </c>
      <c r="M265" s="13">
        <v>2469762</v>
      </c>
      <c r="N265" s="13">
        <v>858968</v>
      </c>
      <c r="O265" s="13">
        <v>594895</v>
      </c>
      <c r="P265" s="10">
        <f t="shared" ref="P265:P319" si="10">SUM(D265:O265)</f>
        <v>21996601</v>
      </c>
      <c r="Q265" s="52">
        <f t="shared" si="9"/>
        <v>0.19898477173961737</v>
      </c>
    </row>
    <row r="266" spans="1:17" x14ac:dyDescent="0.2">
      <c r="A266" s="5" t="s">
        <v>632</v>
      </c>
      <c r="B266" s="5" t="s">
        <v>636</v>
      </c>
      <c r="C266" s="57">
        <v>2.7809439999999999</v>
      </c>
      <c r="D266" s="13">
        <v>37433</v>
      </c>
      <c r="E266" s="13">
        <v>35554</v>
      </c>
      <c r="F266" s="13">
        <v>45416</v>
      </c>
      <c r="G266" s="13">
        <v>105032</v>
      </c>
      <c r="H266" s="13">
        <v>324816</v>
      </c>
      <c r="I266" s="13">
        <v>454185</v>
      </c>
      <c r="J266" s="13">
        <v>622359</v>
      </c>
      <c r="K266" s="13">
        <v>617200</v>
      </c>
      <c r="L266" s="13">
        <v>469678</v>
      </c>
      <c r="M266" s="13">
        <v>262230</v>
      </c>
      <c r="N266" s="13">
        <v>54514</v>
      </c>
      <c r="O266" s="13">
        <v>43001</v>
      </c>
      <c r="P266" s="10">
        <f t="shared" si="10"/>
        <v>3071418</v>
      </c>
      <c r="Q266" s="52">
        <f t="shared" si="9"/>
        <v>0.10445158190887693</v>
      </c>
    </row>
    <row r="267" spans="1:17" x14ac:dyDescent="0.2">
      <c r="A267" s="5" t="s">
        <v>632</v>
      </c>
      <c r="B267" s="5" t="s">
        <v>637</v>
      </c>
      <c r="C267" s="57">
        <v>3.3479960000000002</v>
      </c>
      <c r="D267" s="13">
        <v>22642</v>
      </c>
      <c r="E267" s="13">
        <v>22818</v>
      </c>
      <c r="F267" s="13">
        <v>34413</v>
      </c>
      <c r="G267" s="13">
        <v>98840</v>
      </c>
      <c r="H267" s="13">
        <v>453855</v>
      </c>
      <c r="I267" s="13">
        <v>567116</v>
      </c>
      <c r="J267" s="13">
        <v>742503</v>
      </c>
      <c r="K267" s="13">
        <v>731319</v>
      </c>
      <c r="L267" s="13">
        <v>605325</v>
      </c>
      <c r="M267" s="13">
        <v>401775</v>
      </c>
      <c r="N267" s="13">
        <v>40582</v>
      </c>
      <c r="O267" s="13">
        <v>63252</v>
      </c>
      <c r="P267" s="10">
        <f t="shared" si="10"/>
        <v>3784440</v>
      </c>
      <c r="Q267" s="52">
        <f t="shared" si="9"/>
        <v>0.13035977342864213</v>
      </c>
    </row>
    <row r="268" spans="1:17" x14ac:dyDescent="0.2">
      <c r="A268" s="5" t="s">
        <v>632</v>
      </c>
      <c r="B268" s="5" t="s">
        <v>638</v>
      </c>
      <c r="C268" s="57">
        <v>1.060381</v>
      </c>
      <c r="D268" s="13">
        <v>106130</v>
      </c>
      <c r="E268" s="13">
        <v>103059</v>
      </c>
      <c r="F268" s="13">
        <v>104947</v>
      </c>
      <c r="G268" s="13">
        <v>107713</v>
      </c>
      <c r="H268" s="13">
        <v>109750</v>
      </c>
      <c r="I268" s="13">
        <v>113857</v>
      </c>
      <c r="J268" s="13">
        <v>136524</v>
      </c>
      <c r="K268" s="13">
        <v>118835</v>
      </c>
      <c r="L268" s="13">
        <v>125994</v>
      </c>
      <c r="M268" s="13">
        <v>123132</v>
      </c>
      <c r="N268" s="13">
        <v>140089</v>
      </c>
      <c r="O268" s="13">
        <v>114609</v>
      </c>
      <c r="P268" s="10">
        <f t="shared" si="10"/>
        <v>1404639</v>
      </c>
      <c r="Q268" s="52">
        <f t="shared" si="9"/>
        <v>0.32465500607800402</v>
      </c>
    </row>
    <row r="269" spans="1:17" x14ac:dyDescent="0.2">
      <c r="A269" s="5" t="s">
        <v>632</v>
      </c>
      <c r="B269" s="5" t="s">
        <v>639</v>
      </c>
      <c r="C269" s="57">
        <v>0.83300200000000002</v>
      </c>
      <c r="D269" s="13">
        <v>64695</v>
      </c>
      <c r="E269" s="13">
        <v>84497</v>
      </c>
      <c r="F269" s="13">
        <v>79799</v>
      </c>
      <c r="G269" s="13">
        <v>84859</v>
      </c>
      <c r="H269" s="13">
        <v>90883</v>
      </c>
      <c r="I269" s="13">
        <v>88409</v>
      </c>
      <c r="J269" s="13">
        <v>95177</v>
      </c>
      <c r="K269" s="13">
        <v>90239</v>
      </c>
      <c r="L269" s="13">
        <v>91381</v>
      </c>
      <c r="M269" s="13">
        <v>93669</v>
      </c>
      <c r="N269" s="13">
        <v>94104</v>
      </c>
      <c r="O269" s="13">
        <v>84597</v>
      </c>
      <c r="P269" s="10">
        <f t="shared" si="10"/>
        <v>1042309</v>
      </c>
      <c r="Q269" s="52">
        <f t="shared" si="9"/>
        <v>0.2512683042777808</v>
      </c>
    </row>
    <row r="270" spans="1:17" x14ac:dyDescent="0.2">
      <c r="A270" s="5" t="s">
        <v>632</v>
      </c>
      <c r="B270" s="5" t="s">
        <v>640</v>
      </c>
      <c r="C270" s="57">
        <v>29.757383999999998</v>
      </c>
      <c r="D270" s="13">
        <v>2234586</v>
      </c>
      <c r="E270" s="13">
        <v>2164425</v>
      </c>
      <c r="F270" s="13">
        <v>2519124</v>
      </c>
      <c r="G270" s="13">
        <v>2541680</v>
      </c>
      <c r="H270" s="13">
        <v>2761026</v>
      </c>
      <c r="I270" s="13">
        <v>2734449</v>
      </c>
      <c r="J270" s="13">
        <v>3177879</v>
      </c>
      <c r="K270" s="13">
        <v>3071489</v>
      </c>
      <c r="L270" s="13">
        <v>2954697</v>
      </c>
      <c r="M270" s="13">
        <v>2938297</v>
      </c>
      <c r="N270" s="13">
        <v>2628413</v>
      </c>
      <c r="O270" s="13">
        <v>2419554</v>
      </c>
      <c r="P270" s="10">
        <f t="shared" si="10"/>
        <v>32145619</v>
      </c>
      <c r="Q270" s="52">
        <f>P270/(C270*1000000)-1</f>
        <v>8.0256886828492746E-2</v>
      </c>
    </row>
    <row r="271" spans="1:17" x14ac:dyDescent="0.2">
      <c r="A271" s="5" t="s">
        <v>632</v>
      </c>
      <c r="B271" s="5" t="s">
        <v>641</v>
      </c>
      <c r="C271" s="57">
        <v>6.5174859999999999</v>
      </c>
      <c r="D271" s="13">
        <v>708770</v>
      </c>
      <c r="E271" s="13">
        <v>678342</v>
      </c>
      <c r="F271" s="13">
        <v>748617</v>
      </c>
      <c r="G271" s="13">
        <v>811062</v>
      </c>
      <c r="H271" s="13">
        <v>925446</v>
      </c>
      <c r="I271" s="13">
        <v>983876</v>
      </c>
      <c r="J271" s="13">
        <v>1215361</v>
      </c>
      <c r="K271" s="13">
        <v>1139601</v>
      </c>
      <c r="L271" s="13">
        <v>1049711</v>
      </c>
      <c r="M271" s="13">
        <v>1010996</v>
      </c>
      <c r="N271" s="13">
        <v>952000</v>
      </c>
      <c r="O271" s="13">
        <v>905690</v>
      </c>
      <c r="P271" s="10">
        <f t="shared" si="10"/>
        <v>11129472</v>
      </c>
      <c r="Q271" s="52">
        <f>P271/(C271*1000000)-1</f>
        <v>0.70763266695164373</v>
      </c>
    </row>
    <row r="272" spans="1:17" x14ac:dyDescent="0.2">
      <c r="A272" s="5" t="s">
        <v>632</v>
      </c>
      <c r="B272" s="5" t="s">
        <v>642</v>
      </c>
      <c r="C272" s="57">
        <v>6.2014779999999998</v>
      </c>
      <c r="D272" s="13">
        <v>487067</v>
      </c>
      <c r="E272" s="13">
        <v>468266</v>
      </c>
      <c r="F272" s="13">
        <v>518354</v>
      </c>
      <c r="G272" s="13">
        <v>530909</v>
      </c>
      <c r="H272" s="13">
        <v>646303</v>
      </c>
      <c r="I272" s="13">
        <v>687485</v>
      </c>
      <c r="J272" s="13">
        <v>833176</v>
      </c>
      <c r="K272" s="13">
        <v>804859</v>
      </c>
      <c r="L272" s="13">
        <v>738092</v>
      </c>
      <c r="M272" s="13">
        <v>672116</v>
      </c>
      <c r="N272" s="13">
        <v>556831</v>
      </c>
      <c r="O272" s="13">
        <v>541609</v>
      </c>
      <c r="P272" s="10">
        <f t="shared" si="10"/>
        <v>7485067</v>
      </c>
      <c r="Q272" s="52">
        <f>P272/(C272*1000000)-1</f>
        <v>0.20698114223738284</v>
      </c>
    </row>
    <row r="273" spans="1:17" x14ac:dyDescent="0.2">
      <c r="A273" s="5" t="s">
        <v>632</v>
      </c>
      <c r="B273" s="5" t="s">
        <v>643</v>
      </c>
      <c r="C273" s="57">
        <v>0.77863899999999997</v>
      </c>
      <c r="D273" s="13">
        <v>60177</v>
      </c>
      <c r="E273" s="13">
        <v>56463</v>
      </c>
      <c r="F273" s="13">
        <v>64071</v>
      </c>
      <c r="G273" s="13">
        <v>73132</v>
      </c>
      <c r="H273" s="13">
        <v>84095</v>
      </c>
      <c r="I273" s="13">
        <v>86834</v>
      </c>
      <c r="J273" s="13">
        <v>107914</v>
      </c>
      <c r="K273" s="13">
        <v>94891</v>
      </c>
      <c r="L273" s="13">
        <v>90608</v>
      </c>
      <c r="M273" s="13">
        <v>83930</v>
      </c>
      <c r="N273" s="13">
        <v>67191</v>
      </c>
      <c r="O273" s="13">
        <v>70878</v>
      </c>
      <c r="P273" s="10">
        <f t="shared" si="10"/>
        <v>940184</v>
      </c>
      <c r="Q273" s="52">
        <f>P273/(C273*1000000)-1</f>
        <v>0.20747098462830649</v>
      </c>
    </row>
    <row r="274" spans="1:17" x14ac:dyDescent="0.2">
      <c r="A274" s="5" t="s">
        <v>632</v>
      </c>
      <c r="B274" s="5" t="s">
        <v>644</v>
      </c>
      <c r="C274" s="57">
        <v>1.596905</v>
      </c>
      <c r="D274" s="13">
        <v>143038</v>
      </c>
      <c r="E274" s="13">
        <v>139381</v>
      </c>
      <c r="F274" s="13">
        <v>149977</v>
      </c>
      <c r="G274" s="13">
        <v>123879</v>
      </c>
      <c r="H274" s="13">
        <v>157001</v>
      </c>
      <c r="I274" s="13">
        <v>170230</v>
      </c>
      <c r="J274" s="13">
        <v>207414</v>
      </c>
      <c r="K274" s="13">
        <v>184424</v>
      </c>
      <c r="L274" s="13">
        <v>174491</v>
      </c>
      <c r="M274" s="13">
        <v>160349</v>
      </c>
      <c r="N274" s="13">
        <v>170971</v>
      </c>
      <c r="O274" s="13">
        <v>182013</v>
      </c>
      <c r="P274" s="10">
        <f t="shared" si="10"/>
        <v>1963168</v>
      </c>
      <c r="Q274" s="52">
        <f>P274/(C274*1000000)-1</f>
        <v>0.22935803945757582</v>
      </c>
    </row>
    <row r="275" spans="1:17" x14ac:dyDescent="0.2">
      <c r="A275" s="5" t="s">
        <v>645</v>
      </c>
      <c r="B275" s="5" t="s">
        <v>646</v>
      </c>
      <c r="C275" s="57">
        <v>0.33100000000000002</v>
      </c>
      <c r="D275" s="13">
        <v>20631</v>
      </c>
      <c r="E275" s="13">
        <v>18602</v>
      </c>
      <c r="F275" s="13">
        <v>24368</v>
      </c>
      <c r="G275" s="13">
        <v>27158</v>
      </c>
      <c r="H275" s="13">
        <v>27146</v>
      </c>
      <c r="I275" s="13">
        <v>29046</v>
      </c>
      <c r="J275" s="13">
        <v>35064</v>
      </c>
      <c r="K275" s="13">
        <v>36628</v>
      </c>
      <c r="L275" s="13">
        <v>33327</v>
      </c>
      <c r="M275" s="13">
        <v>35364</v>
      </c>
      <c r="N275" s="13">
        <v>28712</v>
      </c>
      <c r="O275" s="13">
        <v>25384</v>
      </c>
      <c r="P275" s="10">
        <f t="shared" si="10"/>
        <v>341430</v>
      </c>
      <c r="Q275" s="52">
        <f t="shared" ref="Q275:Q281" si="11">P275/(C275*1000000)-1</f>
        <v>3.1510574018126958E-2</v>
      </c>
    </row>
    <row r="276" spans="1:17" x14ac:dyDescent="0.2">
      <c r="A276" s="5" t="s">
        <v>645</v>
      </c>
      <c r="B276" s="5" t="s">
        <v>647</v>
      </c>
      <c r="C276" s="57">
        <v>0.48799999999999999</v>
      </c>
      <c r="D276" s="13">
        <v>33345</v>
      </c>
      <c r="E276" s="13">
        <v>32697</v>
      </c>
      <c r="F276" s="13">
        <v>39435</v>
      </c>
      <c r="G276" s="13">
        <v>44562</v>
      </c>
      <c r="H276" s="13">
        <v>54994</v>
      </c>
      <c r="I276" s="13">
        <v>61663</v>
      </c>
      <c r="J276" s="13">
        <v>67911</v>
      </c>
      <c r="K276" s="13">
        <v>66550</v>
      </c>
      <c r="L276" s="13">
        <v>61390</v>
      </c>
      <c r="M276" s="13">
        <v>56031</v>
      </c>
      <c r="N276" s="13">
        <v>49819</v>
      </c>
      <c r="O276" s="13">
        <v>43809</v>
      </c>
      <c r="P276" s="10">
        <f t="shared" si="10"/>
        <v>612206</v>
      </c>
      <c r="Q276" s="52">
        <f t="shared" si="11"/>
        <v>0.25452049180327863</v>
      </c>
    </row>
    <row r="277" spans="1:17" x14ac:dyDescent="0.2">
      <c r="A277" s="5" t="s">
        <v>645</v>
      </c>
      <c r="B277" s="5" t="s">
        <v>648</v>
      </c>
      <c r="C277" s="57">
        <v>0.19600000000000001</v>
      </c>
      <c r="D277" s="13">
        <v>10192</v>
      </c>
      <c r="E277" s="13">
        <v>9925</v>
      </c>
      <c r="F277" s="13">
        <v>12928</v>
      </c>
      <c r="G277" s="13">
        <v>15272</v>
      </c>
      <c r="H277" s="13">
        <v>28314</v>
      </c>
      <c r="I277" s="13">
        <v>29011</v>
      </c>
      <c r="J277" s="13">
        <v>27227</v>
      </c>
      <c r="K277" s="13">
        <v>26605</v>
      </c>
      <c r="L277" s="13">
        <v>24715</v>
      </c>
      <c r="M277" s="13">
        <v>21190</v>
      </c>
      <c r="N277" s="13">
        <v>19133</v>
      </c>
      <c r="O277" s="13">
        <v>18782</v>
      </c>
      <c r="P277" s="10">
        <f t="shared" si="10"/>
        <v>243294</v>
      </c>
      <c r="Q277" s="52">
        <f t="shared" si="11"/>
        <v>0.24129591836734687</v>
      </c>
    </row>
    <row r="278" spans="1:17" x14ac:dyDescent="0.2">
      <c r="A278" s="5" t="s">
        <v>645</v>
      </c>
      <c r="B278" s="5" t="s">
        <v>649</v>
      </c>
      <c r="C278" s="57">
        <v>5.7939999999999996</v>
      </c>
      <c r="D278" s="13">
        <v>391586</v>
      </c>
      <c r="E278" s="13">
        <v>328541</v>
      </c>
      <c r="F278" s="13">
        <v>414518</v>
      </c>
      <c r="G278" s="13">
        <v>424708</v>
      </c>
      <c r="H278" s="13">
        <v>593468</v>
      </c>
      <c r="I278" s="13">
        <v>648716</v>
      </c>
      <c r="J278" s="13">
        <v>757546</v>
      </c>
      <c r="K278" s="13">
        <v>801253</v>
      </c>
      <c r="L278" s="13">
        <v>728019</v>
      </c>
      <c r="M278" s="13">
        <v>608417</v>
      </c>
      <c r="N278" s="13">
        <v>493783</v>
      </c>
      <c r="O278" s="13">
        <v>501828</v>
      </c>
      <c r="P278" s="10">
        <f t="shared" si="10"/>
        <v>6692383</v>
      </c>
      <c r="Q278" s="52">
        <f t="shared" si="11"/>
        <v>0.15505402140144975</v>
      </c>
    </row>
    <row r="279" spans="1:17" x14ac:dyDescent="0.2">
      <c r="A279" s="5" t="s">
        <v>645</v>
      </c>
      <c r="B279" s="5" t="s">
        <v>650</v>
      </c>
      <c r="C279" s="57">
        <v>0.45200000000000001</v>
      </c>
      <c r="D279" s="13">
        <v>27335</v>
      </c>
      <c r="E279" s="13">
        <v>22607</v>
      </c>
      <c r="F279" s="13">
        <v>27229</v>
      </c>
      <c r="G279" s="13">
        <v>28588</v>
      </c>
      <c r="H279" s="13">
        <v>44958</v>
      </c>
      <c r="I279" s="13">
        <v>51809</v>
      </c>
      <c r="J279" s="13">
        <v>60336</v>
      </c>
      <c r="K279" s="13">
        <v>64541</v>
      </c>
      <c r="L279" s="13">
        <v>50987</v>
      </c>
      <c r="M279" s="13">
        <v>41425</v>
      </c>
      <c r="N279" s="13">
        <v>31037</v>
      </c>
      <c r="O279" s="13">
        <v>31082</v>
      </c>
      <c r="P279" s="10">
        <f t="shared" si="10"/>
        <v>481934</v>
      </c>
      <c r="Q279" s="52">
        <f t="shared" si="11"/>
        <v>6.6225663716814154E-2</v>
      </c>
    </row>
    <row r="280" spans="1:17" x14ac:dyDescent="0.2">
      <c r="A280" s="5" t="s">
        <v>645</v>
      </c>
      <c r="B280" s="5" t="s">
        <v>651</v>
      </c>
      <c r="C280" s="57">
        <v>0.65100000000000002</v>
      </c>
      <c r="D280" s="13">
        <v>42216</v>
      </c>
      <c r="E280" s="13">
        <v>37054</v>
      </c>
      <c r="F280" s="13">
        <v>45173</v>
      </c>
      <c r="G280" s="13">
        <v>45586</v>
      </c>
      <c r="H280" s="13">
        <v>69667</v>
      </c>
      <c r="I280" s="13">
        <v>72787</v>
      </c>
      <c r="J280" s="13">
        <v>83085</v>
      </c>
      <c r="K280" s="13">
        <v>86324</v>
      </c>
      <c r="L280" s="13">
        <v>80742</v>
      </c>
      <c r="M280" s="13">
        <v>58017</v>
      </c>
      <c r="N280" s="13">
        <v>46066</v>
      </c>
      <c r="O280" s="13">
        <v>40423</v>
      </c>
      <c r="P280" s="10">
        <f t="shared" si="10"/>
        <v>707140</v>
      </c>
      <c r="Q280" s="52">
        <f t="shared" si="11"/>
        <v>8.6236559139784896E-2</v>
      </c>
    </row>
    <row r="281" spans="1:17" x14ac:dyDescent="0.2">
      <c r="A281" s="5" t="s">
        <v>645</v>
      </c>
      <c r="B281" s="5" t="s">
        <v>652</v>
      </c>
      <c r="C281" s="57">
        <v>0.751</v>
      </c>
      <c r="D281" s="13">
        <v>29354</v>
      </c>
      <c r="E281" s="13">
        <v>25056</v>
      </c>
      <c r="F281" s="13">
        <v>33577</v>
      </c>
      <c r="G281" s="13">
        <v>40980</v>
      </c>
      <c r="H281" s="13">
        <v>63242</v>
      </c>
      <c r="I281" s="13">
        <v>105479</v>
      </c>
      <c r="J281" s="13">
        <v>149346</v>
      </c>
      <c r="K281" s="13">
        <v>160054</v>
      </c>
      <c r="L281" s="13">
        <v>104043</v>
      </c>
      <c r="M281" s="13">
        <v>60392</v>
      </c>
      <c r="N281" s="13">
        <v>37005</v>
      </c>
      <c r="O281" s="13">
        <v>32657</v>
      </c>
      <c r="P281" s="10">
        <f t="shared" si="10"/>
        <v>841185</v>
      </c>
      <c r="Q281" s="52">
        <f t="shared" si="11"/>
        <v>0.12008655126498002</v>
      </c>
    </row>
    <row r="282" spans="1:17" x14ac:dyDescent="0.2">
      <c r="A282" s="5" t="s">
        <v>653</v>
      </c>
      <c r="B282" s="6" t="s">
        <v>654</v>
      </c>
      <c r="C282" s="57">
        <v>2.9837929999999999</v>
      </c>
      <c r="D282" s="13">
        <v>182290</v>
      </c>
      <c r="E282" s="13">
        <v>193892</v>
      </c>
      <c r="F282" s="13">
        <v>229383</v>
      </c>
      <c r="G282" s="13">
        <v>184477</v>
      </c>
      <c r="H282" s="13">
        <v>229296</v>
      </c>
      <c r="I282" s="13">
        <v>260818</v>
      </c>
      <c r="J282" s="13">
        <v>276430</v>
      </c>
      <c r="K282" s="13">
        <v>258436</v>
      </c>
      <c r="L282" s="13">
        <v>267521</v>
      </c>
      <c r="M282" s="13">
        <v>262611</v>
      </c>
      <c r="N282" s="13">
        <v>225110</v>
      </c>
      <c r="O282" s="13">
        <v>196125</v>
      </c>
      <c r="P282" s="10">
        <f t="shared" si="10"/>
        <v>2766389</v>
      </c>
      <c r="Q282" s="52">
        <v>-7.3999999999999996E-2</v>
      </c>
    </row>
    <row r="283" spans="1:17" x14ac:dyDescent="0.2">
      <c r="A283" s="5" t="s">
        <v>653</v>
      </c>
      <c r="B283" s="6" t="s">
        <v>93</v>
      </c>
      <c r="C283" s="57">
        <v>221.28141500000001</v>
      </c>
      <c r="D283" s="13">
        <v>13610732</v>
      </c>
      <c r="E283" s="13">
        <v>14055221</v>
      </c>
      <c r="F283" s="13">
        <v>16365083</v>
      </c>
      <c r="G283" s="13">
        <v>14014513</v>
      </c>
      <c r="H283" s="13">
        <v>18332125</v>
      </c>
      <c r="I283" s="13">
        <v>20624562</v>
      </c>
      <c r="J283" s="13">
        <v>23182189</v>
      </c>
      <c r="K283" s="13">
        <v>23439192</v>
      </c>
      <c r="L283" s="13">
        <v>21459058</v>
      </c>
      <c r="M283" s="13">
        <v>20035963</v>
      </c>
      <c r="N283" s="13">
        <v>14983591</v>
      </c>
      <c r="O283" s="13">
        <v>13543317</v>
      </c>
      <c r="P283" s="10">
        <v>213710987</v>
      </c>
      <c r="Q283" s="52">
        <v>-3.4000000000000002E-2</v>
      </c>
    </row>
    <row r="284" spans="1:17" x14ac:dyDescent="0.2">
      <c r="A284" s="5" t="s">
        <v>653</v>
      </c>
      <c r="B284" s="6" t="s">
        <v>655</v>
      </c>
      <c r="C284" s="57">
        <v>2.6219960000000002</v>
      </c>
      <c r="D284" s="13">
        <v>188524</v>
      </c>
      <c r="E284" s="13">
        <v>218591</v>
      </c>
      <c r="F284" s="13">
        <v>256708</v>
      </c>
      <c r="G284" s="13">
        <v>196039</v>
      </c>
      <c r="H284" s="13">
        <v>229549</v>
      </c>
      <c r="I284" s="13">
        <v>262670</v>
      </c>
      <c r="J284" s="13">
        <v>275136</v>
      </c>
      <c r="K284" s="13">
        <v>277834</v>
      </c>
      <c r="L284" s="13">
        <v>250855</v>
      </c>
      <c r="M284" s="13">
        <v>261935</v>
      </c>
      <c r="N284" s="13">
        <v>179069</v>
      </c>
      <c r="O284" s="13">
        <v>147124</v>
      </c>
      <c r="P284" s="10">
        <f t="shared" si="10"/>
        <v>2744034</v>
      </c>
      <c r="Q284" s="52">
        <v>4.4999999999999998E-2</v>
      </c>
    </row>
    <row r="285" spans="1:17" x14ac:dyDescent="0.2">
      <c r="A285" s="5" t="s">
        <v>653</v>
      </c>
      <c r="B285" s="6" t="s">
        <v>656</v>
      </c>
      <c r="C285" s="57">
        <v>4.5365010000000003</v>
      </c>
      <c r="D285" s="13">
        <v>248834</v>
      </c>
      <c r="E285" s="13">
        <v>264762</v>
      </c>
      <c r="F285" s="13">
        <v>300413</v>
      </c>
      <c r="G285" s="13">
        <v>261072</v>
      </c>
      <c r="H285" s="13">
        <v>323406</v>
      </c>
      <c r="I285" s="13">
        <v>393813</v>
      </c>
      <c r="J285" s="13">
        <v>494265</v>
      </c>
      <c r="K285" s="13">
        <v>454071</v>
      </c>
      <c r="L285" s="13">
        <v>382223</v>
      </c>
      <c r="M285" s="13">
        <v>364063</v>
      </c>
      <c r="N285" s="13">
        <v>287123</v>
      </c>
      <c r="O285" s="13">
        <v>237159</v>
      </c>
      <c r="P285" s="10">
        <f t="shared" si="10"/>
        <v>4011204</v>
      </c>
      <c r="Q285" s="52">
        <v>-0.11600000000000001</v>
      </c>
    </row>
    <row r="286" spans="1:17" x14ac:dyDescent="0.2">
      <c r="A286" s="5" t="s">
        <v>653</v>
      </c>
      <c r="B286" s="6" t="s">
        <v>657</v>
      </c>
      <c r="C286" s="57">
        <v>9.0937350000000006</v>
      </c>
      <c r="D286" s="13">
        <v>519716</v>
      </c>
      <c r="E286" s="13">
        <v>548346</v>
      </c>
      <c r="F286" s="13">
        <v>662420</v>
      </c>
      <c r="G286" s="13">
        <v>538958</v>
      </c>
      <c r="H286" s="13">
        <v>788060</v>
      </c>
      <c r="I286" s="13">
        <v>870304</v>
      </c>
      <c r="J286" s="13">
        <v>927780</v>
      </c>
      <c r="K286" s="13">
        <v>965008</v>
      </c>
      <c r="L286" s="13">
        <v>917610</v>
      </c>
      <c r="M286" s="13">
        <v>792963</v>
      </c>
      <c r="N286" s="13">
        <v>544262</v>
      </c>
      <c r="O286" s="13">
        <v>489972</v>
      </c>
      <c r="P286" s="10">
        <f t="shared" si="10"/>
        <v>8565399</v>
      </c>
      <c r="Q286" s="52">
        <v>-5.8000000000000003E-2</v>
      </c>
    </row>
    <row r="287" spans="1:17" x14ac:dyDescent="0.2">
      <c r="A287" s="5" t="s">
        <v>653</v>
      </c>
      <c r="B287" s="6" t="s">
        <v>658</v>
      </c>
      <c r="C287" s="57">
        <v>0.27719100000000002</v>
      </c>
      <c r="D287" s="13">
        <v>6309</v>
      </c>
      <c r="E287" s="13">
        <v>6668</v>
      </c>
      <c r="F287" s="13">
        <v>9647</v>
      </c>
      <c r="G287" s="13">
        <v>14087</v>
      </c>
      <c r="H287" s="13">
        <v>20470</v>
      </c>
      <c r="I287" s="13">
        <v>31348</v>
      </c>
      <c r="J287" s="13">
        <v>36236</v>
      </c>
      <c r="K287" s="13">
        <v>39750</v>
      </c>
      <c r="L287" s="13">
        <v>31537</v>
      </c>
      <c r="M287" s="13">
        <v>16869</v>
      </c>
      <c r="N287" s="13">
        <v>9094</v>
      </c>
      <c r="O287" s="13">
        <v>8648</v>
      </c>
      <c r="P287" s="10">
        <f t="shared" si="10"/>
        <v>230663</v>
      </c>
      <c r="Q287" s="52">
        <v>-0.14899999999999999</v>
      </c>
    </row>
    <row r="288" spans="1:17" x14ac:dyDescent="0.2">
      <c r="A288" s="5" t="s">
        <v>653</v>
      </c>
      <c r="B288" s="6" t="s">
        <v>659</v>
      </c>
      <c r="C288" s="57">
        <v>0.86872400000000005</v>
      </c>
      <c r="D288" s="13">
        <v>44460</v>
      </c>
      <c r="E288" s="13">
        <v>46945</v>
      </c>
      <c r="F288" s="13">
        <v>58310</v>
      </c>
      <c r="G288" s="13">
        <v>52525</v>
      </c>
      <c r="H288" s="13">
        <v>75786</v>
      </c>
      <c r="I288" s="13">
        <v>84841</v>
      </c>
      <c r="J288" s="13">
        <v>88582</v>
      </c>
      <c r="K288" s="13">
        <v>99838</v>
      </c>
      <c r="L288" s="13">
        <v>93528</v>
      </c>
      <c r="M288" s="13">
        <v>81208</v>
      </c>
      <c r="N288" s="13">
        <v>11949</v>
      </c>
      <c r="O288" s="13">
        <v>12273</v>
      </c>
      <c r="P288" s="10">
        <f t="shared" si="10"/>
        <v>750245</v>
      </c>
      <c r="Q288" s="52">
        <v>-0.13700000000000001</v>
      </c>
    </row>
    <row r="289" spans="1:17" x14ac:dyDescent="0.2">
      <c r="A289" s="5" t="s">
        <v>653</v>
      </c>
      <c r="B289" s="6" t="s">
        <v>660</v>
      </c>
      <c r="C289" s="57">
        <v>5.6153360000000001</v>
      </c>
      <c r="D289" s="13">
        <v>323496</v>
      </c>
      <c r="E289" s="13">
        <v>365837</v>
      </c>
      <c r="F289" s="13">
        <v>429565</v>
      </c>
      <c r="G289" s="13">
        <v>364868</v>
      </c>
      <c r="H289" s="13">
        <v>519778</v>
      </c>
      <c r="I289" s="13">
        <v>590794</v>
      </c>
      <c r="J289" s="13">
        <v>644258</v>
      </c>
      <c r="K289" s="13">
        <v>686271</v>
      </c>
      <c r="L289" s="13">
        <v>608478</v>
      </c>
      <c r="M289" s="13">
        <v>549450</v>
      </c>
      <c r="N289" s="13">
        <v>320514</v>
      </c>
      <c r="O289" s="13">
        <v>313231</v>
      </c>
      <c r="P289" s="10">
        <v>5723420</v>
      </c>
      <c r="Q289" s="52">
        <v>1.9E-2</v>
      </c>
    </row>
    <row r="290" spans="1:17" x14ac:dyDescent="0.2">
      <c r="A290" s="5" t="s">
        <v>653</v>
      </c>
      <c r="B290" s="6" t="s">
        <v>661</v>
      </c>
      <c r="C290" s="57">
        <v>1.624728</v>
      </c>
      <c r="D290" s="13">
        <v>63793</v>
      </c>
      <c r="E290" s="13">
        <v>79150</v>
      </c>
      <c r="F290" s="13">
        <v>93340</v>
      </c>
      <c r="G290" s="13">
        <v>78880</v>
      </c>
      <c r="H290" s="13">
        <v>143522</v>
      </c>
      <c r="I290" s="13">
        <v>162743</v>
      </c>
      <c r="J290" s="13">
        <v>170429</v>
      </c>
      <c r="K290" s="13">
        <v>177107</v>
      </c>
      <c r="L290" s="13">
        <v>161922</v>
      </c>
      <c r="M290" s="13">
        <v>135521</v>
      </c>
      <c r="N290" s="13">
        <v>73068</v>
      </c>
      <c r="O290" s="13">
        <v>59308</v>
      </c>
      <c r="P290" s="10">
        <f t="shared" si="10"/>
        <v>1398783</v>
      </c>
      <c r="Q290" s="52">
        <v>-0.13900000000000001</v>
      </c>
    </row>
    <row r="291" spans="1:17" x14ac:dyDescent="0.2">
      <c r="A291" s="5" t="s">
        <v>653</v>
      </c>
      <c r="B291" s="6" t="s">
        <v>662</v>
      </c>
      <c r="C291" s="57">
        <v>0.24585699999999999</v>
      </c>
      <c r="D291" s="13">
        <v>21393</v>
      </c>
      <c r="E291" s="13">
        <v>24212</v>
      </c>
      <c r="F291" s="13">
        <v>27967</v>
      </c>
      <c r="G291" s="13">
        <v>20788</v>
      </c>
      <c r="H291" s="13">
        <v>26264</v>
      </c>
      <c r="I291" s="13">
        <v>31284</v>
      </c>
      <c r="J291" s="13">
        <v>37047</v>
      </c>
      <c r="K291" s="13">
        <v>39148</v>
      </c>
      <c r="L291" s="13">
        <v>30007</v>
      </c>
      <c r="M291" s="13">
        <v>31039</v>
      </c>
      <c r="N291" s="13">
        <v>27926</v>
      </c>
      <c r="O291" s="13">
        <v>21413</v>
      </c>
      <c r="P291" s="10">
        <f t="shared" si="10"/>
        <v>338488</v>
      </c>
      <c r="Q291" s="52">
        <v>-2.1000000000000001E-2</v>
      </c>
    </row>
    <row r="292" spans="1:17" x14ac:dyDescent="0.2">
      <c r="A292" s="5" t="s">
        <v>653</v>
      </c>
      <c r="B292" s="6" t="s">
        <v>663</v>
      </c>
      <c r="C292" s="57">
        <v>0.83464400000000005</v>
      </c>
      <c r="D292" s="13">
        <v>36772</v>
      </c>
      <c r="E292" s="13">
        <v>35891</v>
      </c>
      <c r="F292" s="13">
        <v>42119</v>
      </c>
      <c r="G292" s="13">
        <v>44977</v>
      </c>
      <c r="H292" s="13">
        <v>94492</v>
      </c>
      <c r="I292" s="13">
        <v>106984</v>
      </c>
      <c r="J292" s="13">
        <v>113465</v>
      </c>
      <c r="K292" s="13">
        <v>119405</v>
      </c>
      <c r="L292" s="13">
        <v>107043</v>
      </c>
      <c r="M292" s="13">
        <v>95438</v>
      </c>
      <c r="N292" s="13">
        <v>43135</v>
      </c>
      <c r="O292" s="13">
        <v>37515</v>
      </c>
      <c r="P292" s="10">
        <f t="shared" si="10"/>
        <v>877236</v>
      </c>
      <c r="Q292" s="52">
        <v>0.05</v>
      </c>
    </row>
    <row r="293" spans="1:17" x14ac:dyDescent="0.2">
      <c r="A293" s="5" t="s">
        <v>653</v>
      </c>
      <c r="B293" s="6" t="s">
        <v>664</v>
      </c>
      <c r="C293" s="57">
        <v>0.288327</v>
      </c>
      <c r="D293" s="13">
        <v>11434</v>
      </c>
      <c r="E293" s="13">
        <v>12950</v>
      </c>
      <c r="F293" s="13">
        <v>14358</v>
      </c>
      <c r="G293" s="13">
        <v>15265</v>
      </c>
      <c r="H293" s="13">
        <v>20820</v>
      </c>
      <c r="I293" s="13">
        <v>26403</v>
      </c>
      <c r="J293" s="13">
        <v>24503</v>
      </c>
      <c r="K293" s="13">
        <v>25346</v>
      </c>
      <c r="L293" s="13">
        <v>25946</v>
      </c>
      <c r="M293" s="13">
        <v>20161</v>
      </c>
      <c r="N293" s="13">
        <v>15335</v>
      </c>
      <c r="O293" s="13">
        <v>12035</v>
      </c>
      <c r="P293" s="10">
        <f t="shared" si="10"/>
        <v>224556</v>
      </c>
      <c r="Q293" s="52">
        <v>-0.221</v>
      </c>
    </row>
    <row r="294" spans="1:17" x14ac:dyDescent="0.2">
      <c r="A294" s="5" t="s">
        <v>653</v>
      </c>
      <c r="B294" s="6" t="s">
        <v>665</v>
      </c>
      <c r="C294" s="57">
        <v>4.6530170000000002</v>
      </c>
      <c r="D294" s="13">
        <v>213409</v>
      </c>
      <c r="E294" s="13">
        <v>225093</v>
      </c>
      <c r="F294" s="13">
        <v>268452</v>
      </c>
      <c r="G294" s="13">
        <v>252468</v>
      </c>
      <c r="H294" s="13">
        <v>377340</v>
      </c>
      <c r="I294" s="13">
        <v>455705</v>
      </c>
      <c r="J294" s="13">
        <v>494072</v>
      </c>
      <c r="K294" s="13">
        <v>553099</v>
      </c>
      <c r="L294" s="13">
        <v>454095</v>
      </c>
      <c r="M294" s="13">
        <v>401906</v>
      </c>
      <c r="N294" s="13">
        <v>217113</v>
      </c>
      <c r="O294" s="13">
        <v>200089</v>
      </c>
      <c r="P294" s="10">
        <f t="shared" si="10"/>
        <v>4112841</v>
      </c>
      <c r="Q294" s="52">
        <v>-0.11600000000000001</v>
      </c>
    </row>
    <row r="295" spans="1:17" x14ac:dyDescent="0.2">
      <c r="A295" s="5" t="s">
        <v>653</v>
      </c>
      <c r="B295" s="6" t="s">
        <v>666</v>
      </c>
      <c r="C295" s="57">
        <v>9.0444019999999998</v>
      </c>
      <c r="D295" s="13">
        <v>513357</v>
      </c>
      <c r="E295" s="13">
        <v>582150</v>
      </c>
      <c r="F295" s="13">
        <v>671713</v>
      </c>
      <c r="G295" s="13">
        <v>539721</v>
      </c>
      <c r="H295" s="13">
        <v>726606</v>
      </c>
      <c r="I295" s="13">
        <v>853906</v>
      </c>
      <c r="J295" s="13">
        <v>961566</v>
      </c>
      <c r="K295" s="13">
        <v>927212</v>
      </c>
      <c r="L295" s="13">
        <v>873425</v>
      </c>
      <c r="M295" s="13">
        <v>853734</v>
      </c>
      <c r="N295" s="13">
        <v>622019</v>
      </c>
      <c r="O295" s="13">
        <v>473290</v>
      </c>
      <c r="P295" s="10">
        <f t="shared" si="10"/>
        <v>8598699</v>
      </c>
      <c r="Q295" s="52">
        <v>-0.05</v>
      </c>
    </row>
    <row r="296" spans="1:17" x14ac:dyDescent="0.2">
      <c r="A296" s="5" t="s">
        <v>653</v>
      </c>
      <c r="B296" s="6" t="s">
        <v>667</v>
      </c>
      <c r="C296" s="57">
        <v>0.78983499999999995</v>
      </c>
      <c r="D296" s="13">
        <v>34434</v>
      </c>
      <c r="E296" s="13">
        <v>37577</v>
      </c>
      <c r="F296" s="13">
        <v>47677</v>
      </c>
      <c r="G296" s="13">
        <v>46871</v>
      </c>
      <c r="H296" s="13">
        <v>75822</v>
      </c>
      <c r="I296" s="13">
        <v>83415</v>
      </c>
      <c r="J296" s="13">
        <v>83835</v>
      </c>
      <c r="K296" s="13">
        <v>89538</v>
      </c>
      <c r="L296" s="13">
        <v>86726</v>
      </c>
      <c r="M296" s="13">
        <v>73067</v>
      </c>
      <c r="N296" s="13">
        <v>41891</v>
      </c>
      <c r="O296" s="13">
        <v>38145</v>
      </c>
      <c r="P296" s="10">
        <f t="shared" si="10"/>
        <v>738998</v>
      </c>
      <c r="Q296" s="52">
        <v>-6.7000000000000004E-2</v>
      </c>
    </row>
    <row r="297" spans="1:17" x14ac:dyDescent="0.2">
      <c r="A297" s="5" t="s">
        <v>653</v>
      </c>
      <c r="B297" s="6" t="s">
        <v>668</v>
      </c>
      <c r="C297" s="57">
        <v>7.2140490000000002</v>
      </c>
      <c r="D297" s="13">
        <v>386763</v>
      </c>
      <c r="E297" s="13">
        <v>400601</v>
      </c>
      <c r="F297" s="13">
        <v>473646</v>
      </c>
      <c r="G297" s="13">
        <v>403076</v>
      </c>
      <c r="H297" s="13">
        <v>560403</v>
      </c>
      <c r="I297" s="13">
        <v>684748</v>
      </c>
      <c r="J297" s="13">
        <v>789006</v>
      </c>
      <c r="K297" s="13">
        <v>646379</v>
      </c>
      <c r="L297" s="13">
        <v>675366</v>
      </c>
      <c r="M297" s="13">
        <v>662369</v>
      </c>
      <c r="N297" s="13">
        <v>484986</v>
      </c>
      <c r="O297" s="13">
        <v>359979</v>
      </c>
      <c r="P297" s="10">
        <f t="shared" si="10"/>
        <v>6527322</v>
      </c>
      <c r="Q297" s="52">
        <v>-9.6000000000000002E-2</v>
      </c>
    </row>
    <row r="298" spans="1:17" x14ac:dyDescent="0.2">
      <c r="A298" s="5" t="s">
        <v>653</v>
      </c>
      <c r="B298" s="6" t="s">
        <v>669</v>
      </c>
      <c r="C298" s="57">
        <v>0.90207899999999996</v>
      </c>
      <c r="D298" s="13">
        <v>48241</v>
      </c>
      <c r="E298" s="13">
        <v>58674</v>
      </c>
      <c r="F298" s="13">
        <v>72460</v>
      </c>
      <c r="G298" s="13">
        <v>61964</v>
      </c>
      <c r="H298" s="13">
        <v>81820</v>
      </c>
      <c r="I298" s="13">
        <v>84568</v>
      </c>
      <c r="J298" s="13">
        <v>92047</v>
      </c>
      <c r="K298" s="13">
        <v>96319</v>
      </c>
      <c r="L298" s="13">
        <v>86285</v>
      </c>
      <c r="M298" s="13">
        <v>81583</v>
      </c>
      <c r="N298" s="13">
        <v>67673</v>
      </c>
      <c r="O298" s="13">
        <v>54732</v>
      </c>
      <c r="P298" s="10">
        <f t="shared" si="10"/>
        <v>886366</v>
      </c>
      <c r="Q298" s="52">
        <v>-1.7999999999999999E-2</v>
      </c>
    </row>
    <row r="299" spans="1:17" x14ac:dyDescent="0.2">
      <c r="A299" s="5" t="s">
        <v>653</v>
      </c>
      <c r="B299" s="6" t="s">
        <v>670</v>
      </c>
      <c r="C299" s="57">
        <v>0.33514899999999997</v>
      </c>
      <c r="D299" s="13">
        <v>14124</v>
      </c>
      <c r="E299" s="13">
        <v>14728</v>
      </c>
      <c r="F299" s="13">
        <v>18332</v>
      </c>
      <c r="G299" s="13">
        <v>10119</v>
      </c>
      <c r="H299" s="13">
        <v>21804</v>
      </c>
      <c r="I299" s="13">
        <v>35829</v>
      </c>
      <c r="J299" s="13">
        <v>31302</v>
      </c>
      <c r="K299" s="13">
        <v>36748</v>
      </c>
      <c r="L299" s="13">
        <v>34771</v>
      </c>
      <c r="M299" s="13">
        <v>26838</v>
      </c>
      <c r="N299" s="13">
        <v>16240</v>
      </c>
      <c r="O299" s="13">
        <v>11963</v>
      </c>
      <c r="P299" s="10">
        <f t="shared" si="10"/>
        <v>272798</v>
      </c>
      <c r="Q299" s="52">
        <v>-0.157</v>
      </c>
    </row>
    <row r="300" spans="1:17" x14ac:dyDescent="0.2">
      <c r="A300" s="5" t="s">
        <v>653</v>
      </c>
      <c r="B300" s="6" t="s">
        <v>671</v>
      </c>
      <c r="C300" s="57">
        <v>0.58337600000000001</v>
      </c>
      <c r="D300" s="13">
        <v>28418</v>
      </c>
      <c r="E300" s="13">
        <v>36276</v>
      </c>
      <c r="F300" s="13">
        <v>42156</v>
      </c>
      <c r="G300" s="13">
        <v>33930</v>
      </c>
      <c r="H300" s="13">
        <v>45388</v>
      </c>
      <c r="I300" s="13">
        <v>52669</v>
      </c>
      <c r="J300" s="13">
        <v>57564</v>
      </c>
      <c r="K300" s="13">
        <v>56450</v>
      </c>
      <c r="L300" s="13">
        <v>52640</v>
      </c>
      <c r="M300" s="13">
        <v>51801</v>
      </c>
      <c r="N300" s="13">
        <v>38624</v>
      </c>
      <c r="O300" s="13">
        <v>33073</v>
      </c>
      <c r="P300" s="10">
        <v>528447</v>
      </c>
      <c r="Q300" s="52">
        <v>-9.4E-2</v>
      </c>
    </row>
    <row r="301" spans="1:17" x14ac:dyDescent="0.2">
      <c r="A301" s="5" t="s">
        <v>653</v>
      </c>
      <c r="B301" s="6" t="s">
        <v>672</v>
      </c>
      <c r="C301" s="57">
        <v>0.70931599999999995</v>
      </c>
      <c r="D301" s="13">
        <v>43963</v>
      </c>
      <c r="E301" s="13">
        <v>50503</v>
      </c>
      <c r="F301" s="13">
        <v>57431</v>
      </c>
      <c r="G301" s="13">
        <v>45277</v>
      </c>
      <c r="H301" s="13">
        <v>53139</v>
      </c>
      <c r="I301" s="13">
        <v>66405</v>
      </c>
      <c r="J301" s="13">
        <v>62886</v>
      </c>
      <c r="K301" s="13">
        <v>64794</v>
      </c>
      <c r="L301" s="13">
        <v>62903</v>
      </c>
      <c r="M301" s="13">
        <v>63098</v>
      </c>
      <c r="N301" s="13">
        <v>54468</v>
      </c>
      <c r="O301" s="13">
        <v>49547</v>
      </c>
      <c r="P301" s="10">
        <f t="shared" si="10"/>
        <v>674414</v>
      </c>
      <c r="Q301" s="52">
        <v>-4.7E-2</v>
      </c>
    </row>
    <row r="302" spans="1:17" x14ac:dyDescent="0.2">
      <c r="A302" s="5" t="s">
        <v>653</v>
      </c>
      <c r="B302" s="6" t="s">
        <v>673</v>
      </c>
      <c r="C302" s="57">
        <v>1.461111</v>
      </c>
      <c r="D302" s="13">
        <v>70400</v>
      </c>
      <c r="E302" s="13">
        <v>84331</v>
      </c>
      <c r="F302" s="13">
        <v>102764</v>
      </c>
      <c r="G302" s="13">
        <v>96082</v>
      </c>
      <c r="H302" s="13">
        <v>134314</v>
      </c>
      <c r="I302" s="13">
        <v>146049</v>
      </c>
      <c r="J302" s="13">
        <v>162176</v>
      </c>
      <c r="K302" s="13">
        <v>174188</v>
      </c>
      <c r="L302" s="13">
        <v>151725</v>
      </c>
      <c r="M302" s="13">
        <v>130840</v>
      </c>
      <c r="N302" s="13">
        <v>93006</v>
      </c>
      <c r="O302" s="13">
        <v>84908</v>
      </c>
      <c r="P302" s="10">
        <f t="shared" si="10"/>
        <v>1430783</v>
      </c>
      <c r="Q302" s="52">
        <v>-2.1999999999999999E-2</v>
      </c>
    </row>
    <row r="303" spans="1:17" x14ac:dyDescent="0.2">
      <c r="A303" s="5" t="s">
        <v>653</v>
      </c>
      <c r="B303" s="6" t="s">
        <v>674</v>
      </c>
      <c r="C303" s="57">
        <v>0.13836799999999999</v>
      </c>
      <c r="D303" s="13">
        <v>8545</v>
      </c>
      <c r="E303" s="13">
        <v>8951</v>
      </c>
      <c r="F303" s="13">
        <v>11268</v>
      </c>
      <c r="G303" s="13">
        <v>8229</v>
      </c>
      <c r="H303" s="13">
        <v>11539</v>
      </c>
      <c r="I303" s="13">
        <v>13158</v>
      </c>
      <c r="J303" s="13">
        <v>13215</v>
      </c>
      <c r="K303" s="13">
        <v>13281</v>
      </c>
      <c r="L303" s="13">
        <v>12508</v>
      </c>
      <c r="M303" s="13">
        <v>11638</v>
      </c>
      <c r="N303" s="13">
        <v>9397</v>
      </c>
      <c r="O303" s="13">
        <v>7265</v>
      </c>
      <c r="P303" s="10">
        <f t="shared" si="10"/>
        <v>128994</v>
      </c>
      <c r="Q303" s="52">
        <v>-6.8000000000000005E-2</v>
      </c>
    </row>
    <row r="304" spans="1:17" x14ac:dyDescent="0.2">
      <c r="A304" s="5" t="s">
        <v>653</v>
      </c>
      <c r="B304" s="6" t="s">
        <v>675</v>
      </c>
      <c r="C304" s="57">
        <v>2.5526140000000002</v>
      </c>
      <c r="D304" s="13">
        <v>105681</v>
      </c>
      <c r="E304" s="13">
        <v>119597</v>
      </c>
      <c r="F304" s="13">
        <v>163560</v>
      </c>
      <c r="G304" s="13">
        <v>184394</v>
      </c>
      <c r="H304" s="13">
        <v>253216</v>
      </c>
      <c r="I304" s="13">
        <v>309782</v>
      </c>
      <c r="J304" s="13">
        <v>347938</v>
      </c>
      <c r="K304" s="13">
        <v>359508</v>
      </c>
      <c r="L304" s="13">
        <v>315324</v>
      </c>
      <c r="M304" s="13">
        <v>270768</v>
      </c>
      <c r="N304" s="13">
        <v>156817</v>
      </c>
      <c r="O304" s="13">
        <v>139058</v>
      </c>
      <c r="P304" s="10">
        <f t="shared" si="10"/>
        <v>2725643</v>
      </c>
      <c r="Q304" s="52">
        <v>6.7000000000000004E-2</v>
      </c>
    </row>
    <row r="305" spans="1:17" x14ac:dyDescent="0.2">
      <c r="A305" s="5" t="s">
        <v>653</v>
      </c>
      <c r="B305" s="6" t="s">
        <v>676</v>
      </c>
      <c r="C305" s="57">
        <v>4.8800980000000003</v>
      </c>
      <c r="D305" s="13">
        <v>322048</v>
      </c>
      <c r="E305" s="13">
        <v>363361</v>
      </c>
      <c r="F305" s="13">
        <v>421799</v>
      </c>
      <c r="G305" s="13">
        <v>363296</v>
      </c>
      <c r="H305" s="13">
        <v>414525</v>
      </c>
      <c r="I305" s="13">
        <v>465819</v>
      </c>
      <c r="J305" s="13">
        <v>520109</v>
      </c>
      <c r="K305" s="13">
        <v>556295</v>
      </c>
      <c r="L305" s="13">
        <v>487847</v>
      </c>
      <c r="M305" s="13">
        <v>481316</v>
      </c>
      <c r="N305" s="13">
        <v>313214</v>
      </c>
      <c r="O305" s="13">
        <v>300676</v>
      </c>
      <c r="P305" s="10">
        <f t="shared" si="10"/>
        <v>5010305</v>
      </c>
      <c r="Q305" s="52">
        <v>2.5999999999999999E-2</v>
      </c>
    </row>
    <row r="306" spans="1:17" x14ac:dyDescent="0.2">
      <c r="A306" s="5" t="s">
        <v>653</v>
      </c>
      <c r="B306" s="6" t="s">
        <v>677</v>
      </c>
      <c r="C306" s="57">
        <v>2.7968999999999999</v>
      </c>
      <c r="D306" s="14">
        <v>192480</v>
      </c>
      <c r="E306" s="14">
        <v>224528</v>
      </c>
      <c r="F306" s="14">
        <v>273473</v>
      </c>
      <c r="G306" s="14">
        <v>175096</v>
      </c>
      <c r="H306" s="13">
        <v>236576</v>
      </c>
      <c r="I306" s="13">
        <v>274667</v>
      </c>
      <c r="J306" s="13">
        <v>262854</v>
      </c>
      <c r="K306" s="13">
        <v>226014</v>
      </c>
      <c r="L306" s="13">
        <v>262658</v>
      </c>
      <c r="M306" s="13">
        <v>252566</v>
      </c>
      <c r="N306" s="13">
        <v>233191</v>
      </c>
      <c r="O306" s="13">
        <v>166613</v>
      </c>
      <c r="P306" s="10">
        <f t="shared" si="10"/>
        <v>2780716</v>
      </c>
      <c r="Q306" s="52">
        <v>-6.0000000000000001E-3</v>
      </c>
    </row>
    <row r="307" spans="1:17" x14ac:dyDescent="0.2">
      <c r="A307" s="5" t="s">
        <v>653</v>
      </c>
      <c r="B307" s="6" t="s">
        <v>678</v>
      </c>
      <c r="C307" s="57">
        <v>32.361198999999999</v>
      </c>
      <c r="D307" s="13">
        <v>1874281</v>
      </c>
      <c r="E307" s="13">
        <v>2053481</v>
      </c>
      <c r="F307" s="13">
        <v>2388383</v>
      </c>
      <c r="G307" s="13">
        <v>2056556</v>
      </c>
      <c r="H307" s="13">
        <v>2730717</v>
      </c>
      <c r="I307" s="13">
        <v>3046841</v>
      </c>
      <c r="J307" s="13">
        <v>3430842</v>
      </c>
      <c r="K307" s="13">
        <v>3692946</v>
      </c>
      <c r="L307" s="13">
        <v>3206740</v>
      </c>
      <c r="M307" s="13">
        <v>2849944</v>
      </c>
      <c r="N307" s="13">
        <v>2122344</v>
      </c>
      <c r="O307" s="13">
        <v>1894369</v>
      </c>
      <c r="P307" s="10">
        <f t="shared" si="10"/>
        <v>31347444</v>
      </c>
      <c r="Q307" s="52">
        <v>-3.1E-2</v>
      </c>
    </row>
    <row r="308" spans="1:17" x14ac:dyDescent="0.2">
      <c r="A308" s="5" t="s">
        <v>653</v>
      </c>
      <c r="B308" s="6" t="s">
        <v>679</v>
      </c>
      <c r="C308" s="57">
        <v>65.907253999999995</v>
      </c>
      <c r="D308" s="13">
        <v>4830296</v>
      </c>
      <c r="E308" s="13">
        <v>4600510</v>
      </c>
      <c r="F308" s="13">
        <v>5211545</v>
      </c>
      <c r="G308" s="13">
        <v>4446578</v>
      </c>
      <c r="H308" s="13">
        <v>5255875</v>
      </c>
      <c r="I308" s="13">
        <v>5782844</v>
      </c>
      <c r="J308" s="13">
        <v>6705453</v>
      </c>
      <c r="K308" s="13">
        <v>6542786</v>
      </c>
      <c r="L308" s="13">
        <v>6221351</v>
      </c>
      <c r="M308" s="13">
        <v>6097721</v>
      </c>
      <c r="N308" s="13">
        <v>5242940</v>
      </c>
      <c r="O308" s="13">
        <v>4809300</v>
      </c>
      <c r="P308" s="10">
        <f t="shared" si="10"/>
        <v>65747199</v>
      </c>
      <c r="Q308" s="52">
        <v>-2E-3</v>
      </c>
    </row>
    <row r="309" spans="1:17" x14ac:dyDescent="0.2">
      <c r="A309" s="5" t="s">
        <v>653</v>
      </c>
      <c r="B309" s="6" t="s">
        <v>680</v>
      </c>
      <c r="C309" s="57">
        <v>9.1160569999999996</v>
      </c>
      <c r="D309" s="13">
        <v>529105</v>
      </c>
      <c r="E309" s="13">
        <v>554912</v>
      </c>
      <c r="F309" s="13">
        <v>663464</v>
      </c>
      <c r="G309" s="13">
        <v>589743</v>
      </c>
      <c r="H309" s="13">
        <v>783218</v>
      </c>
      <c r="I309" s="13">
        <v>835784</v>
      </c>
      <c r="J309" s="13">
        <v>935575</v>
      </c>
      <c r="K309" s="13">
        <v>978958</v>
      </c>
      <c r="L309" s="13">
        <v>869030</v>
      </c>
      <c r="M309" s="13">
        <v>821551</v>
      </c>
      <c r="N309" s="13">
        <v>597583</v>
      </c>
      <c r="O309" s="13">
        <v>579376</v>
      </c>
      <c r="P309" s="10">
        <f t="shared" si="10"/>
        <v>8738299</v>
      </c>
      <c r="Q309" s="52">
        <v>-4.2000000000000003E-2</v>
      </c>
    </row>
    <row r="310" spans="1:17" x14ac:dyDescent="0.2">
      <c r="A310" s="5" t="s">
        <v>653</v>
      </c>
      <c r="B310" s="6" t="s">
        <v>682</v>
      </c>
      <c r="C310" s="57">
        <v>19.950520999999998</v>
      </c>
      <c r="D310" s="13">
        <v>1215885</v>
      </c>
      <c r="E310" s="13">
        <v>1238180</v>
      </c>
      <c r="F310" s="13">
        <v>1470357</v>
      </c>
      <c r="G310" s="13">
        <v>1232115</v>
      </c>
      <c r="H310" s="13">
        <v>1623184</v>
      </c>
      <c r="I310" s="13">
        <v>1744680</v>
      </c>
      <c r="J310" s="13">
        <v>2026009</v>
      </c>
      <c r="K310" s="13">
        <v>2089451</v>
      </c>
      <c r="L310" s="13">
        <v>1775910</v>
      </c>
      <c r="M310" s="13">
        <v>1721024</v>
      </c>
      <c r="N310" s="13">
        <v>1212890</v>
      </c>
      <c r="O310" s="13">
        <v>1218708</v>
      </c>
      <c r="P310" s="10">
        <f t="shared" si="10"/>
        <v>18568393</v>
      </c>
      <c r="Q310" s="52">
        <v>-6.9000000000000006E-2</v>
      </c>
    </row>
    <row r="311" spans="1:17" x14ac:dyDescent="0.2">
      <c r="A311" s="5" t="s">
        <v>653</v>
      </c>
      <c r="B311" s="6" t="s">
        <v>683</v>
      </c>
      <c r="C311" s="57">
        <v>18.631242</v>
      </c>
      <c r="D311" s="13">
        <v>1015874</v>
      </c>
      <c r="E311" s="13">
        <v>1028935</v>
      </c>
      <c r="F311" s="13">
        <v>1248483</v>
      </c>
      <c r="G311" s="13">
        <v>1074705</v>
      </c>
      <c r="H311" s="13">
        <v>1571639</v>
      </c>
      <c r="I311" s="13">
        <v>1834896</v>
      </c>
      <c r="J311" s="13">
        <v>2006904</v>
      </c>
      <c r="K311" s="13">
        <v>2090355</v>
      </c>
      <c r="L311" s="16">
        <v>1911524</v>
      </c>
      <c r="M311" s="13">
        <v>1631237</v>
      </c>
      <c r="N311" s="13">
        <v>1146240</v>
      </c>
      <c r="O311" s="13">
        <v>1105739</v>
      </c>
      <c r="P311" s="10">
        <f t="shared" si="10"/>
        <v>17666531</v>
      </c>
      <c r="Q311" s="52">
        <v>-5.1999999999999998E-2</v>
      </c>
    </row>
    <row r="312" spans="1:17" x14ac:dyDescent="0.2">
      <c r="A312" s="5" t="s">
        <v>653</v>
      </c>
      <c r="B312" s="6" t="s">
        <v>684</v>
      </c>
      <c r="C312" s="57">
        <v>4.5687139999999999</v>
      </c>
      <c r="D312" s="13">
        <v>225030</v>
      </c>
      <c r="E312" s="13">
        <v>252263</v>
      </c>
      <c r="F312" s="13">
        <v>290408</v>
      </c>
      <c r="G312" s="13">
        <v>253170</v>
      </c>
      <c r="H312" s="13">
        <v>414215</v>
      </c>
      <c r="I312" s="13">
        <v>468891</v>
      </c>
      <c r="J312" s="13">
        <v>518150</v>
      </c>
      <c r="K312" s="13">
        <v>526650</v>
      </c>
      <c r="L312" s="13">
        <v>491430</v>
      </c>
      <c r="M312" s="13">
        <v>434556</v>
      </c>
      <c r="N312" s="13">
        <v>247519</v>
      </c>
      <c r="O312" s="13">
        <v>225705</v>
      </c>
      <c r="P312" s="10">
        <f t="shared" si="10"/>
        <v>4347987</v>
      </c>
      <c r="Q312" s="52">
        <v>-4.8000000000000001E-2</v>
      </c>
    </row>
    <row r="313" spans="1:17" x14ac:dyDescent="0.2">
      <c r="A313" s="5" t="s">
        <v>653</v>
      </c>
      <c r="B313" s="6" t="s">
        <v>685</v>
      </c>
      <c r="C313" s="57">
        <v>0.34650900000000001</v>
      </c>
      <c r="D313" s="13">
        <v>10311</v>
      </c>
      <c r="E313" s="13">
        <v>13242</v>
      </c>
      <c r="F313" s="13">
        <v>18042</v>
      </c>
      <c r="G313" s="13">
        <v>20209</v>
      </c>
      <c r="H313" s="13">
        <v>27739</v>
      </c>
      <c r="I313" s="13">
        <v>34620</v>
      </c>
      <c r="J313" s="13">
        <v>39089</v>
      </c>
      <c r="K313" s="13">
        <v>39653</v>
      </c>
      <c r="L313" s="13">
        <v>31127</v>
      </c>
      <c r="M313" s="13">
        <v>25464</v>
      </c>
      <c r="N313" s="13">
        <v>12308</v>
      </c>
      <c r="O313" s="13">
        <v>8277</v>
      </c>
      <c r="P313" s="10">
        <f t="shared" si="10"/>
        <v>280081</v>
      </c>
      <c r="Q313" s="52">
        <v>-0.189</v>
      </c>
    </row>
    <row r="314" spans="1:17" x14ac:dyDescent="0.2">
      <c r="A314" s="5" t="s">
        <v>653</v>
      </c>
      <c r="B314" s="6" t="s">
        <v>686</v>
      </c>
      <c r="C314" s="57">
        <v>0.42955700000000002</v>
      </c>
      <c r="D314" s="13">
        <v>22157</v>
      </c>
      <c r="E314" s="13">
        <v>22477</v>
      </c>
      <c r="F314" s="13">
        <v>28610</v>
      </c>
      <c r="G314" s="13">
        <v>26369</v>
      </c>
      <c r="H314" s="13">
        <v>44324</v>
      </c>
      <c r="I314" s="13">
        <v>47988</v>
      </c>
      <c r="J314" s="13">
        <v>42351</v>
      </c>
      <c r="K314" s="13">
        <v>49707</v>
      </c>
      <c r="L314" s="13">
        <v>48467</v>
      </c>
      <c r="M314" s="13">
        <v>40162</v>
      </c>
      <c r="N314" s="13">
        <v>30399</v>
      </c>
      <c r="O314" s="13">
        <v>22767</v>
      </c>
      <c r="P314" s="10">
        <f t="shared" si="10"/>
        <v>425778</v>
      </c>
      <c r="Q314" s="52">
        <v>-8.9999999999999993E-3</v>
      </c>
    </row>
    <row r="315" spans="1:17" x14ac:dyDescent="0.2">
      <c r="A315" s="5" t="s">
        <v>653</v>
      </c>
      <c r="B315" s="6" t="s">
        <v>687</v>
      </c>
      <c r="C315" s="57">
        <v>1.8172740000000001</v>
      </c>
      <c r="D315" s="13">
        <v>103605</v>
      </c>
      <c r="E315" s="13">
        <v>103383</v>
      </c>
      <c r="F315" s="13">
        <v>123001</v>
      </c>
      <c r="G315" s="13">
        <v>119645</v>
      </c>
      <c r="H315" s="13">
        <v>151072</v>
      </c>
      <c r="I315" s="13">
        <v>176257</v>
      </c>
      <c r="J315" s="13">
        <v>198128</v>
      </c>
      <c r="K315" s="13">
        <v>192326</v>
      </c>
      <c r="L315" s="13">
        <v>174712</v>
      </c>
      <c r="M315" s="13">
        <v>178658</v>
      </c>
      <c r="N315" s="13">
        <v>75653</v>
      </c>
      <c r="O315" s="13">
        <v>64371</v>
      </c>
      <c r="P315" s="10">
        <f t="shared" si="10"/>
        <v>1660811</v>
      </c>
      <c r="Q315" s="52">
        <v>-8.6999999999999994E-2</v>
      </c>
    </row>
    <row r="316" spans="1:17" x14ac:dyDescent="0.2">
      <c r="A316" s="5" t="s">
        <v>653</v>
      </c>
      <c r="B316" s="6" t="s">
        <v>688</v>
      </c>
      <c r="C316" s="57">
        <v>0.26977600000000002</v>
      </c>
      <c r="D316" s="13">
        <v>18937</v>
      </c>
      <c r="E316" s="13">
        <v>20316</v>
      </c>
      <c r="F316" s="13">
        <v>24465</v>
      </c>
      <c r="G316" s="13">
        <v>18636</v>
      </c>
      <c r="H316" s="13">
        <v>22824</v>
      </c>
      <c r="I316" s="13">
        <v>24883</v>
      </c>
      <c r="J316" s="13">
        <v>25896</v>
      </c>
      <c r="K316" s="13">
        <v>24038</v>
      </c>
      <c r="L316" s="13">
        <v>26370</v>
      </c>
      <c r="M316" s="13">
        <v>25890</v>
      </c>
      <c r="N316" s="13">
        <v>23451</v>
      </c>
      <c r="O316" s="13">
        <v>23900</v>
      </c>
      <c r="P316" s="10">
        <f t="shared" si="10"/>
        <v>279606</v>
      </c>
      <c r="Q316" s="52">
        <v>3.5999999999999997E-2</v>
      </c>
    </row>
    <row r="317" spans="1:17" x14ac:dyDescent="0.2">
      <c r="A317" s="5" t="s">
        <v>653</v>
      </c>
      <c r="B317" s="6" t="s">
        <v>689</v>
      </c>
      <c r="C317" s="57">
        <v>1.7895190000000001</v>
      </c>
      <c r="D317" s="13">
        <v>94942</v>
      </c>
      <c r="E317" s="13">
        <v>114890</v>
      </c>
      <c r="F317" s="13">
        <v>142399</v>
      </c>
      <c r="G317" s="13">
        <v>121170</v>
      </c>
      <c r="H317" s="13">
        <v>159669</v>
      </c>
      <c r="I317" s="13">
        <v>178931</v>
      </c>
      <c r="J317" s="13">
        <v>187703</v>
      </c>
      <c r="K317" s="13">
        <v>183455</v>
      </c>
      <c r="L317" s="13">
        <v>174575</v>
      </c>
      <c r="M317" s="13">
        <v>156754</v>
      </c>
      <c r="N317" s="13">
        <v>127019</v>
      </c>
      <c r="O317" s="13">
        <v>92582</v>
      </c>
      <c r="P317" s="10">
        <f t="shared" si="10"/>
        <v>1734089</v>
      </c>
      <c r="Q317" s="52">
        <v>-3.1E-2</v>
      </c>
    </row>
    <row r="318" spans="1:17" x14ac:dyDescent="0.2">
      <c r="A318" s="5" t="s">
        <v>653</v>
      </c>
      <c r="B318" s="6" t="s">
        <v>690</v>
      </c>
      <c r="C318" s="57">
        <v>0.122477</v>
      </c>
      <c r="D318" s="13">
        <v>7543</v>
      </c>
      <c r="E318" s="13">
        <v>8497</v>
      </c>
      <c r="F318" s="13">
        <v>9711</v>
      </c>
      <c r="G318" s="13">
        <v>6939</v>
      </c>
      <c r="H318" s="13">
        <v>8763</v>
      </c>
      <c r="I318" s="13">
        <v>10357</v>
      </c>
      <c r="J318" s="13">
        <v>10890</v>
      </c>
      <c r="K318" s="13">
        <v>10574</v>
      </c>
      <c r="L318" s="13">
        <v>10471</v>
      </c>
      <c r="M318" s="13">
        <v>10468</v>
      </c>
      <c r="N318" s="13">
        <v>10115</v>
      </c>
      <c r="O318" s="13">
        <v>7898</v>
      </c>
      <c r="P318" s="10">
        <f t="shared" si="10"/>
        <v>112226</v>
      </c>
      <c r="Q318" s="52">
        <v>-8.4000000000000005E-2</v>
      </c>
    </row>
    <row r="319" spans="1:17" x14ac:dyDescent="0.2">
      <c r="A319" s="5" t="s">
        <v>653</v>
      </c>
      <c r="B319" s="6" t="s">
        <v>691</v>
      </c>
      <c r="C319" s="57">
        <v>0.13914599999999999</v>
      </c>
      <c r="D319" s="13">
        <v>8242</v>
      </c>
      <c r="E319" s="13">
        <v>8425</v>
      </c>
      <c r="F319" s="13">
        <v>11246</v>
      </c>
      <c r="G319" s="13">
        <v>8575</v>
      </c>
      <c r="H319" s="13">
        <v>11270</v>
      </c>
      <c r="I319" s="13">
        <v>14749</v>
      </c>
      <c r="J319" s="13">
        <v>14504</v>
      </c>
      <c r="K319" s="13">
        <v>15084</v>
      </c>
      <c r="L319" s="13">
        <v>13765</v>
      </c>
      <c r="M319" s="13">
        <v>13894</v>
      </c>
      <c r="N319" s="13">
        <v>11098</v>
      </c>
      <c r="O319" s="13">
        <v>8612</v>
      </c>
      <c r="P319" s="10">
        <f t="shared" si="10"/>
        <v>139464</v>
      </c>
      <c r="Q319" s="52">
        <v>0</v>
      </c>
    </row>
    <row r="320" spans="1:17" x14ac:dyDescent="0.2">
      <c r="C320"/>
      <c r="O320" s="11"/>
      <c r="Q320" s="52"/>
    </row>
    <row r="321" spans="17:17" x14ac:dyDescent="0.2">
      <c r="Q321" s="59"/>
    </row>
    <row r="322" spans="17:17" x14ac:dyDescent="0.2">
      <c r="Q322" s="59"/>
    </row>
    <row r="323" spans="17:17" x14ac:dyDescent="0.2">
      <c r="Q323" s="59"/>
    </row>
    <row r="324" spans="17:17" x14ac:dyDescent="0.2">
      <c r="Q324" s="59"/>
    </row>
    <row r="325" spans="17:17" x14ac:dyDescent="0.2">
      <c r="Q325" s="59"/>
    </row>
    <row r="326" spans="17:17" x14ac:dyDescent="0.2">
      <c r="Q326" s="59"/>
    </row>
    <row r="327" spans="17:17" x14ac:dyDescent="0.2">
      <c r="Q327" s="59"/>
    </row>
  </sheetData>
  <phoneticPr fontId="5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pax</vt:lpstr>
      <vt:lpstr>2016 pax</vt:lpstr>
      <vt:lpstr>2015 pax</vt:lpstr>
      <vt:lpstr>2014 pax</vt:lpstr>
      <vt:lpstr>2013 pax</vt:lpstr>
      <vt:lpstr>2012 pax</vt:lpstr>
      <vt:lpstr>2011 pax</vt:lpstr>
      <vt:lpstr>2010 pax</vt:lpstr>
    </vt:vector>
  </TitlesOfParts>
  <Company>PPS Publications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Anker</dc:creator>
  <cp:lastModifiedBy>S. Lai</cp:lastModifiedBy>
  <cp:lastPrinted>2014-09-10T09:25:14Z</cp:lastPrinted>
  <dcterms:created xsi:type="dcterms:W3CDTF">2012-11-21T15:14:15Z</dcterms:created>
  <dcterms:modified xsi:type="dcterms:W3CDTF">2019-10-20T21:06:17Z</dcterms:modified>
</cp:coreProperties>
</file>