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4040" windowHeight="11640" activeTab="7"/>
  </bookViews>
  <sheets>
    <sheet name="BKK+DMK" sheetId="1" r:id="rId1"/>
    <sheet name="BKK" sheetId="2" r:id="rId2"/>
    <sheet name="DMK" sheetId="3" r:id="rId3"/>
    <sheet name="CNX" sheetId="4" r:id="rId4"/>
    <sheet name="HDY" sheetId="5" r:id="rId5"/>
    <sheet name="HKT" sheetId="6" r:id="rId6"/>
    <sheet name="CEI" sheetId="7" r:id="rId7"/>
    <sheet name="TOTAL" sheetId="8" r:id="rId8"/>
    <sheet name="ppt รญผ" sheetId="11" state="hidden" r:id="rId9"/>
  </sheets>
  <definedNames>
    <definedName name="_xlnm.Print_Area" localSheetId="1">BKK!$B$2:$I$79,BKK!$L$2:$W$235</definedName>
    <definedName name="_xlnm.Print_Area" localSheetId="0">'BKK+DMK'!$B$2:$W$235</definedName>
    <definedName name="_xlnm.Print_Area" localSheetId="6">CEI!$L$2:$W$27</definedName>
    <definedName name="_xlnm.Print_Area" localSheetId="3">CNX!$L$158:$W$235</definedName>
    <definedName name="_xlnm.Print_Area" localSheetId="2">DMK!$B$2:$I$79,DMK!$L$2:$W$235</definedName>
    <definedName name="_xlnm.Print_Area" localSheetId="4">HDY!$L$158:$W$235</definedName>
    <definedName name="_xlnm.Print_Area" localSheetId="5">HKT!$B$2:$I$27</definedName>
    <definedName name="_xlnm.Print_Area" localSheetId="7">TOTAL!$L$210:$W$235</definedName>
    <definedName name="Z_ED529B84_E379_4C9B_A677_BE1D384436B0_.wvu.PrintArea" localSheetId="1" hidden="1">BKK!$B$2:$I$79,BKK!$L$2:$W$235</definedName>
    <definedName name="Z_ED529B84_E379_4C9B_A677_BE1D384436B0_.wvu.PrintArea" localSheetId="0" hidden="1">'BKK+DMK'!$B$2:$W$235</definedName>
    <definedName name="Z_ED529B84_E379_4C9B_A677_BE1D384436B0_.wvu.PrintArea" localSheetId="6" hidden="1">CEI!$L$2:$W$27</definedName>
    <definedName name="Z_ED529B84_E379_4C9B_A677_BE1D384436B0_.wvu.PrintArea" localSheetId="3" hidden="1">CNX!$L$158:$W$235</definedName>
    <definedName name="Z_ED529B84_E379_4C9B_A677_BE1D384436B0_.wvu.PrintArea" localSheetId="2" hidden="1">DMK!$B$2:$I$79,DMK!$L$2:$W$235</definedName>
    <definedName name="Z_ED529B84_E379_4C9B_A677_BE1D384436B0_.wvu.PrintArea" localSheetId="4" hidden="1">HDY!$L$158:$W$235</definedName>
    <definedName name="Z_ED529B84_E379_4C9B_A677_BE1D384436B0_.wvu.PrintArea" localSheetId="5" hidden="1">HKT!$B$2:$I$27</definedName>
    <definedName name="Z_ED529B84_E379_4C9B_A677_BE1D384436B0_.wvu.PrintArea" localSheetId="7" hidden="1">TOTAL!$L$210:$W$235</definedName>
  </definedNames>
  <calcPr calcId="125725"/>
  <customWorkbookViews>
    <customWorkbookView name="* - Personal View" guid="{ED529B84-E379-4C9B-A677-BE1D384436B0}" mergeInterval="0" personalView="1" maximized="1" xWindow="1" yWindow="1" windowWidth="1152" windowHeight="606" activeSheetId="4"/>
  </customWorkbookViews>
</workbook>
</file>

<file path=xl/calcChain.xml><?xml version="1.0" encoding="utf-8"?>
<calcChain xmlns="http://schemas.openxmlformats.org/spreadsheetml/2006/main">
  <c r="P130" i="2"/>
  <c r="F21" i="1"/>
  <c r="G21"/>
  <c r="U202" i="2"/>
  <c r="S202"/>
  <c r="R202"/>
  <c r="P202"/>
  <c r="N202"/>
  <c r="M202"/>
  <c r="M207" s="1"/>
  <c r="U202" i="3"/>
  <c r="S202"/>
  <c r="R202"/>
  <c r="P202"/>
  <c r="N202"/>
  <c r="M202"/>
  <c r="U202" i="4"/>
  <c r="S202"/>
  <c r="R202"/>
  <c r="P202"/>
  <c r="N202"/>
  <c r="M202"/>
  <c r="U202" i="5"/>
  <c r="S202"/>
  <c r="R202"/>
  <c r="P202"/>
  <c r="N202"/>
  <c r="M202"/>
  <c r="U202" i="6"/>
  <c r="S202"/>
  <c r="R202"/>
  <c r="P202"/>
  <c r="N202"/>
  <c r="M202"/>
  <c r="U202" i="7"/>
  <c r="S202"/>
  <c r="R202"/>
  <c r="P202"/>
  <c r="O202"/>
  <c r="N202"/>
  <c r="M202"/>
  <c r="U176" i="2"/>
  <c r="S176"/>
  <c r="R176"/>
  <c r="P176"/>
  <c r="N176"/>
  <c r="M176"/>
  <c r="U176" i="3"/>
  <c r="S176"/>
  <c r="R176"/>
  <c r="P176"/>
  <c r="N176"/>
  <c r="M176"/>
  <c r="U176" i="4"/>
  <c r="S176"/>
  <c r="R176"/>
  <c r="P176"/>
  <c r="N176"/>
  <c r="M176"/>
  <c r="U176" i="5"/>
  <c r="S176"/>
  <c r="R176"/>
  <c r="P176"/>
  <c r="O176"/>
  <c r="N176"/>
  <c r="M176"/>
  <c r="U176" i="6"/>
  <c r="S176"/>
  <c r="R176"/>
  <c r="P176"/>
  <c r="N176"/>
  <c r="M176"/>
  <c r="U176" i="7"/>
  <c r="S176"/>
  <c r="R176"/>
  <c r="P176"/>
  <c r="O176"/>
  <c r="N176"/>
  <c r="M176"/>
  <c r="U124" i="2"/>
  <c r="S124"/>
  <c r="R124"/>
  <c r="P124"/>
  <c r="N124"/>
  <c r="M124"/>
  <c r="U124" i="3"/>
  <c r="S124"/>
  <c r="R124"/>
  <c r="P124"/>
  <c r="N124"/>
  <c r="M124"/>
  <c r="U124" i="4"/>
  <c r="S124"/>
  <c r="R124"/>
  <c r="P124"/>
  <c r="N124"/>
  <c r="M124"/>
  <c r="U124" i="5"/>
  <c r="S124"/>
  <c r="R124"/>
  <c r="P124"/>
  <c r="N124"/>
  <c r="M124"/>
  <c r="U124" i="6"/>
  <c r="S124"/>
  <c r="R124"/>
  <c r="P124"/>
  <c r="N124"/>
  <c r="M124"/>
  <c r="U124" i="7"/>
  <c r="S124"/>
  <c r="R124"/>
  <c r="P124"/>
  <c r="N124"/>
  <c r="M124"/>
  <c r="U98" i="2"/>
  <c r="S98"/>
  <c r="R98"/>
  <c r="P98"/>
  <c r="N98"/>
  <c r="M98"/>
  <c r="U98" i="3"/>
  <c r="S98"/>
  <c r="R98"/>
  <c r="P98"/>
  <c r="N98"/>
  <c r="M98"/>
  <c r="U98" i="4"/>
  <c r="S98"/>
  <c r="R98"/>
  <c r="P98"/>
  <c r="N98"/>
  <c r="M98"/>
  <c r="U98" i="5"/>
  <c r="S98"/>
  <c r="R98"/>
  <c r="P98"/>
  <c r="N98"/>
  <c r="M98"/>
  <c r="U98" i="6"/>
  <c r="S98"/>
  <c r="R98"/>
  <c r="P98"/>
  <c r="N98"/>
  <c r="M98"/>
  <c r="V98" i="7"/>
  <c r="U98"/>
  <c r="T98"/>
  <c r="S98"/>
  <c r="R98"/>
  <c r="P98"/>
  <c r="O98"/>
  <c r="N98"/>
  <c r="M98"/>
  <c r="U46" i="2"/>
  <c r="S46"/>
  <c r="R46"/>
  <c r="P46"/>
  <c r="N46"/>
  <c r="M46"/>
  <c r="U46" i="3"/>
  <c r="S46"/>
  <c r="R46"/>
  <c r="P46"/>
  <c r="N46"/>
  <c r="M46"/>
  <c r="U46" i="4"/>
  <c r="S46"/>
  <c r="R46"/>
  <c r="P46"/>
  <c r="N46"/>
  <c r="M46"/>
  <c r="U46" i="5"/>
  <c r="S46"/>
  <c r="R46"/>
  <c r="P46"/>
  <c r="N46"/>
  <c r="M46"/>
  <c r="U46" i="6"/>
  <c r="S46"/>
  <c r="R46"/>
  <c r="P46"/>
  <c r="N46"/>
  <c r="M46"/>
  <c r="U46" i="7"/>
  <c r="S46"/>
  <c r="R46"/>
  <c r="P46"/>
  <c r="N46"/>
  <c r="M46"/>
  <c r="U20" i="2"/>
  <c r="S20"/>
  <c r="R20"/>
  <c r="P20"/>
  <c r="N20"/>
  <c r="U20" i="3"/>
  <c r="S20"/>
  <c r="R20"/>
  <c r="P20"/>
  <c r="N20"/>
  <c r="U20" i="4"/>
  <c r="S20"/>
  <c r="R20"/>
  <c r="P20"/>
  <c r="N20"/>
  <c r="U20" i="5"/>
  <c r="S20"/>
  <c r="R20"/>
  <c r="P20"/>
  <c r="N20"/>
  <c r="U20" i="6"/>
  <c r="S20"/>
  <c r="R20"/>
  <c r="P20"/>
  <c r="N20"/>
  <c r="U20" i="7"/>
  <c r="S20"/>
  <c r="R20"/>
  <c r="P20"/>
  <c r="N20"/>
  <c r="M20" i="2"/>
  <c r="M20" i="3"/>
  <c r="M20" i="4"/>
  <c r="M20" i="5"/>
  <c r="M20" i="6"/>
  <c r="M20" i="7"/>
  <c r="G46" i="2"/>
  <c r="F46"/>
  <c r="D46"/>
  <c r="C46"/>
  <c r="G46" i="3"/>
  <c r="F46"/>
  <c r="D46"/>
  <c r="C46"/>
  <c r="G46" i="4"/>
  <c r="F46"/>
  <c r="D46"/>
  <c r="C46"/>
  <c r="G46" i="5"/>
  <c r="F46"/>
  <c r="D46"/>
  <c r="C46"/>
  <c r="G46" i="6"/>
  <c r="F46"/>
  <c r="D46"/>
  <c r="C46"/>
  <c r="G46" i="7"/>
  <c r="F46"/>
  <c r="D46"/>
  <c r="C46"/>
  <c r="G20" i="2"/>
  <c r="F20"/>
  <c r="D20"/>
  <c r="G20" i="3"/>
  <c r="F20"/>
  <c r="D20"/>
  <c r="G20" i="4"/>
  <c r="F20"/>
  <c r="D20"/>
  <c r="G20" i="5"/>
  <c r="F20"/>
  <c r="D20"/>
  <c r="G20" i="6"/>
  <c r="F20"/>
  <c r="D20"/>
  <c r="G20" i="7"/>
  <c r="F20"/>
  <c r="D20"/>
  <c r="T205" i="2"/>
  <c r="V205" s="1"/>
  <c r="T204"/>
  <c r="V204" s="1"/>
  <c r="T203"/>
  <c r="T205" i="3"/>
  <c r="V205" s="1"/>
  <c r="T204"/>
  <c r="V204" s="1"/>
  <c r="T203"/>
  <c r="V203" s="1"/>
  <c r="T205" i="4"/>
  <c r="V205" s="1"/>
  <c r="T204"/>
  <c r="V204" s="1"/>
  <c r="T203"/>
  <c r="V203" s="1"/>
  <c r="T205" i="5"/>
  <c r="V205" s="1"/>
  <c r="T204"/>
  <c r="V204" s="1"/>
  <c r="T203"/>
  <c r="V203" s="1"/>
  <c r="T205" i="6"/>
  <c r="V205" s="1"/>
  <c r="T204"/>
  <c r="V204" s="1"/>
  <c r="T203"/>
  <c r="V203" s="1"/>
  <c r="T205" i="7"/>
  <c r="V205" s="1"/>
  <c r="T204"/>
  <c r="V204" s="1"/>
  <c r="T203"/>
  <c r="V203" s="1"/>
  <c r="T201" i="2"/>
  <c r="V201" s="1"/>
  <c r="T201" i="3"/>
  <c r="V201" s="1"/>
  <c r="T201" i="4"/>
  <c r="V201" s="1"/>
  <c r="T201" i="5"/>
  <c r="V201" s="1"/>
  <c r="T201" i="6"/>
  <c r="V201" s="1"/>
  <c r="T201" i="7"/>
  <c r="V201" s="1"/>
  <c r="T200" i="2"/>
  <c r="V200" s="1"/>
  <c r="T199"/>
  <c r="T200" i="3"/>
  <c r="V200" s="1"/>
  <c r="T199"/>
  <c r="V199" s="1"/>
  <c r="T200" i="4"/>
  <c r="V200" s="1"/>
  <c r="T199"/>
  <c r="V199" s="1"/>
  <c r="T200" i="5"/>
  <c r="V200" s="1"/>
  <c r="T199"/>
  <c r="V199" s="1"/>
  <c r="T200" i="6"/>
  <c r="V200" s="1"/>
  <c r="T199"/>
  <c r="V199" s="1"/>
  <c r="T200" i="7"/>
  <c r="V200" s="1"/>
  <c r="T199"/>
  <c r="V199" s="1"/>
  <c r="T197" i="2"/>
  <c r="V197" s="1"/>
  <c r="T196"/>
  <c r="V196" s="1"/>
  <c r="T195"/>
  <c r="V195" s="1"/>
  <c r="T197" i="3"/>
  <c r="V197" s="1"/>
  <c r="T196"/>
  <c r="V196" s="1"/>
  <c r="T195"/>
  <c r="V195" s="1"/>
  <c r="T197" i="4"/>
  <c r="V197" s="1"/>
  <c r="T196"/>
  <c r="V196" s="1"/>
  <c r="T195"/>
  <c r="V195" s="1"/>
  <c r="T197" i="5"/>
  <c r="V197" s="1"/>
  <c r="T196"/>
  <c r="V196" s="1"/>
  <c r="T195"/>
  <c r="V195" s="1"/>
  <c r="T197" i="6"/>
  <c r="V197" s="1"/>
  <c r="T196"/>
  <c r="V196" s="1"/>
  <c r="T195"/>
  <c r="V195" s="1"/>
  <c r="T197" i="7"/>
  <c r="V197" s="1"/>
  <c r="T196"/>
  <c r="V196" s="1"/>
  <c r="T195"/>
  <c r="V195" s="1"/>
  <c r="T193" i="2"/>
  <c r="V193" s="1"/>
  <c r="T192"/>
  <c r="V192" s="1"/>
  <c r="T191"/>
  <c r="V191" s="1"/>
  <c r="T193" i="3"/>
  <c r="V193" s="1"/>
  <c r="T192"/>
  <c r="V192" s="1"/>
  <c r="T191"/>
  <c r="V191" s="1"/>
  <c r="T193" i="4"/>
  <c r="V193" s="1"/>
  <c r="T192"/>
  <c r="V192" s="1"/>
  <c r="T191"/>
  <c r="V191" s="1"/>
  <c r="T193" i="5"/>
  <c r="V193" s="1"/>
  <c r="T192"/>
  <c r="V192" s="1"/>
  <c r="T191"/>
  <c r="V191" s="1"/>
  <c r="T193" i="6"/>
  <c r="V193" s="1"/>
  <c r="T192"/>
  <c r="V192" s="1"/>
  <c r="T191"/>
  <c r="V191" s="1"/>
  <c r="T193" i="7"/>
  <c r="V193" s="1"/>
  <c r="T192"/>
  <c r="V192" s="1"/>
  <c r="T191"/>
  <c r="V191" s="1"/>
  <c r="T179" i="2"/>
  <c r="V179" s="1"/>
  <c r="T178"/>
  <c r="V178" s="1"/>
  <c r="T177"/>
  <c r="V177" s="1"/>
  <c r="T179" i="3"/>
  <c r="V179" s="1"/>
  <c r="T178"/>
  <c r="V178" s="1"/>
  <c r="T177"/>
  <c r="V177" s="1"/>
  <c r="T179" i="4"/>
  <c r="V179" s="1"/>
  <c r="T178"/>
  <c r="V178" s="1"/>
  <c r="T177"/>
  <c r="V177" s="1"/>
  <c r="T179" i="5"/>
  <c r="V179" s="1"/>
  <c r="T178"/>
  <c r="V178" s="1"/>
  <c r="T177"/>
  <c r="V177" s="1"/>
  <c r="T179" i="6"/>
  <c r="V179" s="1"/>
  <c r="T178"/>
  <c r="V178" s="1"/>
  <c r="T177"/>
  <c r="V177" s="1"/>
  <c r="T179" i="7"/>
  <c r="V179" s="1"/>
  <c r="T178"/>
  <c r="V178" s="1"/>
  <c r="T177"/>
  <c r="V177" s="1"/>
  <c r="T175" i="2"/>
  <c r="V175" s="1"/>
  <c r="T175" i="3"/>
  <c r="V175" s="1"/>
  <c r="T175" i="4"/>
  <c r="V175" s="1"/>
  <c r="T175" i="5"/>
  <c r="V175" s="1"/>
  <c r="T175" i="6"/>
  <c r="V175" s="1"/>
  <c r="T175" i="7"/>
  <c r="V175" s="1"/>
  <c r="T174" i="2"/>
  <c r="V174" s="1"/>
  <c r="T173"/>
  <c r="V173" s="1"/>
  <c r="T174" i="3"/>
  <c r="V174" s="1"/>
  <c r="T173"/>
  <c r="V173" s="1"/>
  <c r="T174" i="4"/>
  <c r="V174" s="1"/>
  <c r="T173"/>
  <c r="V173" s="1"/>
  <c r="T174" i="5"/>
  <c r="V174" s="1"/>
  <c r="T173"/>
  <c r="V173" s="1"/>
  <c r="T174" i="6"/>
  <c r="V174" s="1"/>
  <c r="T173"/>
  <c r="V173" s="1"/>
  <c r="T174" i="7"/>
  <c r="V174" s="1"/>
  <c r="T173"/>
  <c r="V173" s="1"/>
  <c r="T171" i="2"/>
  <c r="V171" s="1"/>
  <c r="T170"/>
  <c r="V170" s="1"/>
  <c r="T169"/>
  <c r="V169" s="1"/>
  <c r="T171" i="3"/>
  <c r="V171" s="1"/>
  <c r="T170"/>
  <c r="V170" s="1"/>
  <c r="T169"/>
  <c r="V169" s="1"/>
  <c r="T171" i="4"/>
  <c r="V171" s="1"/>
  <c r="T170"/>
  <c r="V170" s="1"/>
  <c r="T169"/>
  <c r="V169" s="1"/>
  <c r="T171" i="5"/>
  <c r="V171" s="1"/>
  <c r="T170"/>
  <c r="V170" s="1"/>
  <c r="T169"/>
  <c r="V169" s="1"/>
  <c r="T171" i="6"/>
  <c r="V171" s="1"/>
  <c r="T170"/>
  <c r="V170" s="1"/>
  <c r="T169"/>
  <c r="V169" s="1"/>
  <c r="T171" i="7"/>
  <c r="V171" s="1"/>
  <c r="T170"/>
  <c r="V170" s="1"/>
  <c r="T169"/>
  <c r="V169" s="1"/>
  <c r="T167" i="2"/>
  <c r="V167" s="1"/>
  <c r="T166"/>
  <c r="V166" s="1"/>
  <c r="T167" i="3"/>
  <c r="V167" s="1"/>
  <c r="T166"/>
  <c r="V166" s="1"/>
  <c r="T167" i="4"/>
  <c r="V167" s="1"/>
  <c r="T166"/>
  <c r="V166" s="1"/>
  <c r="T167" i="5"/>
  <c r="V167" s="1"/>
  <c r="T166"/>
  <c r="V166" s="1"/>
  <c r="T167" i="6"/>
  <c r="V167" s="1"/>
  <c r="T166"/>
  <c r="V166" s="1"/>
  <c r="T167" i="7"/>
  <c r="V167" s="1"/>
  <c r="T166"/>
  <c r="V166" s="1"/>
  <c r="T165" i="2"/>
  <c r="V165" s="1"/>
  <c r="T165" i="3"/>
  <c r="V165" s="1"/>
  <c r="T165" i="4"/>
  <c r="V165" s="1"/>
  <c r="T165" i="5"/>
  <c r="V165" s="1"/>
  <c r="T165" i="6"/>
  <c r="V165" s="1"/>
  <c r="T165" i="7"/>
  <c r="V165" s="1"/>
  <c r="U231" i="2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06"/>
  <c r="S206"/>
  <c r="S208" s="1"/>
  <c r="R206"/>
  <c r="R208" s="1"/>
  <c r="P206"/>
  <c r="N206"/>
  <c r="M206"/>
  <c r="O205"/>
  <c r="Q205" s="1"/>
  <c r="W205" s="1"/>
  <c r="O204"/>
  <c r="Q204" s="1"/>
  <c r="W204" s="1"/>
  <c r="O203"/>
  <c r="Q203" s="1"/>
  <c r="O201"/>
  <c r="Q201" s="1"/>
  <c r="W201" s="1"/>
  <c r="O200"/>
  <c r="Q200" s="1"/>
  <c r="W200" s="1"/>
  <c r="O199"/>
  <c r="U198"/>
  <c r="S198"/>
  <c r="R198"/>
  <c r="P198"/>
  <c r="P207" s="1"/>
  <c r="N198"/>
  <c r="N207" s="1"/>
  <c r="M198"/>
  <c r="O197"/>
  <c r="Q197" s="1"/>
  <c r="W197" s="1"/>
  <c r="O196"/>
  <c r="Q196" s="1"/>
  <c r="O195"/>
  <c r="Q195" s="1"/>
  <c r="U194"/>
  <c r="S194"/>
  <c r="R194"/>
  <c r="P194"/>
  <c r="P208" s="1"/>
  <c r="N194"/>
  <c r="N208" s="1"/>
  <c r="M194"/>
  <c r="M208" s="1"/>
  <c r="O193"/>
  <c r="Q193" s="1"/>
  <c r="O192"/>
  <c r="Q192" s="1"/>
  <c r="O191"/>
  <c r="Q191" s="1"/>
  <c r="U180"/>
  <c r="S180"/>
  <c r="R180"/>
  <c r="P180"/>
  <c r="P182" s="1"/>
  <c r="N180"/>
  <c r="M180"/>
  <c r="O179"/>
  <c r="Q179" s="1"/>
  <c r="O178"/>
  <c r="Q178" s="1"/>
  <c r="O177"/>
  <c r="Q177" s="1"/>
  <c r="O175"/>
  <c r="Q175" s="1"/>
  <c r="O174"/>
  <c r="Q174" s="1"/>
  <c r="O173"/>
  <c r="U172"/>
  <c r="S172"/>
  <c r="R172"/>
  <c r="P172"/>
  <c r="P181" s="1"/>
  <c r="N172"/>
  <c r="N181" s="1"/>
  <c r="M172"/>
  <c r="M181" s="1"/>
  <c r="O171"/>
  <c r="Q171" s="1"/>
  <c r="O170"/>
  <c r="Q170" s="1"/>
  <c r="O169"/>
  <c r="U168"/>
  <c r="S168"/>
  <c r="R168"/>
  <c r="P168"/>
  <c r="N168"/>
  <c r="N182" s="1"/>
  <c r="M168"/>
  <c r="M182" s="1"/>
  <c r="O167"/>
  <c r="Q167" s="1"/>
  <c r="O166"/>
  <c r="Q166" s="1"/>
  <c r="O165"/>
  <c r="Q165" s="1"/>
  <c r="U153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28"/>
  <c r="S128"/>
  <c r="R128"/>
  <c r="P128"/>
  <c r="N128"/>
  <c r="M128"/>
  <c r="T127"/>
  <c r="O127"/>
  <c r="T126"/>
  <c r="V126" s="1"/>
  <c r="O126"/>
  <c r="T125"/>
  <c r="O125"/>
  <c r="T123"/>
  <c r="O123"/>
  <c r="T122"/>
  <c r="O122"/>
  <c r="T121"/>
  <c r="V121" s="1"/>
  <c r="O121"/>
  <c r="U120"/>
  <c r="S120"/>
  <c r="R120"/>
  <c r="P120"/>
  <c r="P129" s="1"/>
  <c r="N120"/>
  <c r="N129" s="1"/>
  <c r="M120"/>
  <c r="M129" s="1"/>
  <c r="T119"/>
  <c r="V119" s="1"/>
  <c r="O119"/>
  <c r="Q119" s="1"/>
  <c r="T118"/>
  <c r="V118" s="1"/>
  <c r="O118"/>
  <c r="Q118" s="1"/>
  <c r="T117"/>
  <c r="O117"/>
  <c r="U116"/>
  <c r="S116"/>
  <c r="R116"/>
  <c r="P116"/>
  <c r="N116"/>
  <c r="N130" s="1"/>
  <c r="M116"/>
  <c r="M130" s="1"/>
  <c r="T115"/>
  <c r="V115" s="1"/>
  <c r="O115"/>
  <c r="Q115" s="1"/>
  <c r="T114"/>
  <c r="V114" s="1"/>
  <c r="O114"/>
  <c r="Q114" s="1"/>
  <c r="T113"/>
  <c r="O113"/>
  <c r="Q113" s="1"/>
  <c r="U102"/>
  <c r="S102"/>
  <c r="R102"/>
  <c r="P102"/>
  <c r="N102"/>
  <c r="M102"/>
  <c r="T101"/>
  <c r="O101"/>
  <c r="T100"/>
  <c r="O100"/>
  <c r="T99"/>
  <c r="V99" s="1"/>
  <c r="O99"/>
  <c r="T97"/>
  <c r="V97" s="1"/>
  <c r="O97"/>
  <c r="T96"/>
  <c r="O96"/>
  <c r="Q96" s="1"/>
  <c r="T95"/>
  <c r="V95" s="1"/>
  <c r="O95"/>
  <c r="U94"/>
  <c r="S94"/>
  <c r="R94"/>
  <c r="P94"/>
  <c r="P103" s="1"/>
  <c r="N94"/>
  <c r="N103" s="1"/>
  <c r="M94"/>
  <c r="M103" s="1"/>
  <c r="T93"/>
  <c r="O93"/>
  <c r="Q93" s="1"/>
  <c r="T92"/>
  <c r="V92" s="1"/>
  <c r="O92"/>
  <c r="Q92" s="1"/>
  <c r="T91"/>
  <c r="O91"/>
  <c r="U90"/>
  <c r="S90"/>
  <c r="R90"/>
  <c r="P90"/>
  <c r="P104" s="1"/>
  <c r="N90"/>
  <c r="N104" s="1"/>
  <c r="M90"/>
  <c r="M104" s="1"/>
  <c r="T89"/>
  <c r="V89" s="1"/>
  <c r="O89"/>
  <c r="Q89" s="1"/>
  <c r="T88"/>
  <c r="V88" s="1"/>
  <c r="O88"/>
  <c r="Q88" s="1"/>
  <c r="T87"/>
  <c r="V87" s="1"/>
  <c r="O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U50"/>
  <c r="S50"/>
  <c r="S52" s="1"/>
  <c r="R50"/>
  <c r="R51" s="1"/>
  <c r="P50"/>
  <c r="N50"/>
  <c r="M50"/>
  <c r="G50"/>
  <c r="G52" s="1"/>
  <c r="F50"/>
  <c r="D50"/>
  <c r="C50"/>
  <c r="T49"/>
  <c r="V49" s="1"/>
  <c r="O49"/>
  <c r="Q49" s="1"/>
  <c r="H49"/>
  <c r="E49"/>
  <c r="A49"/>
  <c r="T48"/>
  <c r="V48" s="1"/>
  <c r="O48"/>
  <c r="Q48" s="1"/>
  <c r="H48"/>
  <c r="E48"/>
  <c r="A48"/>
  <c r="T47"/>
  <c r="V47" s="1"/>
  <c r="O47"/>
  <c r="H47"/>
  <c r="E47"/>
  <c r="A47"/>
  <c r="T45"/>
  <c r="V45" s="1"/>
  <c r="O45"/>
  <c r="Q45" s="1"/>
  <c r="H45"/>
  <c r="E45"/>
  <c r="A45"/>
  <c r="T44"/>
  <c r="O44"/>
  <c r="Q44" s="1"/>
  <c r="H44"/>
  <c r="E44"/>
  <c r="A44"/>
  <c r="T43"/>
  <c r="V43" s="1"/>
  <c r="O43"/>
  <c r="H43"/>
  <c r="E43"/>
  <c r="A43"/>
  <c r="U42"/>
  <c r="S42"/>
  <c r="R42"/>
  <c r="P42"/>
  <c r="P51" s="1"/>
  <c r="N42"/>
  <c r="N51" s="1"/>
  <c r="M42"/>
  <c r="M51" s="1"/>
  <c r="G42"/>
  <c r="F42"/>
  <c r="D42"/>
  <c r="D51" s="1"/>
  <c r="C42"/>
  <c r="C51" s="1"/>
  <c r="T41"/>
  <c r="V41" s="1"/>
  <c r="O41"/>
  <c r="Q41" s="1"/>
  <c r="H41"/>
  <c r="E41"/>
  <c r="A41"/>
  <c r="T40"/>
  <c r="V40" s="1"/>
  <c r="O40"/>
  <c r="Q40" s="1"/>
  <c r="H40"/>
  <c r="E40"/>
  <c r="A40"/>
  <c r="T39"/>
  <c r="V39" s="1"/>
  <c r="O39"/>
  <c r="H39"/>
  <c r="E39"/>
  <c r="A39"/>
  <c r="U38"/>
  <c r="S38"/>
  <c r="R38"/>
  <c r="P38"/>
  <c r="P52" s="1"/>
  <c r="N38"/>
  <c r="N52" s="1"/>
  <c r="M38"/>
  <c r="M52" s="1"/>
  <c r="G38"/>
  <c r="F38"/>
  <c r="D38"/>
  <c r="D52" s="1"/>
  <c r="C38"/>
  <c r="C52" s="1"/>
  <c r="T37"/>
  <c r="V37" s="1"/>
  <c r="O37"/>
  <c r="Q37" s="1"/>
  <c r="H37"/>
  <c r="E37"/>
  <c r="A37"/>
  <c r="T36"/>
  <c r="O36"/>
  <c r="Q36" s="1"/>
  <c r="H36"/>
  <c r="E36"/>
  <c r="A36"/>
  <c r="T35"/>
  <c r="V35" s="1"/>
  <c r="O35"/>
  <c r="Q35" s="1"/>
  <c r="H35"/>
  <c r="E35"/>
  <c r="A35"/>
  <c r="U24"/>
  <c r="U25" s="1"/>
  <c r="S24"/>
  <c r="R24"/>
  <c r="P24"/>
  <c r="N24"/>
  <c r="N26" s="1"/>
  <c r="M24"/>
  <c r="G24"/>
  <c r="F24"/>
  <c r="F25" s="1"/>
  <c r="D24"/>
  <c r="D25" s="1"/>
  <c r="C24"/>
  <c r="T23"/>
  <c r="V23" s="1"/>
  <c r="O23"/>
  <c r="Q23" s="1"/>
  <c r="H23"/>
  <c r="E23"/>
  <c r="A23"/>
  <c r="T22"/>
  <c r="V22" s="1"/>
  <c r="O22"/>
  <c r="Q22" s="1"/>
  <c r="H22"/>
  <c r="E22"/>
  <c r="A22"/>
  <c r="T21"/>
  <c r="V21" s="1"/>
  <c r="O21"/>
  <c r="H21"/>
  <c r="E21"/>
  <c r="A21"/>
  <c r="C20"/>
  <c r="T19"/>
  <c r="V19" s="1"/>
  <c r="O19"/>
  <c r="Q19" s="1"/>
  <c r="H19"/>
  <c r="E19"/>
  <c r="A19"/>
  <c r="T18"/>
  <c r="O18"/>
  <c r="Q18" s="1"/>
  <c r="H18"/>
  <c r="E18"/>
  <c r="A18"/>
  <c r="T17"/>
  <c r="V17" s="1"/>
  <c r="O17"/>
  <c r="Q17" s="1"/>
  <c r="H17"/>
  <c r="E17"/>
  <c r="A17"/>
  <c r="U16"/>
  <c r="S16"/>
  <c r="R16"/>
  <c r="P16"/>
  <c r="P25" s="1"/>
  <c r="N16"/>
  <c r="N25" s="1"/>
  <c r="M16"/>
  <c r="M25" s="1"/>
  <c r="G16"/>
  <c r="F16"/>
  <c r="D16"/>
  <c r="C16"/>
  <c r="C25" s="1"/>
  <c r="T15"/>
  <c r="V15" s="1"/>
  <c r="O15"/>
  <c r="Q15" s="1"/>
  <c r="H15"/>
  <c r="E15"/>
  <c r="A15"/>
  <c r="T14"/>
  <c r="V14" s="1"/>
  <c r="O14"/>
  <c r="Q14" s="1"/>
  <c r="H14"/>
  <c r="E14"/>
  <c r="A14"/>
  <c r="T13"/>
  <c r="V13" s="1"/>
  <c r="O13"/>
  <c r="H13"/>
  <c r="E13"/>
  <c r="A13"/>
  <c r="U12"/>
  <c r="S12"/>
  <c r="R12"/>
  <c r="P12"/>
  <c r="P26" s="1"/>
  <c r="N12"/>
  <c r="M12"/>
  <c r="M26" s="1"/>
  <c r="G12"/>
  <c r="F12"/>
  <c r="D12"/>
  <c r="D26" s="1"/>
  <c r="C12"/>
  <c r="C26" s="1"/>
  <c r="T11"/>
  <c r="V11" s="1"/>
  <c r="O11"/>
  <c r="Q11" s="1"/>
  <c r="H11"/>
  <c r="E11"/>
  <c r="A11"/>
  <c r="T10"/>
  <c r="O10"/>
  <c r="Q10" s="1"/>
  <c r="H10"/>
  <c r="E10"/>
  <c r="A10"/>
  <c r="T9"/>
  <c r="V9" s="1"/>
  <c r="O9"/>
  <c r="Q9" s="1"/>
  <c r="H9"/>
  <c r="E9"/>
  <c r="A9"/>
  <c r="S130" l="1"/>
  <c r="U104"/>
  <c r="R129"/>
  <c r="U182"/>
  <c r="S26"/>
  <c r="G26"/>
  <c r="R25"/>
  <c r="F51"/>
  <c r="S104"/>
  <c r="S182"/>
  <c r="U51"/>
  <c r="R104"/>
  <c r="U129"/>
  <c r="R182"/>
  <c r="U208"/>
  <c r="U207"/>
  <c r="S207"/>
  <c r="R207"/>
  <c r="U181"/>
  <c r="S181"/>
  <c r="R181"/>
  <c r="U130"/>
  <c r="R130"/>
  <c r="S129"/>
  <c r="U103"/>
  <c r="S103"/>
  <c r="R103"/>
  <c r="U52"/>
  <c r="R52"/>
  <c r="S51"/>
  <c r="U26"/>
  <c r="R26"/>
  <c r="S25"/>
  <c r="F52"/>
  <c r="G51"/>
  <c r="A51" s="1"/>
  <c r="G25"/>
  <c r="F26"/>
  <c r="E46"/>
  <c r="C72"/>
  <c r="M72"/>
  <c r="S72"/>
  <c r="M228"/>
  <c r="S228"/>
  <c r="M150"/>
  <c r="D72"/>
  <c r="N72"/>
  <c r="N150"/>
  <c r="Q20"/>
  <c r="H46"/>
  <c r="V176" i="5"/>
  <c r="G72" i="2"/>
  <c r="R72"/>
  <c r="N146"/>
  <c r="R150"/>
  <c r="N154"/>
  <c r="R228"/>
  <c r="P228"/>
  <c r="E20"/>
  <c r="H20"/>
  <c r="F72"/>
  <c r="P72"/>
  <c r="P150"/>
  <c r="V202" i="5"/>
  <c r="V176" i="2"/>
  <c r="S150"/>
  <c r="V202" i="4"/>
  <c r="V176"/>
  <c r="V176" i="3"/>
  <c r="V202" i="7"/>
  <c r="Q95" i="2"/>
  <c r="W95" s="1"/>
  <c r="O98"/>
  <c r="Q199"/>
  <c r="Q202" s="1"/>
  <c r="O202"/>
  <c r="T46"/>
  <c r="V199"/>
  <c r="V202" s="1"/>
  <c r="T202"/>
  <c r="T20"/>
  <c r="T176" i="4"/>
  <c r="T202"/>
  <c r="Q43" i="2"/>
  <c r="Q46" s="1"/>
  <c r="O46"/>
  <c r="Q121"/>
  <c r="W121" s="1"/>
  <c r="O124"/>
  <c r="Q173"/>
  <c r="Q176" s="1"/>
  <c r="O176"/>
  <c r="U72"/>
  <c r="U150"/>
  <c r="N228"/>
  <c r="U228"/>
  <c r="V176" i="6"/>
  <c r="O20" i="2"/>
  <c r="T98"/>
  <c r="T124"/>
  <c r="T176" i="5"/>
  <c r="T176" i="2"/>
  <c r="T202" i="5"/>
  <c r="T202" i="7"/>
  <c r="V176"/>
  <c r="T176"/>
  <c r="V202" i="6"/>
  <c r="T202"/>
  <c r="T176"/>
  <c r="V202" i="3"/>
  <c r="T202"/>
  <c r="T176"/>
  <c r="E74" i="2"/>
  <c r="O144"/>
  <c r="Q144" s="1"/>
  <c r="T198"/>
  <c r="A71"/>
  <c r="T73"/>
  <c r="V113"/>
  <c r="W113" s="1"/>
  <c r="Q126"/>
  <c r="W126" s="1"/>
  <c r="M232"/>
  <c r="A20"/>
  <c r="S64"/>
  <c r="F68"/>
  <c r="P68"/>
  <c r="T71"/>
  <c r="V71" s="1"/>
  <c r="F76"/>
  <c r="N76"/>
  <c r="A74"/>
  <c r="T75"/>
  <c r="V75" s="1"/>
  <c r="O90"/>
  <c r="W89"/>
  <c r="V91"/>
  <c r="O145"/>
  <c r="Q145" s="1"/>
  <c r="O153"/>
  <c r="Q153" s="1"/>
  <c r="T194"/>
  <c r="N224"/>
  <c r="U224"/>
  <c r="N232"/>
  <c r="U232"/>
  <c r="Q91"/>
  <c r="A12"/>
  <c r="I21"/>
  <c r="I23"/>
  <c r="I37"/>
  <c r="I39"/>
  <c r="I41"/>
  <c r="I45"/>
  <c r="I47"/>
  <c r="I49"/>
  <c r="T94"/>
  <c r="V125"/>
  <c r="M220"/>
  <c r="S220"/>
  <c r="P224"/>
  <c r="P233" s="1"/>
  <c r="T102"/>
  <c r="Q99"/>
  <c r="W99" s="1"/>
  <c r="Q125"/>
  <c r="O74"/>
  <c r="Q74" s="1"/>
  <c r="M146"/>
  <c r="S146"/>
  <c r="W175"/>
  <c r="I13"/>
  <c r="I15"/>
  <c r="I22"/>
  <c r="I44"/>
  <c r="I48"/>
  <c r="N68"/>
  <c r="N77" s="1"/>
  <c r="I10"/>
  <c r="T12"/>
  <c r="I18"/>
  <c r="E62"/>
  <c r="O62"/>
  <c r="Q62" s="1"/>
  <c r="E65"/>
  <c r="E67"/>
  <c r="O67"/>
  <c r="Q67" s="1"/>
  <c r="E70"/>
  <c r="O70"/>
  <c r="Q70" s="1"/>
  <c r="G76"/>
  <c r="T74"/>
  <c r="D76"/>
  <c r="V90"/>
  <c r="Q101"/>
  <c r="N142"/>
  <c r="N156" s="1"/>
  <c r="U142"/>
  <c r="P154"/>
  <c r="O152"/>
  <c r="O172"/>
  <c r="O218"/>
  <c r="Q218" s="1"/>
  <c r="O226"/>
  <c r="Q226" s="1"/>
  <c r="W88"/>
  <c r="U154"/>
  <c r="A38"/>
  <c r="A46"/>
  <c r="E61"/>
  <c r="O61"/>
  <c r="Q61" s="1"/>
  <c r="O63"/>
  <c r="Q63" s="1"/>
  <c r="E66"/>
  <c r="O66"/>
  <c r="Q66" s="1"/>
  <c r="O69"/>
  <c r="H71"/>
  <c r="H75"/>
  <c r="V96"/>
  <c r="V98" s="1"/>
  <c r="V101"/>
  <c r="T116"/>
  <c r="T141"/>
  <c r="V141" s="1"/>
  <c r="O222"/>
  <c r="Q222" s="1"/>
  <c r="O227"/>
  <c r="Q227" s="1"/>
  <c r="I36"/>
  <c r="T38"/>
  <c r="I40"/>
  <c r="R64"/>
  <c r="D68"/>
  <c r="D77" s="1"/>
  <c r="U68"/>
  <c r="T128"/>
  <c r="W196"/>
  <c r="S232"/>
  <c r="W119"/>
  <c r="Q180"/>
  <c r="V198"/>
  <c r="W174"/>
  <c r="W193"/>
  <c r="H12"/>
  <c r="I19"/>
  <c r="H38"/>
  <c r="P64"/>
  <c r="F64"/>
  <c r="S68"/>
  <c r="I9"/>
  <c r="I17"/>
  <c r="A24"/>
  <c r="I35"/>
  <c r="A50"/>
  <c r="N64"/>
  <c r="N78" s="1"/>
  <c r="U64"/>
  <c r="H62"/>
  <c r="T62"/>
  <c r="V62" s="1"/>
  <c r="D64"/>
  <c r="D78" s="1"/>
  <c r="H65"/>
  <c r="R68"/>
  <c r="H67"/>
  <c r="T67"/>
  <c r="V67" s="1"/>
  <c r="H70"/>
  <c r="T70"/>
  <c r="V70" s="1"/>
  <c r="E71"/>
  <c r="H73"/>
  <c r="P76"/>
  <c r="U76"/>
  <c r="A75"/>
  <c r="O75"/>
  <c r="Q75" s="1"/>
  <c r="Q87"/>
  <c r="Q90" s="1"/>
  <c r="T90"/>
  <c r="O94"/>
  <c r="Q97"/>
  <c r="V100"/>
  <c r="O116"/>
  <c r="V117"/>
  <c r="V120" s="1"/>
  <c r="T120"/>
  <c r="Q122"/>
  <c r="V123"/>
  <c r="O128"/>
  <c r="Q127"/>
  <c r="P142"/>
  <c r="O140"/>
  <c r="O141"/>
  <c r="Q141" s="1"/>
  <c r="U146"/>
  <c r="O148"/>
  <c r="Q148" s="1"/>
  <c r="T168"/>
  <c r="Q169"/>
  <c r="Q172" s="1"/>
  <c r="Q181" s="1"/>
  <c r="O206"/>
  <c r="N220"/>
  <c r="N234" s="1"/>
  <c r="U220"/>
  <c r="P232"/>
  <c r="O230"/>
  <c r="Q230" s="1"/>
  <c r="T180"/>
  <c r="T206"/>
  <c r="V203"/>
  <c r="C64"/>
  <c r="Q198"/>
  <c r="O16"/>
  <c r="O25" s="1"/>
  <c r="E24"/>
  <c r="O24"/>
  <c r="H24"/>
  <c r="E42"/>
  <c r="E51" s="1"/>
  <c r="O42"/>
  <c r="O51" s="1"/>
  <c r="H42"/>
  <c r="E50"/>
  <c r="O50"/>
  <c r="H50"/>
  <c r="H61"/>
  <c r="H63"/>
  <c r="T63"/>
  <c r="V63" s="1"/>
  <c r="H66"/>
  <c r="T66"/>
  <c r="V66" s="1"/>
  <c r="H69"/>
  <c r="A73"/>
  <c r="S76"/>
  <c r="E75"/>
  <c r="V93"/>
  <c r="W93" s="1"/>
  <c r="O102"/>
  <c r="Q100"/>
  <c r="Q117"/>
  <c r="Q120" s="1"/>
  <c r="V122"/>
  <c r="Q123"/>
  <c r="V127"/>
  <c r="M142"/>
  <c r="S142"/>
  <c r="O149"/>
  <c r="Q149" s="1"/>
  <c r="O168"/>
  <c r="O198"/>
  <c r="O207" s="1"/>
  <c r="O231"/>
  <c r="Q231" s="1"/>
  <c r="E16"/>
  <c r="E25" s="1"/>
  <c r="H16"/>
  <c r="I11"/>
  <c r="I14"/>
  <c r="M68"/>
  <c r="R76"/>
  <c r="H74"/>
  <c r="W92"/>
  <c r="W115"/>
  <c r="O120"/>
  <c r="O129" s="1"/>
  <c r="W118"/>
  <c r="P146"/>
  <c r="P155" s="1"/>
  <c r="M154"/>
  <c r="S154"/>
  <c r="W167"/>
  <c r="O180"/>
  <c r="O194"/>
  <c r="Q206"/>
  <c r="W206" s="1"/>
  <c r="P220"/>
  <c r="P234" s="1"/>
  <c r="M224"/>
  <c r="M233" s="1"/>
  <c r="S224"/>
  <c r="T172"/>
  <c r="V194"/>
  <c r="W192"/>
  <c r="W178"/>
  <c r="V180"/>
  <c r="W170"/>
  <c r="V172"/>
  <c r="V168"/>
  <c r="Q12"/>
  <c r="W9"/>
  <c r="W17"/>
  <c r="Q38"/>
  <c r="W35"/>
  <c r="W11"/>
  <c r="W14"/>
  <c r="W19"/>
  <c r="W22"/>
  <c r="W37"/>
  <c r="W40"/>
  <c r="W45"/>
  <c r="W48"/>
  <c r="V16"/>
  <c r="W15"/>
  <c r="V24"/>
  <c r="W23"/>
  <c r="V42"/>
  <c r="W41"/>
  <c r="V50"/>
  <c r="W49"/>
  <c r="T145"/>
  <c r="T148"/>
  <c r="T149"/>
  <c r="T151"/>
  <c r="T152"/>
  <c r="T217"/>
  <c r="T221"/>
  <c r="T225"/>
  <c r="T231"/>
  <c r="V231" s="1"/>
  <c r="Q116"/>
  <c r="W191"/>
  <c r="Q194"/>
  <c r="Q208" s="1"/>
  <c r="T218"/>
  <c r="V218" s="1"/>
  <c r="T222"/>
  <c r="V222" s="1"/>
  <c r="T226"/>
  <c r="V226" s="1"/>
  <c r="G64"/>
  <c r="C68"/>
  <c r="Q13"/>
  <c r="A16"/>
  <c r="T16"/>
  <c r="Q21"/>
  <c r="T24"/>
  <c r="Q39"/>
  <c r="A42"/>
  <c r="T42"/>
  <c r="Q47"/>
  <c r="T50"/>
  <c r="A61"/>
  <c r="T61"/>
  <c r="A62"/>
  <c r="A63"/>
  <c r="A65"/>
  <c r="T65"/>
  <c r="A66"/>
  <c r="A67"/>
  <c r="A69"/>
  <c r="T69"/>
  <c r="A70"/>
  <c r="O71"/>
  <c r="Q71" s="1"/>
  <c r="W166"/>
  <c r="W171"/>
  <c r="W179"/>
  <c r="O219"/>
  <c r="R220"/>
  <c r="O223"/>
  <c r="Q223" s="1"/>
  <c r="R224"/>
  <c r="T139"/>
  <c r="T140"/>
  <c r="T143"/>
  <c r="T144"/>
  <c r="T147"/>
  <c r="T153"/>
  <c r="W173"/>
  <c r="T227"/>
  <c r="V227" s="1"/>
  <c r="M76"/>
  <c r="O73"/>
  <c r="W165"/>
  <c r="Q168"/>
  <c r="Q182" s="1"/>
  <c r="T219"/>
  <c r="V219" s="1"/>
  <c r="T223"/>
  <c r="V223" s="1"/>
  <c r="T229"/>
  <c r="E12"/>
  <c r="E26" s="1"/>
  <c r="O12"/>
  <c r="O26" s="1"/>
  <c r="E38"/>
  <c r="E52" s="1"/>
  <c r="O38"/>
  <c r="O52" s="1"/>
  <c r="M64"/>
  <c r="G68"/>
  <c r="I43"/>
  <c r="E63"/>
  <c r="O65"/>
  <c r="E69"/>
  <c r="W114"/>
  <c r="R142"/>
  <c r="R146"/>
  <c r="R154"/>
  <c r="C76"/>
  <c r="E73"/>
  <c r="W199"/>
  <c r="W202"/>
  <c r="T230"/>
  <c r="A25"/>
  <c r="V10"/>
  <c r="V12" s="1"/>
  <c r="V18"/>
  <c r="W18" s="1"/>
  <c r="V36"/>
  <c r="V38" s="1"/>
  <c r="V44"/>
  <c r="V46" s="1"/>
  <c r="R232"/>
  <c r="O139"/>
  <c r="O143"/>
  <c r="O147"/>
  <c r="O151"/>
  <c r="W177"/>
  <c r="W195"/>
  <c r="W203"/>
  <c r="O217"/>
  <c r="O221"/>
  <c r="O225"/>
  <c r="O229"/>
  <c r="C77" l="1"/>
  <c r="O208"/>
  <c r="O182"/>
  <c r="O103"/>
  <c r="O181"/>
  <c r="M234"/>
  <c r="M78"/>
  <c r="M156"/>
  <c r="Q207"/>
  <c r="P156"/>
  <c r="O130"/>
  <c r="P78"/>
  <c r="O104"/>
  <c r="N155"/>
  <c r="M77"/>
  <c r="C78"/>
  <c r="N233"/>
  <c r="M155"/>
  <c r="P77"/>
  <c r="T207"/>
  <c r="T208"/>
  <c r="U233"/>
  <c r="U234"/>
  <c r="S234"/>
  <c r="S233"/>
  <c r="R233"/>
  <c r="R234"/>
  <c r="V182"/>
  <c r="V181"/>
  <c r="T181"/>
  <c r="T182"/>
  <c r="T130"/>
  <c r="T129"/>
  <c r="U156"/>
  <c r="U155"/>
  <c r="R156"/>
  <c r="R155"/>
  <c r="T103"/>
  <c r="T104"/>
  <c r="S156"/>
  <c r="S155"/>
  <c r="T52"/>
  <c r="T51"/>
  <c r="V51"/>
  <c r="V52"/>
  <c r="U77"/>
  <c r="U78"/>
  <c r="R77"/>
  <c r="R78"/>
  <c r="S78"/>
  <c r="S77"/>
  <c r="T26"/>
  <c r="T25"/>
  <c r="H52"/>
  <c r="H51"/>
  <c r="G78"/>
  <c r="G77"/>
  <c r="H25"/>
  <c r="I25" s="1"/>
  <c r="H26"/>
  <c r="F77"/>
  <c r="A77" s="1"/>
  <c r="F78"/>
  <c r="W91"/>
  <c r="W125"/>
  <c r="A76"/>
  <c r="V124"/>
  <c r="I20"/>
  <c r="I51"/>
  <c r="W181"/>
  <c r="A72"/>
  <c r="O150"/>
  <c r="V230"/>
  <c r="W230" s="1"/>
  <c r="V74"/>
  <c r="W74" s="1"/>
  <c r="W43"/>
  <c r="O228"/>
  <c r="V206"/>
  <c r="V73"/>
  <c r="I62"/>
  <c r="Q94"/>
  <c r="W96"/>
  <c r="V116"/>
  <c r="E72"/>
  <c r="T150"/>
  <c r="W218"/>
  <c r="I74"/>
  <c r="I63"/>
  <c r="T72"/>
  <c r="W222"/>
  <c r="Q69"/>
  <c r="Q72" s="1"/>
  <c r="O72"/>
  <c r="T228"/>
  <c r="Q98"/>
  <c r="Q124"/>
  <c r="Q130" s="1"/>
  <c r="W141"/>
  <c r="V20"/>
  <c r="V26" s="1"/>
  <c r="Q140"/>
  <c r="W87"/>
  <c r="W127"/>
  <c r="H72"/>
  <c r="I65"/>
  <c r="I75"/>
  <c r="W198"/>
  <c r="W231"/>
  <c r="Q152"/>
  <c r="W97"/>
  <c r="W71"/>
  <c r="W101"/>
  <c r="W227"/>
  <c r="W75"/>
  <c r="I16"/>
  <c r="W123"/>
  <c r="W63"/>
  <c r="I42"/>
  <c r="V102"/>
  <c r="I71"/>
  <c r="I46"/>
  <c r="O64"/>
  <c r="I70"/>
  <c r="W66"/>
  <c r="I61"/>
  <c r="E68"/>
  <c r="Q128"/>
  <c r="W169"/>
  <c r="W117"/>
  <c r="T76"/>
  <c r="W70"/>
  <c r="I50"/>
  <c r="V128"/>
  <c r="W100"/>
  <c r="I67"/>
  <c r="W120"/>
  <c r="W176"/>
  <c r="Q102"/>
  <c r="I66"/>
  <c r="W226"/>
  <c r="H64"/>
  <c r="W67"/>
  <c r="V94"/>
  <c r="H68"/>
  <c r="W122"/>
  <c r="H76"/>
  <c r="W62"/>
  <c r="I24"/>
  <c r="W172"/>
  <c r="W180"/>
  <c r="Q229"/>
  <c r="O232"/>
  <c r="Q143"/>
  <c r="O146"/>
  <c r="O155" s="1"/>
  <c r="Q221"/>
  <c r="O224"/>
  <c r="Q151"/>
  <c r="O154"/>
  <c r="T232"/>
  <c r="V229"/>
  <c r="Q219"/>
  <c r="W219" s="1"/>
  <c r="W38"/>
  <c r="W44"/>
  <c r="W46"/>
  <c r="Q225"/>
  <c r="Q228" s="1"/>
  <c r="Q139"/>
  <c r="O142"/>
  <c r="W90"/>
  <c r="W168"/>
  <c r="V147"/>
  <c r="T146"/>
  <c r="V143"/>
  <c r="T142"/>
  <c r="V139"/>
  <c r="V69"/>
  <c r="V72" s="1"/>
  <c r="W39"/>
  <c r="Q42"/>
  <c r="W13"/>
  <c r="Q16"/>
  <c r="Q25" s="1"/>
  <c r="T224"/>
  <c r="V221"/>
  <c r="V224" s="1"/>
  <c r="V152"/>
  <c r="V149"/>
  <c r="W149" s="1"/>
  <c r="V145"/>
  <c r="W145" s="1"/>
  <c r="Q64"/>
  <c r="A52"/>
  <c r="A26"/>
  <c r="W10"/>
  <c r="E76"/>
  <c r="I73"/>
  <c r="O68"/>
  <c r="O77" s="1"/>
  <c r="Q65"/>
  <c r="I12"/>
  <c r="O76"/>
  <c r="Q73"/>
  <c r="V65"/>
  <c r="V68" s="1"/>
  <c r="T68"/>
  <c r="W194"/>
  <c r="W12"/>
  <c r="W223"/>
  <c r="E64"/>
  <c r="E78" s="1"/>
  <c r="Q217"/>
  <c r="O220"/>
  <c r="O234" s="1"/>
  <c r="Q147"/>
  <c r="Q150" s="1"/>
  <c r="I69"/>
  <c r="I38"/>
  <c r="V153"/>
  <c r="W153" s="1"/>
  <c r="V144"/>
  <c r="W144" s="1"/>
  <c r="V140"/>
  <c r="V61"/>
  <c r="V64" s="1"/>
  <c r="T64"/>
  <c r="Q50"/>
  <c r="W50" s="1"/>
  <c r="W47"/>
  <c r="Q24"/>
  <c r="W24" s="1"/>
  <c r="W21"/>
  <c r="V225"/>
  <c r="V228" s="1"/>
  <c r="T220"/>
  <c r="V217"/>
  <c r="V220" s="1"/>
  <c r="T154"/>
  <c r="V151"/>
  <c r="V148"/>
  <c r="W148" s="1"/>
  <c r="A64"/>
  <c r="W36"/>
  <c r="A68"/>
  <c r="Q51" l="1"/>
  <c r="O233"/>
  <c r="E77"/>
  <c r="O78"/>
  <c r="Q26"/>
  <c r="Q52"/>
  <c r="Q129"/>
  <c r="V25"/>
  <c r="W25" s="1"/>
  <c r="O156"/>
  <c r="Q103"/>
  <c r="Q104"/>
  <c r="V208"/>
  <c r="V207"/>
  <c r="W207" s="1"/>
  <c r="T234"/>
  <c r="T233"/>
  <c r="V129"/>
  <c r="W129" s="1"/>
  <c r="V130"/>
  <c r="W130" s="1"/>
  <c r="V104"/>
  <c r="V103"/>
  <c r="T155"/>
  <c r="T156"/>
  <c r="T78"/>
  <c r="T77"/>
  <c r="H78"/>
  <c r="H77"/>
  <c r="A78"/>
  <c r="I52"/>
  <c r="I72"/>
  <c r="V76"/>
  <c r="W52"/>
  <c r="W140"/>
  <c r="W116"/>
  <c r="V232"/>
  <c r="W182"/>
  <c r="W152"/>
  <c r="W98"/>
  <c r="W94"/>
  <c r="V150"/>
  <c r="W102"/>
  <c r="W124"/>
  <c r="I68"/>
  <c r="W128"/>
  <c r="I26"/>
  <c r="W208"/>
  <c r="I76"/>
  <c r="W69"/>
  <c r="V146"/>
  <c r="W72"/>
  <c r="Q220"/>
  <c r="W217"/>
  <c r="W65"/>
  <c r="Q68"/>
  <c r="W64"/>
  <c r="W42"/>
  <c r="W51"/>
  <c r="Q224"/>
  <c r="W221"/>
  <c r="Q146"/>
  <c r="Q155" s="1"/>
  <c r="W143"/>
  <c r="Q76"/>
  <c r="W73"/>
  <c r="Q232"/>
  <c r="W229"/>
  <c r="V154"/>
  <c r="W20"/>
  <c r="W61"/>
  <c r="V142"/>
  <c r="W16"/>
  <c r="Q142"/>
  <c r="W139"/>
  <c r="W147"/>
  <c r="I64"/>
  <c r="W228"/>
  <c r="W225"/>
  <c r="Q154"/>
  <c r="W151"/>
  <c r="Q77" l="1"/>
  <c r="Q156"/>
  <c r="Q234"/>
  <c r="W234" s="1"/>
  <c r="W103"/>
  <c r="Q78"/>
  <c r="Q233"/>
  <c r="W233" s="1"/>
  <c r="V233"/>
  <c r="V234"/>
  <c r="V156"/>
  <c r="V155"/>
  <c r="W155" s="1"/>
  <c r="V77"/>
  <c r="W77" s="1"/>
  <c r="V78"/>
  <c r="W78" s="1"/>
  <c r="I77"/>
  <c r="W76"/>
  <c r="W26"/>
  <c r="W104"/>
  <c r="W232"/>
  <c r="W154"/>
  <c r="I78"/>
  <c r="W220"/>
  <c r="W224"/>
  <c r="W142"/>
  <c r="W146"/>
  <c r="W68"/>
  <c r="W150"/>
  <c r="W156" l="1"/>
  <c r="W171" i="5" l="1"/>
  <c r="U198" i="4" l="1"/>
  <c r="S198"/>
  <c r="R198"/>
  <c r="P198"/>
  <c r="N198"/>
  <c r="M198"/>
  <c r="U198" i="5"/>
  <c r="S198"/>
  <c r="R198"/>
  <c r="P198"/>
  <c r="N198"/>
  <c r="M198"/>
  <c r="U198" i="6"/>
  <c r="S198"/>
  <c r="R198"/>
  <c r="P198"/>
  <c r="N198"/>
  <c r="M198"/>
  <c r="U198" i="7"/>
  <c r="S198"/>
  <c r="R198"/>
  <c r="P198"/>
  <c r="N198"/>
  <c r="M198"/>
  <c r="U198" i="3"/>
  <c r="S198"/>
  <c r="R198"/>
  <c r="P198"/>
  <c r="N198"/>
  <c r="M198"/>
  <c r="U172" i="4"/>
  <c r="S172"/>
  <c r="R172"/>
  <c r="P172"/>
  <c r="N172"/>
  <c r="M172"/>
  <c r="U172" i="5"/>
  <c r="S172"/>
  <c r="R172"/>
  <c r="P172"/>
  <c r="N172"/>
  <c r="M172"/>
  <c r="U172" i="6"/>
  <c r="S172"/>
  <c r="R172"/>
  <c r="P172"/>
  <c r="N172"/>
  <c r="M172"/>
  <c r="U172" i="7"/>
  <c r="S172"/>
  <c r="R172"/>
  <c r="P172"/>
  <c r="N172"/>
  <c r="M172"/>
  <c r="U172" i="3"/>
  <c r="S172"/>
  <c r="R172"/>
  <c r="P172"/>
  <c r="N172"/>
  <c r="M172"/>
  <c r="U120" i="4"/>
  <c r="S120"/>
  <c r="R120"/>
  <c r="P120"/>
  <c r="N120"/>
  <c r="M120"/>
  <c r="U120" i="5"/>
  <c r="S120"/>
  <c r="R120"/>
  <c r="P120"/>
  <c r="N120"/>
  <c r="M120"/>
  <c r="U120" i="6"/>
  <c r="S120"/>
  <c r="R120"/>
  <c r="P120"/>
  <c r="N120"/>
  <c r="M120"/>
  <c r="U120" i="7"/>
  <c r="S120"/>
  <c r="R120"/>
  <c r="P120"/>
  <c r="N120"/>
  <c r="M120"/>
  <c r="U120" i="3"/>
  <c r="S120"/>
  <c r="R120"/>
  <c r="P120"/>
  <c r="N120"/>
  <c r="M120"/>
  <c r="U94" i="4"/>
  <c r="S94"/>
  <c r="R94"/>
  <c r="P94"/>
  <c r="N94"/>
  <c r="M94"/>
  <c r="U94" i="5"/>
  <c r="S94"/>
  <c r="R94"/>
  <c r="P94"/>
  <c r="N94"/>
  <c r="M94"/>
  <c r="U94" i="6"/>
  <c r="S94"/>
  <c r="R94"/>
  <c r="P94"/>
  <c r="N94"/>
  <c r="M94"/>
  <c r="U94" i="7"/>
  <c r="S94"/>
  <c r="R94"/>
  <c r="P94"/>
  <c r="N94"/>
  <c r="M94"/>
  <c r="U94" i="3"/>
  <c r="S94"/>
  <c r="R94"/>
  <c r="P94"/>
  <c r="N94"/>
  <c r="M94"/>
  <c r="U42" i="4"/>
  <c r="S42"/>
  <c r="R42"/>
  <c r="P42"/>
  <c r="N42"/>
  <c r="M42"/>
  <c r="U42" i="5"/>
  <c r="S42"/>
  <c r="R42"/>
  <c r="P42"/>
  <c r="N42"/>
  <c r="M42"/>
  <c r="U42" i="6"/>
  <c r="S42"/>
  <c r="R42"/>
  <c r="P42"/>
  <c r="N42"/>
  <c r="M42"/>
  <c r="U42" i="7"/>
  <c r="S42"/>
  <c r="R42"/>
  <c r="P42"/>
  <c r="N42"/>
  <c r="M42"/>
  <c r="U42" i="3"/>
  <c r="S42"/>
  <c r="R42"/>
  <c r="P42"/>
  <c r="N42"/>
  <c r="M42"/>
  <c r="G42" i="4"/>
  <c r="F42"/>
  <c r="D42"/>
  <c r="C42"/>
  <c r="G42" i="5"/>
  <c r="F42"/>
  <c r="D42"/>
  <c r="C42"/>
  <c r="G42" i="6"/>
  <c r="F42"/>
  <c r="D42"/>
  <c r="C42"/>
  <c r="G42" i="7"/>
  <c r="F42"/>
  <c r="D42"/>
  <c r="C42"/>
  <c r="G42" i="3"/>
  <c r="F42"/>
  <c r="D42"/>
  <c r="C42"/>
  <c r="U16" i="4"/>
  <c r="S16"/>
  <c r="R16"/>
  <c r="P16"/>
  <c r="N16"/>
  <c r="M16"/>
  <c r="U16" i="5"/>
  <c r="S16"/>
  <c r="R16"/>
  <c r="P16"/>
  <c r="N16"/>
  <c r="M16"/>
  <c r="U16" i="6"/>
  <c r="S16"/>
  <c r="R16"/>
  <c r="P16"/>
  <c r="N16"/>
  <c r="M16"/>
  <c r="U16" i="7"/>
  <c r="S16"/>
  <c r="R16"/>
  <c r="P16"/>
  <c r="N16"/>
  <c r="M16"/>
  <c r="U16" i="3"/>
  <c r="S16"/>
  <c r="R16"/>
  <c r="P16"/>
  <c r="N16"/>
  <c r="M16"/>
  <c r="G16" i="4"/>
  <c r="F16"/>
  <c r="D16"/>
  <c r="G16" i="5"/>
  <c r="F16"/>
  <c r="D16"/>
  <c r="G16" i="6"/>
  <c r="F16"/>
  <c r="D16"/>
  <c r="G16" i="7"/>
  <c r="F16"/>
  <c r="D16"/>
  <c r="G16" i="3"/>
  <c r="F16"/>
  <c r="D16"/>
  <c r="C16" i="4"/>
  <c r="C16" i="5"/>
  <c r="C16" i="6"/>
  <c r="C16" i="7"/>
  <c r="C16" i="3"/>
  <c r="S194" i="7"/>
  <c r="R194"/>
  <c r="A42" i="4" l="1"/>
  <c r="A42" i="7"/>
  <c r="A42" i="6"/>
  <c r="A16" i="4"/>
  <c r="A42" i="3"/>
  <c r="A16" i="6"/>
  <c r="A42" i="5"/>
  <c r="A16" i="7"/>
  <c r="A16" i="5"/>
  <c r="A16" i="3"/>
  <c r="S11" i="8"/>
  <c r="G9"/>
  <c r="G9" i="1"/>
  <c r="G14" i="8"/>
  <c r="G14" i="1"/>
  <c r="A49" i="3"/>
  <c r="A48"/>
  <c r="A47"/>
  <c r="A45"/>
  <c r="A44"/>
  <c r="A43"/>
  <c r="A41"/>
  <c r="A40"/>
  <c r="A39"/>
  <c r="A37"/>
  <c r="A36"/>
  <c r="A35"/>
  <c r="A23"/>
  <c r="A22"/>
  <c r="A21"/>
  <c r="A19"/>
  <c r="A18"/>
  <c r="A17"/>
  <c r="A15"/>
  <c r="A14"/>
  <c r="A13"/>
  <c r="A11"/>
  <c r="A10"/>
  <c r="A49" i="4"/>
  <c r="A48"/>
  <c r="A47"/>
  <c r="A45"/>
  <c r="A44"/>
  <c r="A43"/>
  <c r="A41"/>
  <c r="A40"/>
  <c r="A39"/>
  <c r="A37"/>
  <c r="A36"/>
  <c r="A35"/>
  <c r="A23"/>
  <c r="A22"/>
  <c r="A21"/>
  <c r="A19"/>
  <c r="A18"/>
  <c r="A17"/>
  <c r="A15"/>
  <c r="A14"/>
  <c r="A13"/>
  <c r="A11"/>
  <c r="A10"/>
  <c r="A49" i="5"/>
  <c r="A48"/>
  <c r="A47"/>
  <c r="A45"/>
  <c r="A44"/>
  <c r="A43"/>
  <c r="A41"/>
  <c r="A40"/>
  <c r="A39"/>
  <c r="A37"/>
  <c r="A36"/>
  <c r="A35"/>
  <c r="A23"/>
  <c r="A22"/>
  <c r="A21"/>
  <c r="A19"/>
  <c r="A18"/>
  <c r="A17"/>
  <c r="A15"/>
  <c r="A14"/>
  <c r="A13"/>
  <c r="A11"/>
  <c r="A10"/>
  <c r="A49" i="6"/>
  <c r="A48"/>
  <c r="A47"/>
  <c r="A45"/>
  <c r="A44"/>
  <c r="A43"/>
  <c r="A41"/>
  <c r="A40"/>
  <c r="A39"/>
  <c r="A37"/>
  <c r="A36"/>
  <c r="A35"/>
  <c r="A23"/>
  <c r="A22"/>
  <c r="A21"/>
  <c r="A19"/>
  <c r="A18"/>
  <c r="A17"/>
  <c r="A15"/>
  <c r="A14"/>
  <c r="A13"/>
  <c r="A11"/>
  <c r="A10"/>
  <c r="A49" i="7"/>
  <c r="A48"/>
  <c r="A47"/>
  <c r="A45"/>
  <c r="A44"/>
  <c r="A43"/>
  <c r="A41"/>
  <c r="A40"/>
  <c r="A39"/>
  <c r="A37"/>
  <c r="A36"/>
  <c r="A35"/>
  <c r="A23"/>
  <c r="A22"/>
  <c r="A21"/>
  <c r="A19"/>
  <c r="A18"/>
  <c r="A17"/>
  <c r="A15"/>
  <c r="A14"/>
  <c r="A13"/>
  <c r="A11"/>
  <c r="A10"/>
  <c r="A9" i="3"/>
  <c r="A9" i="4"/>
  <c r="A9" i="5"/>
  <c r="A9" i="6"/>
  <c r="A9" i="7"/>
  <c r="F15" i="1"/>
  <c r="R144" i="6"/>
  <c r="S144"/>
  <c r="T194" l="1"/>
  <c r="T194" i="4"/>
  <c r="T194" i="7"/>
  <c r="T194" i="3"/>
  <c r="T194" i="5"/>
  <c r="P194" i="3" l="1"/>
  <c r="P194" i="4"/>
  <c r="P194" i="5"/>
  <c r="P194" i="6"/>
  <c r="N194" i="3"/>
  <c r="M194"/>
  <c r="N194" i="4"/>
  <c r="N208" s="1"/>
  <c r="M194"/>
  <c r="N194" i="5"/>
  <c r="M194"/>
  <c r="N194" i="6"/>
  <c r="N208" s="1"/>
  <c r="M194"/>
  <c r="P168" i="3"/>
  <c r="P168" i="4"/>
  <c r="P168" i="5"/>
  <c r="P168" i="6"/>
  <c r="N168" i="3"/>
  <c r="M168"/>
  <c r="N168" i="4"/>
  <c r="N182" s="1"/>
  <c r="M168"/>
  <c r="N168" i="5"/>
  <c r="N182" s="1"/>
  <c r="M168"/>
  <c r="N168" i="6"/>
  <c r="M168"/>
  <c r="P116" i="3"/>
  <c r="P116" i="4"/>
  <c r="P116" i="5"/>
  <c r="P116" i="6"/>
  <c r="P116" i="7"/>
  <c r="N116" i="3"/>
  <c r="M116"/>
  <c r="N116" i="4"/>
  <c r="M116"/>
  <c r="N116" i="5"/>
  <c r="M116"/>
  <c r="N116" i="6"/>
  <c r="M116"/>
  <c r="N116" i="7"/>
  <c r="M116"/>
  <c r="P90" i="3"/>
  <c r="P90" i="4"/>
  <c r="P90" i="5"/>
  <c r="P90" i="6"/>
  <c r="N90" i="3"/>
  <c r="M90"/>
  <c r="N90" i="4"/>
  <c r="M90"/>
  <c r="N90" i="5"/>
  <c r="N104" s="1"/>
  <c r="M90"/>
  <c r="N90" i="6"/>
  <c r="M90"/>
  <c r="P38" i="3"/>
  <c r="P38" i="4"/>
  <c r="P38" i="5"/>
  <c r="P38" i="6"/>
  <c r="P38" i="7"/>
  <c r="N38" i="3"/>
  <c r="M38"/>
  <c r="N38" i="4"/>
  <c r="N52" s="1"/>
  <c r="M38"/>
  <c r="N38" i="5"/>
  <c r="M38"/>
  <c r="N38" i="6"/>
  <c r="N52" s="1"/>
  <c r="M38"/>
  <c r="N38" i="7"/>
  <c r="M38"/>
  <c r="P12" i="3"/>
  <c r="P12" i="4"/>
  <c r="P12" i="5"/>
  <c r="P12" i="6"/>
  <c r="P12" i="7"/>
  <c r="N12" i="3"/>
  <c r="N26" s="1"/>
  <c r="M12"/>
  <c r="N12" i="4"/>
  <c r="M12"/>
  <c r="N12" i="5"/>
  <c r="N26" s="1"/>
  <c r="M12"/>
  <c r="N12" i="6"/>
  <c r="M12"/>
  <c r="N12" i="7"/>
  <c r="N26" s="1"/>
  <c r="M12"/>
  <c r="D38" i="3"/>
  <c r="C38"/>
  <c r="D38" i="4"/>
  <c r="D52" s="1"/>
  <c r="C38"/>
  <c r="D38" i="5"/>
  <c r="C38"/>
  <c r="D38" i="6"/>
  <c r="D52" s="1"/>
  <c r="C38"/>
  <c r="D38" i="7"/>
  <c r="C38"/>
  <c r="U206" i="3"/>
  <c r="S206"/>
  <c r="R206"/>
  <c r="P206"/>
  <c r="P207" s="1"/>
  <c r="N206"/>
  <c r="N207" s="1"/>
  <c r="M206"/>
  <c r="M207" s="1"/>
  <c r="U206" i="4"/>
  <c r="U207" s="1"/>
  <c r="S206"/>
  <c r="R206"/>
  <c r="P206"/>
  <c r="P207" s="1"/>
  <c r="N206"/>
  <c r="N207" s="1"/>
  <c r="M206"/>
  <c r="M207" s="1"/>
  <c r="U206" i="5"/>
  <c r="U207" s="1"/>
  <c r="S206"/>
  <c r="R206"/>
  <c r="P206"/>
  <c r="P207" s="1"/>
  <c r="N206"/>
  <c r="N207" s="1"/>
  <c r="M206"/>
  <c r="M207" s="1"/>
  <c r="U206" i="6"/>
  <c r="S206"/>
  <c r="R206"/>
  <c r="P206"/>
  <c r="P207" s="1"/>
  <c r="N206"/>
  <c r="N207" s="1"/>
  <c r="M206"/>
  <c r="M207" s="1"/>
  <c r="U206" i="7"/>
  <c r="T206"/>
  <c r="S206"/>
  <c r="R206"/>
  <c r="P206"/>
  <c r="O206"/>
  <c r="N206"/>
  <c r="M206"/>
  <c r="U180" i="3"/>
  <c r="S180"/>
  <c r="R180"/>
  <c r="P180"/>
  <c r="P181" s="1"/>
  <c r="N180"/>
  <c r="N181" s="1"/>
  <c r="M180"/>
  <c r="M181" s="1"/>
  <c r="U180" i="4"/>
  <c r="U181" s="1"/>
  <c r="S180"/>
  <c r="R180"/>
  <c r="P180"/>
  <c r="P181" s="1"/>
  <c r="N180"/>
  <c r="N181" s="1"/>
  <c r="M180"/>
  <c r="M181" s="1"/>
  <c r="U180" i="5"/>
  <c r="T180"/>
  <c r="S180"/>
  <c r="R180"/>
  <c r="P180"/>
  <c r="P181" s="1"/>
  <c r="O180"/>
  <c r="N180"/>
  <c r="N181" s="1"/>
  <c r="M180"/>
  <c r="M181" s="1"/>
  <c r="U180" i="6"/>
  <c r="S180"/>
  <c r="R180"/>
  <c r="P180"/>
  <c r="P181" s="1"/>
  <c r="N180"/>
  <c r="N181" s="1"/>
  <c r="M180"/>
  <c r="M181" s="1"/>
  <c r="U180" i="7"/>
  <c r="T180"/>
  <c r="S180"/>
  <c r="R180"/>
  <c r="P180"/>
  <c r="O180"/>
  <c r="N180"/>
  <c r="M180"/>
  <c r="U128" i="3"/>
  <c r="S128"/>
  <c r="R128"/>
  <c r="P128"/>
  <c r="P129" s="1"/>
  <c r="N128"/>
  <c r="N129" s="1"/>
  <c r="M128"/>
  <c r="M129" s="1"/>
  <c r="U128" i="4"/>
  <c r="U129" s="1"/>
  <c r="S128"/>
  <c r="R128"/>
  <c r="P128"/>
  <c r="P129" s="1"/>
  <c r="N128"/>
  <c r="N129" s="1"/>
  <c r="M128"/>
  <c r="M129" s="1"/>
  <c r="U128" i="5"/>
  <c r="S128"/>
  <c r="R128"/>
  <c r="P128"/>
  <c r="P129" s="1"/>
  <c r="N128"/>
  <c r="N129" s="1"/>
  <c r="M128"/>
  <c r="M129" s="1"/>
  <c r="U128" i="6"/>
  <c r="S128"/>
  <c r="R128"/>
  <c r="P128"/>
  <c r="P129" s="1"/>
  <c r="N128"/>
  <c r="N129" s="1"/>
  <c r="M128"/>
  <c r="M129" s="1"/>
  <c r="U128" i="7"/>
  <c r="S128"/>
  <c r="R128"/>
  <c r="P128"/>
  <c r="P129" s="1"/>
  <c r="N128"/>
  <c r="N129" s="1"/>
  <c r="M128"/>
  <c r="M129" s="1"/>
  <c r="U102" i="3"/>
  <c r="S102"/>
  <c r="R102"/>
  <c r="P102"/>
  <c r="P103" s="1"/>
  <c r="N102"/>
  <c r="N103" s="1"/>
  <c r="M102"/>
  <c r="M103" s="1"/>
  <c r="U102" i="4"/>
  <c r="U103" s="1"/>
  <c r="S102"/>
  <c r="R102"/>
  <c r="P102"/>
  <c r="P103" s="1"/>
  <c r="N102"/>
  <c r="N103" s="1"/>
  <c r="M102"/>
  <c r="M103" s="1"/>
  <c r="U102" i="5"/>
  <c r="T102"/>
  <c r="S102"/>
  <c r="R102"/>
  <c r="P102"/>
  <c r="P103" s="1"/>
  <c r="O102"/>
  <c r="N102"/>
  <c r="N103" s="1"/>
  <c r="M102"/>
  <c r="M103" s="1"/>
  <c r="U102" i="6"/>
  <c r="S102"/>
  <c r="R102"/>
  <c r="P102"/>
  <c r="P103" s="1"/>
  <c r="N102"/>
  <c r="N103" s="1"/>
  <c r="M102"/>
  <c r="M103" s="1"/>
  <c r="U102" i="7"/>
  <c r="S102"/>
  <c r="R102"/>
  <c r="P102"/>
  <c r="N102"/>
  <c r="M102"/>
  <c r="G50" i="3"/>
  <c r="F50"/>
  <c r="D50"/>
  <c r="D51" s="1"/>
  <c r="C50"/>
  <c r="C51" s="1"/>
  <c r="G50" i="4"/>
  <c r="F50"/>
  <c r="D50"/>
  <c r="D51" s="1"/>
  <c r="C50"/>
  <c r="C51" s="1"/>
  <c r="G50" i="5"/>
  <c r="F50"/>
  <c r="D50"/>
  <c r="D51" s="1"/>
  <c r="C50"/>
  <c r="C51" s="1"/>
  <c r="G50" i="6"/>
  <c r="F50"/>
  <c r="D50"/>
  <c r="D51" s="1"/>
  <c r="C50"/>
  <c r="C51" s="1"/>
  <c r="G50" i="7"/>
  <c r="F50"/>
  <c r="D50"/>
  <c r="D51" s="1"/>
  <c r="C50"/>
  <c r="C51" s="1"/>
  <c r="U50" i="3"/>
  <c r="S50"/>
  <c r="R50"/>
  <c r="P50"/>
  <c r="P51" s="1"/>
  <c r="N50"/>
  <c r="N51" s="1"/>
  <c r="M50"/>
  <c r="M51" s="1"/>
  <c r="U50" i="4"/>
  <c r="S50"/>
  <c r="R50"/>
  <c r="P50"/>
  <c r="P51" s="1"/>
  <c r="N50"/>
  <c r="N51" s="1"/>
  <c r="M50"/>
  <c r="M51" s="1"/>
  <c r="U50" i="5"/>
  <c r="S50"/>
  <c r="R50"/>
  <c r="P50"/>
  <c r="P51" s="1"/>
  <c r="N50"/>
  <c r="N51" s="1"/>
  <c r="M50"/>
  <c r="M51" s="1"/>
  <c r="U50" i="6"/>
  <c r="S50"/>
  <c r="R50"/>
  <c r="P50"/>
  <c r="P51" s="1"/>
  <c r="N50"/>
  <c r="N51" s="1"/>
  <c r="M50"/>
  <c r="M51" s="1"/>
  <c r="U50" i="7"/>
  <c r="S50"/>
  <c r="R50"/>
  <c r="P50"/>
  <c r="P51" s="1"/>
  <c r="N50"/>
  <c r="N51" s="1"/>
  <c r="M50"/>
  <c r="M51" s="1"/>
  <c r="U24" i="3"/>
  <c r="S24"/>
  <c r="R24"/>
  <c r="P24"/>
  <c r="P25" s="1"/>
  <c r="N24"/>
  <c r="N25" s="1"/>
  <c r="M24"/>
  <c r="M25" s="1"/>
  <c r="U24" i="4"/>
  <c r="S24"/>
  <c r="R24"/>
  <c r="P24"/>
  <c r="P25" s="1"/>
  <c r="N24"/>
  <c r="N25" s="1"/>
  <c r="M24"/>
  <c r="M25" s="1"/>
  <c r="U24" i="5"/>
  <c r="S24"/>
  <c r="R24"/>
  <c r="P24"/>
  <c r="P25" s="1"/>
  <c r="N24"/>
  <c r="N25" s="1"/>
  <c r="M24"/>
  <c r="M25" s="1"/>
  <c r="U24" i="6"/>
  <c r="S24"/>
  <c r="R24"/>
  <c r="P24"/>
  <c r="P25" s="1"/>
  <c r="N24"/>
  <c r="N25" s="1"/>
  <c r="M24"/>
  <c r="M25" s="1"/>
  <c r="U24" i="7"/>
  <c r="S24"/>
  <c r="R24"/>
  <c r="P24"/>
  <c r="P25" s="1"/>
  <c r="N24"/>
  <c r="N25" s="1"/>
  <c r="M24"/>
  <c r="M25" s="1"/>
  <c r="G24" i="3"/>
  <c r="F24"/>
  <c r="D24"/>
  <c r="D25" s="1"/>
  <c r="G24" i="4"/>
  <c r="F24"/>
  <c r="D24"/>
  <c r="D25" s="1"/>
  <c r="G24" i="5"/>
  <c r="F24"/>
  <c r="D24"/>
  <c r="D25" s="1"/>
  <c r="G24" i="6"/>
  <c r="F24"/>
  <c r="D24"/>
  <c r="D25" s="1"/>
  <c r="G24" i="7"/>
  <c r="F24"/>
  <c r="D24"/>
  <c r="D25" s="1"/>
  <c r="C52" i="4" l="1"/>
  <c r="M26" i="5"/>
  <c r="P26"/>
  <c r="N52"/>
  <c r="N52" i="3"/>
  <c r="P52" i="4"/>
  <c r="M104" i="5"/>
  <c r="M104" i="3"/>
  <c r="M130" i="6"/>
  <c r="M130" i="4"/>
  <c r="P130" i="7"/>
  <c r="P130" i="3"/>
  <c r="N182"/>
  <c r="P182"/>
  <c r="N208" i="5"/>
  <c r="N208" i="3"/>
  <c r="P208"/>
  <c r="P104" i="7"/>
  <c r="P103"/>
  <c r="M182"/>
  <c r="M181"/>
  <c r="N103"/>
  <c r="N104"/>
  <c r="P182"/>
  <c r="P181"/>
  <c r="N208"/>
  <c r="N207"/>
  <c r="C52" i="6"/>
  <c r="M26" i="7"/>
  <c r="M26" i="3"/>
  <c r="N52" i="7"/>
  <c r="P104" i="4"/>
  <c r="D52" i="7"/>
  <c r="D52" i="5"/>
  <c r="D52" i="3"/>
  <c r="N26" i="6"/>
  <c r="N26" i="4"/>
  <c r="P26" i="6"/>
  <c r="M52" i="7"/>
  <c r="M52" i="5"/>
  <c r="M52" i="3"/>
  <c r="P52" i="5"/>
  <c r="N104" i="6"/>
  <c r="N104" i="4"/>
  <c r="P104" i="5"/>
  <c r="N130" i="7"/>
  <c r="N130" i="5"/>
  <c r="N130" i="3"/>
  <c r="P130" i="4"/>
  <c r="M182" i="5"/>
  <c r="M182" i="3"/>
  <c r="P182" i="4"/>
  <c r="M208" i="5"/>
  <c r="M208" i="3"/>
  <c r="P208" i="4"/>
  <c r="M207" i="7"/>
  <c r="M208"/>
  <c r="C52"/>
  <c r="C52" i="5"/>
  <c r="C52" i="3"/>
  <c r="M26" i="6"/>
  <c r="M26" i="4"/>
  <c r="P26" i="7"/>
  <c r="P26" i="3"/>
  <c r="P52" i="6"/>
  <c r="M104"/>
  <c r="M104" i="4"/>
  <c r="P104" i="6"/>
  <c r="M130" i="7"/>
  <c r="M130" i="5"/>
  <c r="M130" i="3"/>
  <c r="P130" i="5"/>
  <c r="N182" i="6"/>
  <c r="P182" i="5"/>
  <c r="P208"/>
  <c r="M103" i="7"/>
  <c r="M104"/>
  <c r="N181"/>
  <c r="N182"/>
  <c r="P208"/>
  <c r="P207"/>
  <c r="P26" i="4"/>
  <c r="M52" i="6"/>
  <c r="M52" i="4"/>
  <c r="P52" i="7"/>
  <c r="P52" i="3"/>
  <c r="N104"/>
  <c r="P104"/>
  <c r="N130" i="6"/>
  <c r="N130" i="4"/>
  <c r="P130" i="6"/>
  <c r="M182"/>
  <c r="M182" i="4"/>
  <c r="P182" i="6"/>
  <c r="M208"/>
  <c r="M208" i="4"/>
  <c r="P208" i="6"/>
  <c r="U208" i="7"/>
  <c r="U207"/>
  <c r="S208"/>
  <c r="S207"/>
  <c r="R208"/>
  <c r="R207"/>
  <c r="U182"/>
  <c r="U181"/>
  <c r="S182"/>
  <c r="S181"/>
  <c r="R182"/>
  <c r="R181"/>
  <c r="U129"/>
  <c r="S129"/>
  <c r="R129"/>
  <c r="U104"/>
  <c r="U103"/>
  <c r="S104"/>
  <c r="S103"/>
  <c r="R104"/>
  <c r="R103"/>
  <c r="U51"/>
  <c r="S51"/>
  <c r="R51"/>
  <c r="U25"/>
  <c r="S25"/>
  <c r="R25"/>
  <c r="G51"/>
  <c r="F51"/>
  <c r="G25"/>
  <c r="F25"/>
  <c r="U181" i="6"/>
  <c r="S181"/>
  <c r="R181"/>
  <c r="U207"/>
  <c r="R207"/>
  <c r="S207"/>
  <c r="U129"/>
  <c r="S129"/>
  <c r="R129"/>
  <c r="U103"/>
  <c r="S103"/>
  <c r="R103"/>
  <c r="R51"/>
  <c r="S51"/>
  <c r="U51"/>
  <c r="U25"/>
  <c r="R25"/>
  <c r="S25"/>
  <c r="F51"/>
  <c r="G51"/>
  <c r="F25"/>
  <c r="A25" s="1"/>
  <c r="G25"/>
  <c r="S207" i="4"/>
  <c r="R207"/>
  <c r="S181"/>
  <c r="R181"/>
  <c r="S129"/>
  <c r="R129"/>
  <c r="S103"/>
  <c r="R103"/>
  <c r="U51"/>
  <c r="S51"/>
  <c r="R51"/>
  <c r="U25"/>
  <c r="R25"/>
  <c r="S25"/>
  <c r="F51"/>
  <c r="G51"/>
  <c r="F25"/>
  <c r="G25"/>
  <c r="S207" i="5"/>
  <c r="R207"/>
  <c r="U181"/>
  <c r="S181"/>
  <c r="R181"/>
  <c r="U129"/>
  <c r="S129"/>
  <c r="R129"/>
  <c r="U103"/>
  <c r="S103"/>
  <c r="R103"/>
  <c r="U51"/>
  <c r="S51"/>
  <c r="R51"/>
  <c r="U25"/>
  <c r="S25"/>
  <c r="R25"/>
  <c r="G51"/>
  <c r="F51"/>
  <c r="G25"/>
  <c r="F25"/>
  <c r="U181" i="3"/>
  <c r="U207"/>
  <c r="S207"/>
  <c r="R207"/>
  <c r="S181"/>
  <c r="R181"/>
  <c r="U129"/>
  <c r="U103"/>
  <c r="S129"/>
  <c r="R129"/>
  <c r="S103"/>
  <c r="R103"/>
  <c r="U51"/>
  <c r="U25"/>
  <c r="S51"/>
  <c r="R51"/>
  <c r="S25"/>
  <c r="R25"/>
  <c r="G51"/>
  <c r="F51"/>
  <c r="G25"/>
  <c r="F25"/>
  <c r="A24" i="5"/>
  <c r="A24" i="3"/>
  <c r="A24" i="7"/>
  <c r="A24" i="6"/>
  <c r="A50" i="7"/>
  <c r="A50" i="6"/>
  <c r="A50" i="5"/>
  <c r="A50" i="4"/>
  <c r="A50" i="3"/>
  <c r="A24" i="4"/>
  <c r="G70" i="3"/>
  <c r="U193" i="8"/>
  <c r="U192"/>
  <c r="U191"/>
  <c r="U197"/>
  <c r="U196"/>
  <c r="U195"/>
  <c r="U201"/>
  <c r="U200"/>
  <c r="U199"/>
  <c r="U205"/>
  <c r="U204"/>
  <c r="U203"/>
  <c r="S205"/>
  <c r="R205"/>
  <c r="S204"/>
  <c r="R204"/>
  <c r="S203"/>
  <c r="R203"/>
  <c r="S201"/>
  <c r="R201"/>
  <c r="S200"/>
  <c r="R200"/>
  <c r="S199"/>
  <c r="R199"/>
  <c r="S197"/>
  <c r="R197"/>
  <c r="S196"/>
  <c r="R196"/>
  <c r="S195"/>
  <c r="R195"/>
  <c r="S193"/>
  <c r="R193"/>
  <c r="S192"/>
  <c r="R192"/>
  <c r="S191"/>
  <c r="R191"/>
  <c r="P193"/>
  <c r="P192"/>
  <c r="P191"/>
  <c r="P197"/>
  <c r="P196"/>
  <c r="P195"/>
  <c r="P201"/>
  <c r="P200"/>
  <c r="P199"/>
  <c r="P205"/>
  <c r="P204"/>
  <c r="P203"/>
  <c r="N205"/>
  <c r="M205"/>
  <c r="N204"/>
  <c r="M204"/>
  <c r="N203"/>
  <c r="M203"/>
  <c r="N201"/>
  <c r="M201"/>
  <c r="N200"/>
  <c r="M200"/>
  <c r="N199"/>
  <c r="M199"/>
  <c r="N197"/>
  <c r="M197"/>
  <c r="N196"/>
  <c r="M196"/>
  <c r="N195"/>
  <c r="M195"/>
  <c r="N193"/>
  <c r="M193"/>
  <c r="N192"/>
  <c r="M192"/>
  <c r="N191"/>
  <c r="M191"/>
  <c r="U167"/>
  <c r="U166"/>
  <c r="U165"/>
  <c r="U171"/>
  <c r="U170"/>
  <c r="U169"/>
  <c r="U175"/>
  <c r="U174"/>
  <c r="U173"/>
  <c r="U177"/>
  <c r="U179"/>
  <c r="U178"/>
  <c r="S179"/>
  <c r="R179"/>
  <c r="S178"/>
  <c r="R178"/>
  <c r="S177"/>
  <c r="R177"/>
  <c r="S175"/>
  <c r="R175"/>
  <c r="S174"/>
  <c r="R174"/>
  <c r="S173"/>
  <c r="R173"/>
  <c r="S171"/>
  <c r="R171"/>
  <c r="S170"/>
  <c r="R170"/>
  <c r="S169"/>
  <c r="R169"/>
  <c r="S167"/>
  <c r="R167"/>
  <c r="S166"/>
  <c r="R166"/>
  <c r="S165"/>
  <c r="R165"/>
  <c r="P167"/>
  <c r="P166"/>
  <c r="P165"/>
  <c r="P171"/>
  <c r="P170"/>
  <c r="P169"/>
  <c r="P175"/>
  <c r="P174"/>
  <c r="P173"/>
  <c r="P179"/>
  <c r="P178"/>
  <c r="P177"/>
  <c r="N179"/>
  <c r="M179"/>
  <c r="N178"/>
  <c r="M178"/>
  <c r="N177"/>
  <c r="M177"/>
  <c r="N175"/>
  <c r="M175"/>
  <c r="N174"/>
  <c r="M174"/>
  <c r="N173"/>
  <c r="M173"/>
  <c r="N171"/>
  <c r="M171"/>
  <c r="N170"/>
  <c r="M170"/>
  <c r="N169"/>
  <c r="M169"/>
  <c r="N167"/>
  <c r="M167"/>
  <c r="N166"/>
  <c r="M166"/>
  <c r="N165"/>
  <c r="M165"/>
  <c r="U115"/>
  <c r="U114"/>
  <c r="U113"/>
  <c r="U119"/>
  <c r="U118"/>
  <c r="U117"/>
  <c r="U123"/>
  <c r="U122"/>
  <c r="U121"/>
  <c r="U127"/>
  <c r="U126"/>
  <c r="U125"/>
  <c r="S127"/>
  <c r="R127"/>
  <c r="S126"/>
  <c r="R126"/>
  <c r="S125"/>
  <c r="R125"/>
  <c r="S123"/>
  <c r="R123"/>
  <c r="S122"/>
  <c r="R122"/>
  <c r="S121"/>
  <c r="R121"/>
  <c r="S119"/>
  <c r="R119"/>
  <c r="S118"/>
  <c r="R118"/>
  <c r="S117"/>
  <c r="R117"/>
  <c r="S115"/>
  <c r="R115"/>
  <c r="S114"/>
  <c r="R114"/>
  <c r="S113"/>
  <c r="R113"/>
  <c r="P115"/>
  <c r="P114"/>
  <c r="P113"/>
  <c r="P119"/>
  <c r="P118"/>
  <c r="P117"/>
  <c r="P123"/>
  <c r="P122"/>
  <c r="P121"/>
  <c r="P127"/>
  <c r="P126"/>
  <c r="P125"/>
  <c r="N127"/>
  <c r="M127"/>
  <c r="N126"/>
  <c r="M126"/>
  <c r="N125"/>
  <c r="M125"/>
  <c r="N123"/>
  <c r="M123"/>
  <c r="N122"/>
  <c r="M122"/>
  <c r="N121"/>
  <c r="M121"/>
  <c r="N119"/>
  <c r="M119"/>
  <c r="N118"/>
  <c r="M118"/>
  <c r="N117"/>
  <c r="M117"/>
  <c r="N115"/>
  <c r="M115"/>
  <c r="N114"/>
  <c r="M114"/>
  <c r="N113"/>
  <c r="M113"/>
  <c r="P97"/>
  <c r="P96"/>
  <c r="P95"/>
  <c r="P93"/>
  <c r="P92"/>
  <c r="P91"/>
  <c r="N93"/>
  <c r="M93"/>
  <c r="N92"/>
  <c r="M92"/>
  <c r="N91"/>
  <c r="M91"/>
  <c r="N97"/>
  <c r="M97"/>
  <c r="N96"/>
  <c r="M96"/>
  <c r="N95"/>
  <c r="M95"/>
  <c r="N101"/>
  <c r="M101"/>
  <c r="N100"/>
  <c r="M100"/>
  <c r="N99"/>
  <c r="M99"/>
  <c r="P101"/>
  <c r="P100"/>
  <c r="P99"/>
  <c r="U101"/>
  <c r="U100"/>
  <c r="U99"/>
  <c r="S101"/>
  <c r="R101"/>
  <c r="S100"/>
  <c r="R100"/>
  <c r="S99"/>
  <c r="R99"/>
  <c r="S93"/>
  <c r="R93"/>
  <c r="S92"/>
  <c r="R92"/>
  <c r="S91"/>
  <c r="R91"/>
  <c r="S97"/>
  <c r="R97"/>
  <c r="S96"/>
  <c r="R96"/>
  <c r="S95"/>
  <c r="R95"/>
  <c r="U97"/>
  <c r="U96"/>
  <c r="U95"/>
  <c r="U93"/>
  <c r="U92"/>
  <c r="U91"/>
  <c r="U89"/>
  <c r="U88"/>
  <c r="U87"/>
  <c r="S89"/>
  <c r="R89"/>
  <c r="S88"/>
  <c r="R88"/>
  <c r="S87"/>
  <c r="R87"/>
  <c r="P89"/>
  <c r="P88"/>
  <c r="P87"/>
  <c r="N89"/>
  <c r="M89"/>
  <c r="N88"/>
  <c r="M88"/>
  <c r="N87"/>
  <c r="M87"/>
  <c r="P37"/>
  <c r="P36"/>
  <c r="P35"/>
  <c r="S37"/>
  <c r="R37"/>
  <c r="S36"/>
  <c r="R36"/>
  <c r="S35"/>
  <c r="R35"/>
  <c r="U37"/>
  <c r="U36"/>
  <c r="U35"/>
  <c r="U41"/>
  <c r="U40"/>
  <c r="U39"/>
  <c r="S41"/>
  <c r="R41"/>
  <c r="S40"/>
  <c r="R40"/>
  <c r="S39"/>
  <c r="R39"/>
  <c r="P41"/>
  <c r="P40"/>
  <c r="P39"/>
  <c r="P45"/>
  <c r="P44"/>
  <c r="P43"/>
  <c r="S45"/>
  <c r="R45"/>
  <c r="S44"/>
  <c r="R44"/>
  <c r="S43"/>
  <c r="R43"/>
  <c r="U45"/>
  <c r="U44"/>
  <c r="U43"/>
  <c r="U49"/>
  <c r="U48"/>
  <c r="U47"/>
  <c r="S49"/>
  <c r="R49"/>
  <c r="S48"/>
  <c r="R48"/>
  <c r="S47"/>
  <c r="R47"/>
  <c r="P49"/>
  <c r="P48"/>
  <c r="P47"/>
  <c r="N49"/>
  <c r="M49"/>
  <c r="N48"/>
  <c r="M48"/>
  <c r="N47"/>
  <c r="M47"/>
  <c r="N45"/>
  <c r="M45"/>
  <c r="N44"/>
  <c r="M44"/>
  <c r="N43"/>
  <c r="M43"/>
  <c r="N41"/>
  <c r="M41"/>
  <c r="N40"/>
  <c r="M40"/>
  <c r="N39"/>
  <c r="M39"/>
  <c r="N37"/>
  <c r="M37"/>
  <c r="N36"/>
  <c r="M36"/>
  <c r="N35"/>
  <c r="M35"/>
  <c r="U11"/>
  <c r="U10"/>
  <c r="U9"/>
  <c r="U15"/>
  <c r="U14"/>
  <c r="U13"/>
  <c r="U19"/>
  <c r="U18"/>
  <c r="U17"/>
  <c r="U23"/>
  <c r="U22"/>
  <c r="U21"/>
  <c r="S23"/>
  <c r="R23"/>
  <c r="S22"/>
  <c r="R22"/>
  <c r="S21"/>
  <c r="R21"/>
  <c r="S19"/>
  <c r="R19"/>
  <c r="S18"/>
  <c r="R18"/>
  <c r="S17"/>
  <c r="R17"/>
  <c r="S15"/>
  <c r="R15"/>
  <c r="S14"/>
  <c r="R14"/>
  <c r="S13"/>
  <c r="R13"/>
  <c r="R11"/>
  <c r="S10"/>
  <c r="R10"/>
  <c r="S9"/>
  <c r="R9"/>
  <c r="P11"/>
  <c r="P10"/>
  <c r="P9"/>
  <c r="P15"/>
  <c r="P14"/>
  <c r="P13"/>
  <c r="P19"/>
  <c r="P18"/>
  <c r="P17"/>
  <c r="P23"/>
  <c r="P22"/>
  <c r="P21"/>
  <c r="N23"/>
  <c r="M23"/>
  <c r="N22"/>
  <c r="M22"/>
  <c r="N21"/>
  <c r="M21"/>
  <c r="N19"/>
  <c r="M19"/>
  <c r="N18"/>
  <c r="M18"/>
  <c r="N17"/>
  <c r="M17"/>
  <c r="N15"/>
  <c r="M15"/>
  <c r="N14"/>
  <c r="M14"/>
  <c r="N13"/>
  <c r="M13"/>
  <c r="N11"/>
  <c r="M11"/>
  <c r="N10"/>
  <c r="M10"/>
  <c r="N9"/>
  <c r="M9"/>
  <c r="G49"/>
  <c r="F49"/>
  <c r="G48"/>
  <c r="F48"/>
  <c r="G47"/>
  <c r="F47"/>
  <c r="D49"/>
  <c r="C49"/>
  <c r="D48"/>
  <c r="C48"/>
  <c r="D47"/>
  <c r="C47"/>
  <c r="G45"/>
  <c r="F45"/>
  <c r="G44"/>
  <c r="F44"/>
  <c r="G43"/>
  <c r="F43"/>
  <c r="G41"/>
  <c r="F41"/>
  <c r="G40"/>
  <c r="F40"/>
  <c r="G39"/>
  <c r="F39"/>
  <c r="G37"/>
  <c r="F37"/>
  <c r="G36"/>
  <c r="F36"/>
  <c r="G35"/>
  <c r="F35"/>
  <c r="D37"/>
  <c r="C37"/>
  <c r="D36"/>
  <c r="C36"/>
  <c r="D35"/>
  <c r="C35"/>
  <c r="G23"/>
  <c r="F23"/>
  <c r="G22"/>
  <c r="F22"/>
  <c r="G21"/>
  <c r="F21"/>
  <c r="D23"/>
  <c r="C23"/>
  <c r="D22"/>
  <c r="C22"/>
  <c r="D21"/>
  <c r="C21"/>
  <c r="D14"/>
  <c r="C14"/>
  <c r="D19"/>
  <c r="C19"/>
  <c r="D18"/>
  <c r="C18"/>
  <c r="D17"/>
  <c r="C17"/>
  <c r="G19"/>
  <c r="F19"/>
  <c r="G18"/>
  <c r="F18"/>
  <c r="G17"/>
  <c r="F17"/>
  <c r="G15"/>
  <c r="F15"/>
  <c r="F14"/>
  <c r="A14" s="1"/>
  <c r="G13"/>
  <c r="F13"/>
  <c r="G11"/>
  <c r="F11"/>
  <c r="G10"/>
  <c r="F10"/>
  <c r="F9"/>
  <c r="A9" s="1"/>
  <c r="D11"/>
  <c r="C11"/>
  <c r="D10"/>
  <c r="C10"/>
  <c r="D9"/>
  <c r="C9"/>
  <c r="T96" i="5"/>
  <c r="T95"/>
  <c r="A51" i="7" l="1"/>
  <c r="A25"/>
  <c r="A51" i="6"/>
  <c r="A51" i="4"/>
  <c r="A25"/>
  <c r="A51" i="5"/>
  <c r="A25"/>
  <c r="A51" i="3"/>
  <c r="A25"/>
  <c r="D20" i="8"/>
  <c r="N20"/>
  <c r="M98"/>
  <c r="N98"/>
  <c r="P124"/>
  <c r="P176"/>
  <c r="P202"/>
  <c r="M20"/>
  <c r="P46"/>
  <c r="P20"/>
  <c r="M46"/>
  <c r="M124"/>
  <c r="M176"/>
  <c r="M202"/>
  <c r="N46"/>
  <c r="P98"/>
  <c r="N124"/>
  <c r="N176"/>
  <c r="N202"/>
  <c r="U202"/>
  <c r="S202"/>
  <c r="R202"/>
  <c r="U176"/>
  <c r="S176"/>
  <c r="R176"/>
  <c r="R124"/>
  <c r="S124"/>
  <c r="U124"/>
  <c r="U98"/>
  <c r="R98"/>
  <c r="S98"/>
  <c r="R46"/>
  <c r="S46"/>
  <c r="U46"/>
  <c r="U20"/>
  <c r="R20"/>
  <c r="S20"/>
  <c r="F46"/>
  <c r="G46"/>
  <c r="G20"/>
  <c r="F20"/>
  <c r="T165"/>
  <c r="V165" s="1"/>
  <c r="T167"/>
  <c r="V167" s="1"/>
  <c r="T170"/>
  <c r="V170" s="1"/>
  <c r="T173"/>
  <c r="V173" s="1"/>
  <c r="T178"/>
  <c r="T191"/>
  <c r="V191" s="1"/>
  <c r="T193"/>
  <c r="V193" s="1"/>
  <c r="T196"/>
  <c r="V196" s="1"/>
  <c r="T199"/>
  <c r="V199" s="1"/>
  <c r="T204"/>
  <c r="T166"/>
  <c r="V166" s="1"/>
  <c r="T169"/>
  <c r="V169" s="1"/>
  <c r="T171"/>
  <c r="V171" s="1"/>
  <c r="T174"/>
  <c r="V174" s="1"/>
  <c r="T177"/>
  <c r="T179"/>
  <c r="V179" s="1"/>
  <c r="T192"/>
  <c r="V192" s="1"/>
  <c r="T195"/>
  <c r="V195" s="1"/>
  <c r="T197"/>
  <c r="V197" s="1"/>
  <c r="T200"/>
  <c r="V200" s="1"/>
  <c r="T203"/>
  <c r="T205"/>
  <c r="V205" s="1"/>
  <c r="F42"/>
  <c r="N94"/>
  <c r="T201"/>
  <c r="T175"/>
  <c r="U94"/>
  <c r="R94"/>
  <c r="P94"/>
  <c r="M120"/>
  <c r="P120"/>
  <c r="R120"/>
  <c r="U120"/>
  <c r="M172"/>
  <c r="P172"/>
  <c r="R172"/>
  <c r="U172"/>
  <c r="M198"/>
  <c r="P198"/>
  <c r="R198"/>
  <c r="U198"/>
  <c r="F16"/>
  <c r="G42"/>
  <c r="R16"/>
  <c r="U16"/>
  <c r="M42"/>
  <c r="G16"/>
  <c r="M16"/>
  <c r="P16"/>
  <c r="S16"/>
  <c r="N42"/>
  <c r="R42"/>
  <c r="S94"/>
  <c r="N120"/>
  <c r="S120"/>
  <c r="N172"/>
  <c r="S172"/>
  <c r="N198"/>
  <c r="S198"/>
  <c r="U42"/>
  <c r="N16"/>
  <c r="P42"/>
  <c r="S42"/>
  <c r="M94"/>
  <c r="A46" i="3"/>
  <c r="A18" i="8"/>
  <c r="A22"/>
  <c r="A39"/>
  <c r="A20" i="7"/>
  <c r="A46" i="4"/>
  <c r="A36" i="8"/>
  <c r="A44"/>
  <c r="A46" i="6"/>
  <c r="A15" i="8"/>
  <c r="A41"/>
  <c r="A48"/>
  <c r="A11"/>
  <c r="A20" i="5"/>
  <c r="A46" i="7"/>
  <c r="A20" i="3"/>
  <c r="A20" i="4"/>
  <c r="A10" i="8"/>
  <c r="A13"/>
  <c r="A20" i="6"/>
  <c r="A46" i="5"/>
  <c r="A17" i="8"/>
  <c r="A19"/>
  <c r="A21"/>
  <c r="A23"/>
  <c r="A35"/>
  <c r="A37"/>
  <c r="A40"/>
  <c r="A43"/>
  <c r="A45"/>
  <c r="A47"/>
  <c r="A49"/>
  <c r="N50"/>
  <c r="O36"/>
  <c r="Q36" s="1"/>
  <c r="C50"/>
  <c r="M206"/>
  <c r="N128"/>
  <c r="N180"/>
  <c r="O200"/>
  <c r="Q200" s="1"/>
  <c r="N206"/>
  <c r="D24"/>
  <c r="D50"/>
  <c r="P102"/>
  <c r="N102"/>
  <c r="P128"/>
  <c r="P180"/>
  <c r="F24"/>
  <c r="F50"/>
  <c r="O41"/>
  <c r="M50"/>
  <c r="M128"/>
  <c r="U128"/>
  <c r="M180"/>
  <c r="U206"/>
  <c r="S206"/>
  <c r="R206"/>
  <c r="S128"/>
  <c r="U50"/>
  <c r="S50"/>
  <c r="R50"/>
  <c r="G50"/>
  <c r="U24"/>
  <c r="S24"/>
  <c r="R24"/>
  <c r="G24"/>
  <c r="P206"/>
  <c r="M102"/>
  <c r="P50"/>
  <c r="P24"/>
  <c r="N24"/>
  <c r="M24"/>
  <c r="U180"/>
  <c r="S180"/>
  <c r="R180"/>
  <c r="R128"/>
  <c r="R102"/>
  <c r="S102"/>
  <c r="U102"/>
  <c r="O39"/>
  <c r="T88"/>
  <c r="O170"/>
  <c r="Q170" s="1"/>
  <c r="T18"/>
  <c r="O35"/>
  <c r="Q35" s="1"/>
  <c r="T125"/>
  <c r="T127"/>
  <c r="T100"/>
  <c r="O119"/>
  <c r="O122"/>
  <c r="Q122" s="1"/>
  <c r="T113"/>
  <c r="V113" s="1"/>
  <c r="T121"/>
  <c r="V121" s="1"/>
  <c r="T93"/>
  <c r="R116"/>
  <c r="O171"/>
  <c r="O174"/>
  <c r="Q174" s="1"/>
  <c r="O177"/>
  <c r="O192"/>
  <c r="Q192" s="1"/>
  <c r="S90"/>
  <c r="O37"/>
  <c r="Q37" s="1"/>
  <c r="O48"/>
  <c r="Q48" s="1"/>
  <c r="T119"/>
  <c r="O18"/>
  <c r="Q18" s="1"/>
  <c r="P38"/>
  <c r="T99"/>
  <c r="T115"/>
  <c r="O197"/>
  <c r="O204"/>
  <c r="Q204" s="1"/>
  <c r="T101"/>
  <c r="O126"/>
  <c r="Q126" s="1"/>
  <c r="O196"/>
  <c r="Q196" s="1"/>
  <c r="O203"/>
  <c r="O44"/>
  <c r="Q44" s="1"/>
  <c r="O113"/>
  <c r="Q113" s="1"/>
  <c r="T126"/>
  <c r="O166"/>
  <c r="Q166" s="1"/>
  <c r="O178"/>
  <c r="Q178" s="1"/>
  <c r="O191"/>
  <c r="Q191" s="1"/>
  <c r="O49"/>
  <c r="Q49" s="1"/>
  <c r="T87"/>
  <c r="R168"/>
  <c r="N194"/>
  <c r="N208" s="1"/>
  <c r="S194"/>
  <c r="P194"/>
  <c r="P208" s="1"/>
  <c r="U194"/>
  <c r="N38"/>
  <c r="U90"/>
  <c r="T95"/>
  <c r="V95" s="1"/>
  <c r="M116"/>
  <c r="M130" s="1"/>
  <c r="S116"/>
  <c r="T117"/>
  <c r="M168"/>
  <c r="R194"/>
  <c r="M38"/>
  <c r="M52" s="1"/>
  <c r="O40"/>
  <c r="Q40" s="1"/>
  <c r="N116"/>
  <c r="O127"/>
  <c r="Q127" s="1"/>
  <c r="O179"/>
  <c r="Q179" s="1"/>
  <c r="M194"/>
  <c r="T44"/>
  <c r="O47"/>
  <c r="R90"/>
  <c r="T91"/>
  <c r="P116"/>
  <c r="U116"/>
  <c r="O118"/>
  <c r="Q118" s="1"/>
  <c r="O125"/>
  <c r="O165"/>
  <c r="Q165" s="1"/>
  <c r="N168"/>
  <c r="N182" s="1"/>
  <c r="S168"/>
  <c r="P168"/>
  <c r="P182" s="1"/>
  <c r="U168"/>
  <c r="O205"/>
  <c r="Q205" s="1"/>
  <c r="H44"/>
  <c r="O193"/>
  <c r="O195"/>
  <c r="O199"/>
  <c r="O167"/>
  <c r="O169"/>
  <c r="O173"/>
  <c r="T114"/>
  <c r="V114" s="1"/>
  <c r="T118"/>
  <c r="T122"/>
  <c r="O114"/>
  <c r="Q114" s="1"/>
  <c r="O115"/>
  <c r="O117"/>
  <c r="O121"/>
  <c r="T89"/>
  <c r="T92"/>
  <c r="T96"/>
  <c r="O43"/>
  <c r="N52" l="1"/>
  <c r="P130"/>
  <c r="N130"/>
  <c r="M182"/>
  <c r="M208"/>
  <c r="P51"/>
  <c r="N207"/>
  <c r="N129"/>
  <c r="M51"/>
  <c r="M207"/>
  <c r="M181"/>
  <c r="M129"/>
  <c r="P52"/>
  <c r="N51"/>
  <c r="P207"/>
  <c r="P181"/>
  <c r="P129"/>
  <c r="M103"/>
  <c r="N181"/>
  <c r="M25"/>
  <c r="N103"/>
  <c r="N25"/>
  <c r="P25"/>
  <c r="P103"/>
  <c r="U181"/>
  <c r="U182"/>
  <c r="U207"/>
  <c r="U208"/>
  <c r="S208"/>
  <c r="S207"/>
  <c r="R207"/>
  <c r="R208"/>
  <c r="S182"/>
  <c r="S181"/>
  <c r="R181"/>
  <c r="R182"/>
  <c r="U130"/>
  <c r="U129"/>
  <c r="U103"/>
  <c r="U104"/>
  <c r="S130"/>
  <c r="S129"/>
  <c r="R129"/>
  <c r="R130"/>
  <c r="R103"/>
  <c r="R104"/>
  <c r="S104"/>
  <c r="S103"/>
  <c r="U51"/>
  <c r="U25"/>
  <c r="S51"/>
  <c r="R51"/>
  <c r="S25"/>
  <c r="R25"/>
  <c r="G51"/>
  <c r="F51"/>
  <c r="G25"/>
  <c r="A25" s="1"/>
  <c r="F25"/>
  <c r="V204"/>
  <c r="V178"/>
  <c r="V203"/>
  <c r="V177"/>
  <c r="V201"/>
  <c r="T202"/>
  <c r="V175"/>
  <c r="T176"/>
  <c r="O172"/>
  <c r="O198"/>
  <c r="V122"/>
  <c r="V96"/>
  <c r="V44"/>
  <c r="V18"/>
  <c r="O120"/>
  <c r="A16"/>
  <c r="T120"/>
  <c r="T172"/>
  <c r="T94"/>
  <c r="O42"/>
  <c r="T198"/>
  <c r="Q197"/>
  <c r="Q171"/>
  <c r="Q119"/>
  <c r="Q41"/>
  <c r="A42"/>
  <c r="V119"/>
  <c r="V93"/>
  <c r="Q39"/>
  <c r="A50"/>
  <c r="A24"/>
  <c r="V118"/>
  <c r="V92"/>
  <c r="V194"/>
  <c r="V168"/>
  <c r="V115"/>
  <c r="V116" s="1"/>
  <c r="V87"/>
  <c r="V88"/>
  <c r="V117"/>
  <c r="V91"/>
  <c r="Q203"/>
  <c r="Q206" s="1"/>
  <c r="O206"/>
  <c r="Q177"/>
  <c r="Q180" s="1"/>
  <c r="O180"/>
  <c r="Q125"/>
  <c r="Q128" s="1"/>
  <c r="O128"/>
  <c r="Q47"/>
  <c r="Q50" s="1"/>
  <c r="O50"/>
  <c r="T206"/>
  <c r="T180"/>
  <c r="V127"/>
  <c r="T128"/>
  <c r="V101"/>
  <c r="T102"/>
  <c r="V126"/>
  <c r="V100"/>
  <c r="V125"/>
  <c r="V99"/>
  <c r="Q38"/>
  <c r="O38"/>
  <c r="T194"/>
  <c r="Q195"/>
  <c r="Q199"/>
  <c r="O194"/>
  <c r="Q193"/>
  <c r="Q173"/>
  <c r="O168"/>
  <c r="Q167"/>
  <c r="Q169"/>
  <c r="T168"/>
  <c r="O116"/>
  <c r="Q115"/>
  <c r="Q117"/>
  <c r="Q121"/>
  <c r="T116"/>
  <c r="T90"/>
  <c r="V89"/>
  <c r="Q43"/>
  <c r="T208" l="1"/>
  <c r="T207"/>
  <c r="T182"/>
  <c r="T181"/>
  <c r="A51"/>
  <c r="V202"/>
  <c r="V176"/>
  <c r="Q198"/>
  <c r="Q120"/>
  <c r="Q172"/>
  <c r="V94"/>
  <c r="Q42"/>
  <c r="V198"/>
  <c r="V120"/>
  <c r="V172"/>
  <c r="A46"/>
  <c r="Q194"/>
  <c r="Q168"/>
  <c r="Q116"/>
  <c r="V90"/>
  <c r="V206"/>
  <c r="V180"/>
  <c r="V128"/>
  <c r="V102"/>
  <c r="O201"/>
  <c r="O175"/>
  <c r="O123"/>
  <c r="T123"/>
  <c r="T97"/>
  <c r="O45"/>
  <c r="V207" l="1"/>
  <c r="V208"/>
  <c r="V181"/>
  <c r="V182"/>
  <c r="O46"/>
  <c r="O124"/>
  <c r="O202"/>
  <c r="O176"/>
  <c r="T124"/>
  <c r="T98"/>
  <c r="W198"/>
  <c r="W172"/>
  <c r="W120"/>
  <c r="Q201"/>
  <c r="Q175"/>
  <c r="Q123"/>
  <c r="V123"/>
  <c r="V97"/>
  <c r="Q45"/>
  <c r="T103" l="1"/>
  <c r="T104"/>
  <c r="O208"/>
  <c r="O207"/>
  <c r="O182"/>
  <c r="O181"/>
  <c r="T130"/>
  <c r="T129"/>
  <c r="O51"/>
  <c r="O52"/>
  <c r="O129"/>
  <c r="O130"/>
  <c r="Q176"/>
  <c r="Q124"/>
  <c r="Q202"/>
  <c r="Q46"/>
  <c r="V124"/>
  <c r="V98"/>
  <c r="Q51" l="1"/>
  <c r="Q52"/>
  <c r="V130"/>
  <c r="V129"/>
  <c r="Q181"/>
  <c r="Q182"/>
  <c r="W182" s="1"/>
  <c r="V103"/>
  <c r="V104"/>
  <c r="Q129"/>
  <c r="Q130"/>
  <c r="Q208"/>
  <c r="W208" s="1"/>
  <c r="Q207"/>
  <c r="W130" l="1"/>
  <c r="U231" i="3" l="1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4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5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6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231" i="7"/>
  <c r="S231"/>
  <c r="R231"/>
  <c r="P231"/>
  <c r="N231"/>
  <c r="M231"/>
  <c r="U230"/>
  <c r="S230"/>
  <c r="R230"/>
  <c r="P230"/>
  <c r="N230"/>
  <c r="M230"/>
  <c r="U229"/>
  <c r="S229"/>
  <c r="R229"/>
  <c r="P229"/>
  <c r="N229"/>
  <c r="M229"/>
  <c r="U227"/>
  <c r="S227"/>
  <c r="R227"/>
  <c r="P227"/>
  <c r="N227"/>
  <c r="M227"/>
  <c r="U226"/>
  <c r="S226"/>
  <c r="R226"/>
  <c r="P226"/>
  <c r="N226"/>
  <c r="M226"/>
  <c r="U225"/>
  <c r="S225"/>
  <c r="R225"/>
  <c r="P225"/>
  <c r="N225"/>
  <c r="M225"/>
  <c r="U223"/>
  <c r="S223"/>
  <c r="R223"/>
  <c r="P223"/>
  <c r="N223"/>
  <c r="M223"/>
  <c r="U222"/>
  <c r="S222"/>
  <c r="R222"/>
  <c r="P222"/>
  <c r="N222"/>
  <c r="M222"/>
  <c r="U221"/>
  <c r="S221"/>
  <c r="R221"/>
  <c r="P221"/>
  <c r="N221"/>
  <c r="M221"/>
  <c r="U220"/>
  <c r="S220"/>
  <c r="R220"/>
  <c r="U219"/>
  <c r="S219"/>
  <c r="R219"/>
  <c r="P219"/>
  <c r="N219"/>
  <c r="M219"/>
  <c r="U218"/>
  <c r="S218"/>
  <c r="R218"/>
  <c r="P218"/>
  <c r="N218"/>
  <c r="M218"/>
  <c r="U217"/>
  <c r="S217"/>
  <c r="R217"/>
  <c r="P217"/>
  <c r="N217"/>
  <c r="M217"/>
  <c r="U153" i="3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4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5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6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153" i="7"/>
  <c r="S153"/>
  <c r="R153"/>
  <c r="P153"/>
  <c r="N153"/>
  <c r="M153"/>
  <c r="U152"/>
  <c r="S152"/>
  <c r="R152"/>
  <c r="P152"/>
  <c r="N152"/>
  <c r="M152"/>
  <c r="U151"/>
  <c r="S151"/>
  <c r="R151"/>
  <c r="P151"/>
  <c r="N151"/>
  <c r="M151"/>
  <c r="U149"/>
  <c r="S149"/>
  <c r="R149"/>
  <c r="P149"/>
  <c r="N149"/>
  <c r="M149"/>
  <c r="U148"/>
  <c r="S148"/>
  <c r="R148"/>
  <c r="P148"/>
  <c r="N148"/>
  <c r="M148"/>
  <c r="U147"/>
  <c r="S147"/>
  <c r="R147"/>
  <c r="P147"/>
  <c r="N147"/>
  <c r="M147"/>
  <c r="U145"/>
  <c r="S145"/>
  <c r="R145"/>
  <c r="P145"/>
  <c r="N145"/>
  <c r="M145"/>
  <c r="U144"/>
  <c r="S144"/>
  <c r="R144"/>
  <c r="P144"/>
  <c r="N144"/>
  <c r="M144"/>
  <c r="U143"/>
  <c r="S143"/>
  <c r="R143"/>
  <c r="P143"/>
  <c r="N143"/>
  <c r="M143"/>
  <c r="U141"/>
  <c r="S141"/>
  <c r="R141"/>
  <c r="P141"/>
  <c r="N141"/>
  <c r="M141"/>
  <c r="U140"/>
  <c r="S140"/>
  <c r="R140"/>
  <c r="P140"/>
  <c r="N140"/>
  <c r="M140"/>
  <c r="U139"/>
  <c r="S139"/>
  <c r="R139"/>
  <c r="P139"/>
  <c r="N139"/>
  <c r="M139"/>
  <c r="U231" i="8"/>
  <c r="S231"/>
  <c r="P231"/>
  <c r="N231"/>
  <c r="M231"/>
  <c r="S230"/>
  <c r="R230"/>
  <c r="P229"/>
  <c r="U227"/>
  <c r="S227"/>
  <c r="N227"/>
  <c r="U226"/>
  <c r="N226"/>
  <c r="U223"/>
  <c r="P223"/>
  <c r="N223"/>
  <c r="N222"/>
  <c r="M222"/>
  <c r="U218"/>
  <c r="R218"/>
  <c r="N218"/>
  <c r="U217"/>
  <c r="S217"/>
  <c r="N217"/>
  <c r="M217"/>
  <c r="U153"/>
  <c r="R153"/>
  <c r="N153"/>
  <c r="U152"/>
  <c r="M152"/>
  <c r="S151"/>
  <c r="P151"/>
  <c r="P149"/>
  <c r="M149"/>
  <c r="S148"/>
  <c r="P148"/>
  <c r="N148"/>
  <c r="M148"/>
  <c r="P147"/>
  <c r="U145"/>
  <c r="S145"/>
  <c r="N145"/>
  <c r="M145"/>
  <c r="P144"/>
  <c r="M144"/>
  <c r="U140"/>
  <c r="S140"/>
  <c r="N140"/>
  <c r="U139"/>
  <c r="S139"/>
  <c r="N139"/>
  <c r="U205" i="1"/>
  <c r="S205"/>
  <c r="R205"/>
  <c r="P205"/>
  <c r="N205"/>
  <c r="M205"/>
  <c r="U204"/>
  <c r="S204"/>
  <c r="R204"/>
  <c r="P204"/>
  <c r="N204"/>
  <c r="M204"/>
  <c r="U203"/>
  <c r="S203"/>
  <c r="R203"/>
  <c r="P203"/>
  <c r="N203"/>
  <c r="M203"/>
  <c r="U201"/>
  <c r="S201"/>
  <c r="R201"/>
  <c r="P201"/>
  <c r="N201"/>
  <c r="M201"/>
  <c r="U200"/>
  <c r="S200"/>
  <c r="R200"/>
  <c r="P200"/>
  <c r="N200"/>
  <c r="M200"/>
  <c r="U199"/>
  <c r="S199"/>
  <c r="R199"/>
  <c r="P199"/>
  <c r="N199"/>
  <c r="M199"/>
  <c r="U197"/>
  <c r="S197"/>
  <c r="R197"/>
  <c r="P197"/>
  <c r="N197"/>
  <c r="M197"/>
  <c r="U196"/>
  <c r="S196"/>
  <c r="R196"/>
  <c r="P196"/>
  <c r="N196"/>
  <c r="M196"/>
  <c r="U195"/>
  <c r="S195"/>
  <c r="R195"/>
  <c r="P195"/>
  <c r="N195"/>
  <c r="M195"/>
  <c r="U193"/>
  <c r="S193"/>
  <c r="R193"/>
  <c r="P193"/>
  <c r="N193"/>
  <c r="M193"/>
  <c r="U192"/>
  <c r="S192"/>
  <c r="R192"/>
  <c r="P192"/>
  <c r="N192"/>
  <c r="M192"/>
  <c r="U191"/>
  <c r="S191"/>
  <c r="R191"/>
  <c r="P191"/>
  <c r="N191"/>
  <c r="M191"/>
  <c r="U179"/>
  <c r="S179"/>
  <c r="R179"/>
  <c r="P179"/>
  <c r="P231" s="1"/>
  <c r="N179"/>
  <c r="M179"/>
  <c r="U178"/>
  <c r="S178"/>
  <c r="R178"/>
  <c r="P178"/>
  <c r="P230" s="1"/>
  <c r="N178"/>
  <c r="M178"/>
  <c r="U177"/>
  <c r="S177"/>
  <c r="R177"/>
  <c r="P177"/>
  <c r="N177"/>
  <c r="M177"/>
  <c r="U175"/>
  <c r="S175"/>
  <c r="R175"/>
  <c r="P175"/>
  <c r="P227" s="1"/>
  <c r="N175"/>
  <c r="M175"/>
  <c r="U174"/>
  <c r="S174"/>
  <c r="R174"/>
  <c r="P174"/>
  <c r="P226" s="1"/>
  <c r="N174"/>
  <c r="M174"/>
  <c r="U173"/>
  <c r="S173"/>
  <c r="R173"/>
  <c r="P173"/>
  <c r="N173"/>
  <c r="M173"/>
  <c r="U171"/>
  <c r="S171"/>
  <c r="R171"/>
  <c r="P171"/>
  <c r="N171"/>
  <c r="M171"/>
  <c r="U170"/>
  <c r="S170"/>
  <c r="R170"/>
  <c r="P170"/>
  <c r="N170"/>
  <c r="M170"/>
  <c r="U169"/>
  <c r="S169"/>
  <c r="R169"/>
  <c r="P169"/>
  <c r="N169"/>
  <c r="M169"/>
  <c r="U167"/>
  <c r="S167"/>
  <c r="R167"/>
  <c r="P167"/>
  <c r="N167"/>
  <c r="M167"/>
  <c r="U166"/>
  <c r="S166"/>
  <c r="S218" s="1"/>
  <c r="R166"/>
  <c r="P166"/>
  <c r="N166"/>
  <c r="M166"/>
  <c r="U165"/>
  <c r="S165"/>
  <c r="R165"/>
  <c r="P165"/>
  <c r="N165"/>
  <c r="N217" s="1"/>
  <c r="M165"/>
  <c r="U127"/>
  <c r="S127"/>
  <c r="R127"/>
  <c r="P127"/>
  <c r="N127"/>
  <c r="M127"/>
  <c r="U126"/>
  <c r="S126"/>
  <c r="R126"/>
  <c r="P126"/>
  <c r="N126"/>
  <c r="M126"/>
  <c r="U125"/>
  <c r="S125"/>
  <c r="R125"/>
  <c r="P125"/>
  <c r="N125"/>
  <c r="M125"/>
  <c r="U123"/>
  <c r="S123"/>
  <c r="R123"/>
  <c r="P123"/>
  <c r="N123"/>
  <c r="M123"/>
  <c r="U122"/>
  <c r="S122"/>
  <c r="R122"/>
  <c r="P122"/>
  <c r="N122"/>
  <c r="M122"/>
  <c r="U121"/>
  <c r="S121"/>
  <c r="R121"/>
  <c r="P121"/>
  <c r="N121"/>
  <c r="M121"/>
  <c r="U119"/>
  <c r="S119"/>
  <c r="R119"/>
  <c r="P119"/>
  <c r="N119"/>
  <c r="M119"/>
  <c r="U118"/>
  <c r="S118"/>
  <c r="R118"/>
  <c r="P118"/>
  <c r="N118"/>
  <c r="M118"/>
  <c r="U117"/>
  <c r="S117"/>
  <c r="R117"/>
  <c r="P117"/>
  <c r="N117"/>
  <c r="M117"/>
  <c r="U115"/>
  <c r="S115"/>
  <c r="R115"/>
  <c r="P115"/>
  <c r="N115"/>
  <c r="M115"/>
  <c r="U114"/>
  <c r="S114"/>
  <c r="R114"/>
  <c r="P114"/>
  <c r="N114"/>
  <c r="M114"/>
  <c r="U113"/>
  <c r="S113"/>
  <c r="R113"/>
  <c r="P113"/>
  <c r="N113"/>
  <c r="M113"/>
  <c r="U101"/>
  <c r="S101"/>
  <c r="R101"/>
  <c r="P101"/>
  <c r="P153" s="1"/>
  <c r="N101"/>
  <c r="M101"/>
  <c r="U100"/>
  <c r="S100"/>
  <c r="R100"/>
  <c r="P100"/>
  <c r="N100"/>
  <c r="N152" s="1"/>
  <c r="M100"/>
  <c r="U99"/>
  <c r="S99"/>
  <c r="R99"/>
  <c r="P99"/>
  <c r="N99"/>
  <c r="M99"/>
  <c r="U97"/>
  <c r="S97"/>
  <c r="R97"/>
  <c r="P97"/>
  <c r="N97"/>
  <c r="M97"/>
  <c r="M149" s="1"/>
  <c r="U96"/>
  <c r="S96"/>
  <c r="R96"/>
  <c r="P96"/>
  <c r="N96"/>
  <c r="M96"/>
  <c r="U95"/>
  <c r="S95"/>
  <c r="R95"/>
  <c r="P95"/>
  <c r="N95"/>
  <c r="M95"/>
  <c r="U93"/>
  <c r="S93"/>
  <c r="R93"/>
  <c r="P93"/>
  <c r="P145" s="1"/>
  <c r="N93"/>
  <c r="M93"/>
  <c r="U92"/>
  <c r="S92"/>
  <c r="R92"/>
  <c r="P92"/>
  <c r="N92"/>
  <c r="N144" s="1"/>
  <c r="M92"/>
  <c r="U91"/>
  <c r="S91"/>
  <c r="R91"/>
  <c r="P91"/>
  <c r="N91"/>
  <c r="M91"/>
  <c r="U89"/>
  <c r="S89"/>
  <c r="R89"/>
  <c r="P89"/>
  <c r="N89"/>
  <c r="M89"/>
  <c r="U88"/>
  <c r="S88"/>
  <c r="S140" s="1"/>
  <c r="R88"/>
  <c r="P88"/>
  <c r="N88"/>
  <c r="M88"/>
  <c r="U87"/>
  <c r="U139" s="1"/>
  <c r="S87"/>
  <c r="R87"/>
  <c r="P87"/>
  <c r="P139" s="1"/>
  <c r="N87"/>
  <c r="M87"/>
  <c r="M139" s="1"/>
  <c r="U49"/>
  <c r="S49"/>
  <c r="R49"/>
  <c r="P49"/>
  <c r="N49"/>
  <c r="M49"/>
  <c r="U48"/>
  <c r="S48"/>
  <c r="R48"/>
  <c r="P48"/>
  <c r="N48"/>
  <c r="M48"/>
  <c r="U47"/>
  <c r="S47"/>
  <c r="R47"/>
  <c r="P47"/>
  <c r="N47"/>
  <c r="M47"/>
  <c r="U45"/>
  <c r="S45"/>
  <c r="R45"/>
  <c r="P45"/>
  <c r="N45"/>
  <c r="M45"/>
  <c r="U44"/>
  <c r="S44"/>
  <c r="R44"/>
  <c r="P44"/>
  <c r="N44"/>
  <c r="M44"/>
  <c r="U43"/>
  <c r="S43"/>
  <c r="R43"/>
  <c r="P43"/>
  <c r="N43"/>
  <c r="M43"/>
  <c r="U41"/>
  <c r="S41"/>
  <c r="R41"/>
  <c r="P41"/>
  <c r="N41"/>
  <c r="M41"/>
  <c r="U40"/>
  <c r="S40"/>
  <c r="R40"/>
  <c r="P40"/>
  <c r="N40"/>
  <c r="M40"/>
  <c r="U39"/>
  <c r="S39"/>
  <c r="R39"/>
  <c r="P39"/>
  <c r="N39"/>
  <c r="M39"/>
  <c r="U37"/>
  <c r="S37"/>
  <c r="R37"/>
  <c r="P37"/>
  <c r="N37"/>
  <c r="M37"/>
  <c r="U36"/>
  <c r="S36"/>
  <c r="R36"/>
  <c r="P36"/>
  <c r="N36"/>
  <c r="M36"/>
  <c r="U35"/>
  <c r="S35"/>
  <c r="R35"/>
  <c r="P35"/>
  <c r="N35"/>
  <c r="M35"/>
  <c r="S15"/>
  <c r="R15"/>
  <c r="S14"/>
  <c r="R14"/>
  <c r="S13"/>
  <c r="R13"/>
  <c r="S19"/>
  <c r="R19"/>
  <c r="S18"/>
  <c r="R18"/>
  <c r="S17"/>
  <c r="R17"/>
  <c r="S23"/>
  <c r="R23"/>
  <c r="S22"/>
  <c r="R22"/>
  <c r="S21"/>
  <c r="R21"/>
  <c r="U23"/>
  <c r="U22"/>
  <c r="U21"/>
  <c r="U19"/>
  <c r="U18"/>
  <c r="U17"/>
  <c r="U15"/>
  <c r="U14"/>
  <c r="U13"/>
  <c r="U11"/>
  <c r="U10"/>
  <c r="U9"/>
  <c r="S11"/>
  <c r="R11"/>
  <c r="S10"/>
  <c r="R10"/>
  <c r="S9"/>
  <c r="R9"/>
  <c r="P11"/>
  <c r="P10"/>
  <c r="P9"/>
  <c r="P15"/>
  <c r="P14"/>
  <c r="P13"/>
  <c r="P19"/>
  <c r="P18"/>
  <c r="P17"/>
  <c r="P23"/>
  <c r="P22"/>
  <c r="P21"/>
  <c r="N23"/>
  <c r="M23"/>
  <c r="N22"/>
  <c r="M22"/>
  <c r="N21"/>
  <c r="M21"/>
  <c r="N19"/>
  <c r="M19"/>
  <c r="N18"/>
  <c r="M18"/>
  <c r="N17"/>
  <c r="M17"/>
  <c r="N15"/>
  <c r="M15"/>
  <c r="N14"/>
  <c r="M14"/>
  <c r="N13"/>
  <c r="M13"/>
  <c r="N11"/>
  <c r="M11"/>
  <c r="N10"/>
  <c r="M10"/>
  <c r="N9"/>
  <c r="M9"/>
  <c r="G37"/>
  <c r="F37"/>
  <c r="G36"/>
  <c r="F36"/>
  <c r="G35"/>
  <c r="F35"/>
  <c r="G41"/>
  <c r="F41"/>
  <c r="G40"/>
  <c r="F40"/>
  <c r="G39"/>
  <c r="F39"/>
  <c r="G45"/>
  <c r="F45"/>
  <c r="G44"/>
  <c r="F44"/>
  <c r="G43"/>
  <c r="F43"/>
  <c r="G49"/>
  <c r="F49"/>
  <c r="G48"/>
  <c r="F48"/>
  <c r="G47"/>
  <c r="F47"/>
  <c r="D49"/>
  <c r="C49"/>
  <c r="D48"/>
  <c r="C48"/>
  <c r="D47"/>
  <c r="C47"/>
  <c r="D45"/>
  <c r="C45"/>
  <c r="D44"/>
  <c r="C44"/>
  <c r="D43"/>
  <c r="C43"/>
  <c r="D41"/>
  <c r="C41"/>
  <c r="D40"/>
  <c r="C40"/>
  <c r="D39"/>
  <c r="C39"/>
  <c r="D37"/>
  <c r="C37"/>
  <c r="D36"/>
  <c r="C36"/>
  <c r="D35"/>
  <c r="C35"/>
  <c r="G11"/>
  <c r="F11"/>
  <c r="G10"/>
  <c r="F10"/>
  <c r="F9"/>
  <c r="A9" s="1"/>
  <c r="G15"/>
  <c r="F14"/>
  <c r="A14" s="1"/>
  <c r="G13"/>
  <c r="F13"/>
  <c r="G19"/>
  <c r="F19"/>
  <c r="G18"/>
  <c r="F18"/>
  <c r="G17"/>
  <c r="F17"/>
  <c r="G23"/>
  <c r="F23"/>
  <c r="G22"/>
  <c r="F22"/>
  <c r="D23"/>
  <c r="C23"/>
  <c r="D22"/>
  <c r="C22"/>
  <c r="D21"/>
  <c r="C21"/>
  <c r="D19"/>
  <c r="C19"/>
  <c r="D18"/>
  <c r="C18"/>
  <c r="D17"/>
  <c r="C17"/>
  <c r="D15"/>
  <c r="C15"/>
  <c r="D14"/>
  <c r="C14"/>
  <c r="D13"/>
  <c r="C13"/>
  <c r="D11"/>
  <c r="C11"/>
  <c r="D10"/>
  <c r="C10"/>
  <c r="D9"/>
  <c r="C9"/>
  <c r="O205" i="3"/>
  <c r="O204"/>
  <c r="O203"/>
  <c r="O201"/>
  <c r="O200"/>
  <c r="O199"/>
  <c r="O197"/>
  <c r="O196"/>
  <c r="O195"/>
  <c r="O193"/>
  <c r="O192"/>
  <c r="O191"/>
  <c r="O205" i="4"/>
  <c r="O204"/>
  <c r="O203"/>
  <c r="O201"/>
  <c r="O200"/>
  <c r="O199"/>
  <c r="O197"/>
  <c r="O196"/>
  <c r="O195"/>
  <c r="O193"/>
  <c r="O192"/>
  <c r="O191"/>
  <c r="O205" i="5"/>
  <c r="O204"/>
  <c r="O203"/>
  <c r="O201"/>
  <c r="O200"/>
  <c r="O199"/>
  <c r="O197"/>
  <c r="O196"/>
  <c r="O195"/>
  <c r="O193"/>
  <c r="O192"/>
  <c r="O191"/>
  <c r="O205" i="6"/>
  <c r="O204"/>
  <c r="O203"/>
  <c r="O201"/>
  <c r="O200"/>
  <c r="O199"/>
  <c r="O197"/>
  <c r="O196"/>
  <c r="O195"/>
  <c r="O193"/>
  <c r="O192"/>
  <c r="O191"/>
  <c r="O197" i="7"/>
  <c r="O196"/>
  <c r="O195"/>
  <c r="O192"/>
  <c r="O191"/>
  <c r="O179" i="3"/>
  <c r="O178"/>
  <c r="O177"/>
  <c r="O175"/>
  <c r="O174"/>
  <c r="O173"/>
  <c r="O171"/>
  <c r="O170"/>
  <c r="O169"/>
  <c r="O167"/>
  <c r="O166"/>
  <c r="O165"/>
  <c r="O179" i="4"/>
  <c r="O178"/>
  <c r="O177"/>
  <c r="O175"/>
  <c r="O174"/>
  <c r="O173"/>
  <c r="O171"/>
  <c r="O170"/>
  <c r="O169"/>
  <c r="O168"/>
  <c r="O171" i="5"/>
  <c r="O169"/>
  <c r="O167"/>
  <c r="O166"/>
  <c r="O165"/>
  <c r="O179" i="6"/>
  <c r="O178"/>
  <c r="O177"/>
  <c r="O174"/>
  <c r="O173"/>
  <c r="O171"/>
  <c r="O170"/>
  <c r="O169"/>
  <c r="O167"/>
  <c r="O171" i="7"/>
  <c r="O170"/>
  <c r="O169"/>
  <c r="O166"/>
  <c r="O165"/>
  <c r="O127" i="3"/>
  <c r="O126"/>
  <c r="O125"/>
  <c r="O123"/>
  <c r="O122"/>
  <c r="O121"/>
  <c r="O119"/>
  <c r="O118"/>
  <c r="O117"/>
  <c r="O115"/>
  <c r="O114"/>
  <c r="O113"/>
  <c r="O127" i="4"/>
  <c r="O126"/>
  <c r="O125"/>
  <c r="O123"/>
  <c r="O122"/>
  <c r="O121"/>
  <c r="O119"/>
  <c r="O118"/>
  <c r="O117"/>
  <c r="O115"/>
  <c r="O114"/>
  <c r="O113"/>
  <c r="O127" i="5"/>
  <c r="O126"/>
  <c r="O125"/>
  <c r="O123"/>
  <c r="O122"/>
  <c r="O121"/>
  <c r="O119"/>
  <c r="O118"/>
  <c r="O117"/>
  <c r="O115"/>
  <c r="O114"/>
  <c r="O113"/>
  <c r="O127" i="6"/>
  <c r="O126"/>
  <c r="O125"/>
  <c r="O123"/>
  <c r="O122"/>
  <c r="O121"/>
  <c r="O119"/>
  <c r="O118"/>
  <c r="O117"/>
  <c r="O115"/>
  <c r="O114"/>
  <c r="O113"/>
  <c r="O127" i="7"/>
  <c r="O126"/>
  <c r="O125"/>
  <c r="O123"/>
  <c r="O122"/>
  <c r="O121"/>
  <c r="O119"/>
  <c r="O118"/>
  <c r="O117"/>
  <c r="O115"/>
  <c r="O114"/>
  <c r="O113"/>
  <c r="O101" i="3"/>
  <c r="O100"/>
  <c r="O99"/>
  <c r="O97"/>
  <c r="O96"/>
  <c r="O95"/>
  <c r="O93"/>
  <c r="O92"/>
  <c r="O91"/>
  <c r="O89"/>
  <c r="O88"/>
  <c r="O87"/>
  <c r="O101" i="4"/>
  <c r="O100"/>
  <c r="O99"/>
  <c r="O97"/>
  <c r="O96"/>
  <c r="O95"/>
  <c r="O93"/>
  <c r="O92"/>
  <c r="O91"/>
  <c r="O89"/>
  <c r="O88"/>
  <c r="O87"/>
  <c r="O97" i="5"/>
  <c r="O98" s="1"/>
  <c r="O93"/>
  <c r="O92"/>
  <c r="O91"/>
  <c r="O89"/>
  <c r="O88"/>
  <c r="O87"/>
  <c r="O101" i="6"/>
  <c r="O100"/>
  <c r="O99"/>
  <c r="O97"/>
  <c r="O96"/>
  <c r="O95"/>
  <c r="O93"/>
  <c r="O92"/>
  <c r="O91"/>
  <c r="O89"/>
  <c r="O88"/>
  <c r="O87"/>
  <c r="O101" i="7"/>
  <c r="O102" s="1"/>
  <c r="O93"/>
  <c r="O92"/>
  <c r="O91"/>
  <c r="O89"/>
  <c r="O88"/>
  <c r="O87"/>
  <c r="O49" i="3"/>
  <c r="O48"/>
  <c r="O47"/>
  <c r="O45"/>
  <c r="O44"/>
  <c r="O43"/>
  <c r="O41"/>
  <c r="O40"/>
  <c r="O39"/>
  <c r="O37"/>
  <c r="O36"/>
  <c r="O35"/>
  <c r="O49" i="4"/>
  <c r="O48"/>
  <c r="O47"/>
  <c r="O45"/>
  <c r="O44"/>
  <c r="O43"/>
  <c r="O41"/>
  <c r="O40"/>
  <c r="O39"/>
  <c r="O37"/>
  <c r="O36"/>
  <c r="O35"/>
  <c r="O49" i="5"/>
  <c r="O48"/>
  <c r="O47"/>
  <c r="O45"/>
  <c r="O44"/>
  <c r="O43"/>
  <c r="O41"/>
  <c r="O40"/>
  <c r="O39"/>
  <c r="O37"/>
  <c r="O36"/>
  <c r="O35"/>
  <c r="O49" i="6"/>
  <c r="O48"/>
  <c r="O47"/>
  <c r="O45"/>
  <c r="O44"/>
  <c r="O43"/>
  <c r="O41"/>
  <c r="O40"/>
  <c r="O39"/>
  <c r="O37"/>
  <c r="O36"/>
  <c r="O35"/>
  <c r="O49" i="7"/>
  <c r="O48"/>
  <c r="O47"/>
  <c r="O45"/>
  <c r="O44"/>
  <c r="O43"/>
  <c r="O41"/>
  <c r="O40"/>
  <c r="O39"/>
  <c r="O37"/>
  <c r="O36"/>
  <c r="O35"/>
  <c r="D45" i="8"/>
  <c r="C45"/>
  <c r="D41"/>
  <c r="C41"/>
  <c r="C40"/>
  <c r="O23" i="3"/>
  <c r="O22"/>
  <c r="O21"/>
  <c r="O19"/>
  <c r="O18"/>
  <c r="O17"/>
  <c r="O15"/>
  <c r="O14"/>
  <c r="O13"/>
  <c r="O11"/>
  <c r="O10"/>
  <c r="O9"/>
  <c r="O23" i="4"/>
  <c r="O22"/>
  <c r="O21"/>
  <c r="O19"/>
  <c r="O18"/>
  <c r="O17"/>
  <c r="O15"/>
  <c r="O14"/>
  <c r="O13"/>
  <c r="O11"/>
  <c r="O10"/>
  <c r="O9"/>
  <c r="O23" i="5"/>
  <c r="O22"/>
  <c r="O21"/>
  <c r="O19"/>
  <c r="O18"/>
  <c r="O17"/>
  <c r="O15"/>
  <c r="O14"/>
  <c r="O13"/>
  <c r="O11"/>
  <c r="O10"/>
  <c r="O9"/>
  <c r="O23" i="6"/>
  <c r="O22"/>
  <c r="O21"/>
  <c r="O19"/>
  <c r="O18"/>
  <c r="O17"/>
  <c r="O15"/>
  <c r="O14"/>
  <c r="O13"/>
  <c r="O11"/>
  <c r="O10"/>
  <c r="O9"/>
  <c r="O23" i="7"/>
  <c r="O22"/>
  <c r="O21"/>
  <c r="O19"/>
  <c r="O18"/>
  <c r="O17"/>
  <c r="O15"/>
  <c r="O14"/>
  <c r="O13"/>
  <c r="O11"/>
  <c r="O10"/>
  <c r="O9"/>
  <c r="C20" i="3"/>
  <c r="D12"/>
  <c r="D26" s="1"/>
  <c r="C12"/>
  <c r="C20" i="4"/>
  <c r="D12"/>
  <c r="D26" s="1"/>
  <c r="C12"/>
  <c r="C20" i="5"/>
  <c r="D15" i="8"/>
  <c r="C15"/>
  <c r="D13"/>
  <c r="C13"/>
  <c r="D12" i="5"/>
  <c r="D26" s="1"/>
  <c r="C12"/>
  <c r="C20" i="6"/>
  <c r="D12"/>
  <c r="D26" s="1"/>
  <c r="C12"/>
  <c r="C20" i="7"/>
  <c r="D12"/>
  <c r="D26" s="1"/>
  <c r="C12"/>
  <c r="T165" i="1" l="1"/>
  <c r="V165" s="1"/>
  <c r="T167"/>
  <c r="V167" s="1"/>
  <c r="T170"/>
  <c r="V170" s="1"/>
  <c r="T173"/>
  <c r="V173" s="1"/>
  <c r="T178"/>
  <c r="T191"/>
  <c r="V191" s="1"/>
  <c r="P46"/>
  <c r="P124"/>
  <c r="P176"/>
  <c r="P202"/>
  <c r="N150" i="5"/>
  <c r="U150"/>
  <c r="N150" i="4"/>
  <c r="U150"/>
  <c r="N150" i="3"/>
  <c r="P228" i="7"/>
  <c r="P228" i="5"/>
  <c r="P228" i="4"/>
  <c r="P228" i="3"/>
  <c r="F16" i="1"/>
  <c r="D20"/>
  <c r="C46"/>
  <c r="M20"/>
  <c r="M46"/>
  <c r="M98"/>
  <c r="P98"/>
  <c r="O46" i="7"/>
  <c r="O46" i="5"/>
  <c r="O46" i="4"/>
  <c r="O46" i="3"/>
  <c r="O124" i="6"/>
  <c r="O202" i="5"/>
  <c r="O202" i="4"/>
  <c r="O202" i="3"/>
  <c r="D46" i="1"/>
  <c r="N20"/>
  <c r="N46"/>
  <c r="N98"/>
  <c r="N124"/>
  <c r="N176"/>
  <c r="N202"/>
  <c r="P150" i="7"/>
  <c r="M150" i="5"/>
  <c r="S150"/>
  <c r="M150" i="4"/>
  <c r="S150"/>
  <c r="M150" i="3"/>
  <c r="N228" i="7"/>
  <c r="N228" i="5"/>
  <c r="U228"/>
  <c r="N228" i="4"/>
  <c r="U228"/>
  <c r="N228" i="3"/>
  <c r="O20" i="7"/>
  <c r="O20" i="5"/>
  <c r="O20" i="4"/>
  <c r="O20" i="3"/>
  <c r="O176" i="4"/>
  <c r="O176" i="3"/>
  <c r="M124" i="1"/>
  <c r="M176"/>
  <c r="M202"/>
  <c r="P150" i="8"/>
  <c r="N150" i="7"/>
  <c r="R150" i="5"/>
  <c r="R150" i="4"/>
  <c r="M228" i="7"/>
  <c r="M228" i="6"/>
  <c r="M228" i="5"/>
  <c r="S228"/>
  <c r="M228" i="4"/>
  <c r="S228"/>
  <c r="M228" i="3"/>
  <c r="O46" i="6"/>
  <c r="O98" i="4"/>
  <c r="O98" i="3"/>
  <c r="O124" i="7"/>
  <c r="O124" i="5"/>
  <c r="O124" i="4"/>
  <c r="O124" i="3"/>
  <c r="O202" i="6"/>
  <c r="P20" i="1"/>
  <c r="T193"/>
  <c r="V193" s="1"/>
  <c r="M150" i="7"/>
  <c r="P150" i="6"/>
  <c r="P150" i="5"/>
  <c r="P150" i="4"/>
  <c r="P150" i="3"/>
  <c r="R228" i="5"/>
  <c r="R228" i="4"/>
  <c r="O20" i="6"/>
  <c r="O98"/>
  <c r="O176"/>
  <c r="N150"/>
  <c r="P228"/>
  <c r="M150"/>
  <c r="N228"/>
  <c r="U228" i="7"/>
  <c r="S228"/>
  <c r="R228"/>
  <c r="U150"/>
  <c r="S150"/>
  <c r="R150"/>
  <c r="U228" i="6"/>
  <c r="R228"/>
  <c r="S228"/>
  <c r="U150"/>
  <c r="S150"/>
  <c r="R150"/>
  <c r="U202" i="1"/>
  <c r="S202"/>
  <c r="R202"/>
  <c r="U176"/>
  <c r="U228" i="3"/>
  <c r="S176" i="1"/>
  <c r="S228" i="3"/>
  <c r="T175" i="1"/>
  <c r="R176"/>
  <c r="R228" i="3"/>
  <c r="S124" i="1"/>
  <c r="R124"/>
  <c r="U124"/>
  <c r="U150" i="3"/>
  <c r="U98" i="1"/>
  <c r="S98"/>
  <c r="R150" i="3"/>
  <c r="R98" i="1"/>
  <c r="S150" i="3"/>
  <c r="R46" i="1"/>
  <c r="S46"/>
  <c r="U46"/>
  <c r="U20"/>
  <c r="R20"/>
  <c r="S20"/>
  <c r="G46"/>
  <c r="F46"/>
  <c r="G20"/>
  <c r="F20"/>
  <c r="D42"/>
  <c r="N16"/>
  <c r="S16"/>
  <c r="N42"/>
  <c r="U42"/>
  <c r="N94"/>
  <c r="U94"/>
  <c r="N120"/>
  <c r="U120"/>
  <c r="N172"/>
  <c r="U172"/>
  <c r="N198"/>
  <c r="U198"/>
  <c r="T196"/>
  <c r="V196" s="1"/>
  <c r="T199"/>
  <c r="V199" s="1"/>
  <c r="T201"/>
  <c r="T204"/>
  <c r="T166"/>
  <c r="V166" s="1"/>
  <c r="T169"/>
  <c r="V169" s="1"/>
  <c r="T171"/>
  <c r="V171" s="1"/>
  <c r="T174"/>
  <c r="V174" s="1"/>
  <c r="T177"/>
  <c r="T179"/>
  <c r="V179" s="1"/>
  <c r="T192"/>
  <c r="V192" s="1"/>
  <c r="T195"/>
  <c r="V195" s="1"/>
  <c r="T197"/>
  <c r="V197" s="1"/>
  <c r="T200"/>
  <c r="V200" s="1"/>
  <c r="T203"/>
  <c r="T205"/>
  <c r="V205" s="1"/>
  <c r="O172" i="7"/>
  <c r="O172" i="6"/>
  <c r="P146" i="7"/>
  <c r="P146" i="6"/>
  <c r="M146" i="5"/>
  <c r="S146"/>
  <c r="M146" i="4"/>
  <c r="S146"/>
  <c r="M146" i="3"/>
  <c r="S146"/>
  <c r="N224" i="7"/>
  <c r="U224"/>
  <c r="N224" i="6"/>
  <c r="U224"/>
  <c r="N224" i="5"/>
  <c r="U224"/>
  <c r="N224" i="4"/>
  <c r="U224"/>
  <c r="C16" i="8"/>
  <c r="D16" i="1"/>
  <c r="C42"/>
  <c r="M16"/>
  <c r="R16"/>
  <c r="M42"/>
  <c r="S42"/>
  <c r="M94"/>
  <c r="S94"/>
  <c r="M120"/>
  <c r="S120"/>
  <c r="M172"/>
  <c r="S172"/>
  <c r="M198"/>
  <c r="S198"/>
  <c r="N146" i="7"/>
  <c r="U146"/>
  <c r="N146" i="6"/>
  <c r="U146"/>
  <c r="R146" i="5"/>
  <c r="R146" i="4"/>
  <c r="R146" i="3"/>
  <c r="M224" i="7"/>
  <c r="S224"/>
  <c r="M224" i="6"/>
  <c r="S224"/>
  <c r="M224" i="5"/>
  <c r="S224"/>
  <c r="M224" i="4"/>
  <c r="S224"/>
  <c r="M224" i="3"/>
  <c r="S224"/>
  <c r="N224"/>
  <c r="U224"/>
  <c r="O94" i="4"/>
  <c r="O94" i="3"/>
  <c r="O120" i="7"/>
  <c r="O120" i="6"/>
  <c r="G16" i="1"/>
  <c r="F42"/>
  <c r="P42"/>
  <c r="P94"/>
  <c r="P120"/>
  <c r="P172"/>
  <c r="P198"/>
  <c r="R146" i="6"/>
  <c r="D16" i="8"/>
  <c r="D25" s="1"/>
  <c r="O120" i="5"/>
  <c r="O120" i="4"/>
  <c r="O120" i="3"/>
  <c r="O198" i="7"/>
  <c r="R146"/>
  <c r="N146" i="5"/>
  <c r="U146"/>
  <c r="N146" i="4"/>
  <c r="U146"/>
  <c r="N146" i="3"/>
  <c r="U146"/>
  <c r="P224" i="7"/>
  <c r="P224" i="6"/>
  <c r="P224" i="5"/>
  <c r="P224" i="4"/>
  <c r="P224" i="3"/>
  <c r="O42" i="7"/>
  <c r="O42" i="6"/>
  <c r="O42" i="5"/>
  <c r="O42" i="4"/>
  <c r="O42" i="3"/>
  <c r="O94" i="7"/>
  <c r="O172" i="5"/>
  <c r="O181" s="1"/>
  <c r="O198" i="6"/>
  <c r="O198" i="5"/>
  <c r="O198" i="4"/>
  <c r="O198" i="3"/>
  <c r="P16" i="1"/>
  <c r="O16" i="7"/>
  <c r="O16" i="6"/>
  <c r="O16" i="5"/>
  <c r="O16" i="4"/>
  <c r="O16" i="3"/>
  <c r="O94" i="6"/>
  <c r="O94" i="5"/>
  <c r="O103" s="1"/>
  <c r="O172" i="4"/>
  <c r="O182" s="1"/>
  <c r="O172" i="3"/>
  <c r="C16" i="1"/>
  <c r="G42"/>
  <c r="U16"/>
  <c r="R42"/>
  <c r="R94"/>
  <c r="R120"/>
  <c r="R172"/>
  <c r="R198"/>
  <c r="M146" i="7"/>
  <c r="S146"/>
  <c r="M146" i="6"/>
  <c r="S146"/>
  <c r="P146" i="5"/>
  <c r="P146" i="4"/>
  <c r="P146" i="3"/>
  <c r="R224" i="7"/>
  <c r="R224" i="6"/>
  <c r="R224" i="5"/>
  <c r="R224" i="4"/>
  <c r="R224" i="3"/>
  <c r="A21" i="1"/>
  <c r="A23"/>
  <c r="A18"/>
  <c r="N140"/>
  <c r="A13"/>
  <c r="A15"/>
  <c r="A22"/>
  <c r="A17"/>
  <c r="A19"/>
  <c r="A10"/>
  <c r="A47"/>
  <c r="A49"/>
  <c r="A44"/>
  <c r="A39"/>
  <c r="A41"/>
  <c r="A36"/>
  <c r="R217"/>
  <c r="A11"/>
  <c r="A48"/>
  <c r="A43"/>
  <c r="A45"/>
  <c r="A40"/>
  <c r="A35"/>
  <c r="A37"/>
  <c r="O168" i="6"/>
  <c r="R140" i="1"/>
  <c r="N102"/>
  <c r="N128"/>
  <c r="N180"/>
  <c r="N206"/>
  <c r="N50"/>
  <c r="P154" i="7"/>
  <c r="D24" i="1"/>
  <c r="P154" i="6"/>
  <c r="P154" i="5"/>
  <c r="P154" i="4"/>
  <c r="M50" i="1"/>
  <c r="P154" i="3"/>
  <c r="O50" i="7"/>
  <c r="O50" i="3"/>
  <c r="O206"/>
  <c r="U24" i="1"/>
  <c r="N232" i="7"/>
  <c r="N232" i="6"/>
  <c r="N232" i="5"/>
  <c r="N232" i="4"/>
  <c r="N232" i="3"/>
  <c r="O24" i="7"/>
  <c r="O24" i="3"/>
  <c r="O180" i="4"/>
  <c r="P50" i="1"/>
  <c r="P128"/>
  <c r="P206"/>
  <c r="M232" i="7"/>
  <c r="M232" i="6"/>
  <c r="M232" i="5"/>
  <c r="M232" i="4"/>
  <c r="M232" i="3"/>
  <c r="O24" i="5"/>
  <c r="O180" i="3"/>
  <c r="O102"/>
  <c r="O128" i="7"/>
  <c r="O128" i="3"/>
  <c r="D50" i="1"/>
  <c r="M24"/>
  <c r="M102"/>
  <c r="M128"/>
  <c r="M180"/>
  <c r="N24"/>
  <c r="U206"/>
  <c r="S206"/>
  <c r="R206"/>
  <c r="U232" i="7"/>
  <c r="U232" i="6"/>
  <c r="U232" i="4"/>
  <c r="U232" i="3"/>
  <c r="U180" i="1"/>
  <c r="S180"/>
  <c r="R180"/>
  <c r="S232" i="7"/>
  <c r="S232" i="6"/>
  <c r="S232" i="4"/>
  <c r="S232" i="3"/>
  <c r="R232" i="7"/>
  <c r="R232" i="6"/>
  <c r="R232" i="4"/>
  <c r="R232" i="3"/>
  <c r="U128" i="1"/>
  <c r="S128"/>
  <c r="U154" i="7"/>
  <c r="U154" i="5"/>
  <c r="U154" i="4"/>
  <c r="U154" i="3"/>
  <c r="U102" i="1"/>
  <c r="S154" i="7"/>
  <c r="S154" i="6"/>
  <c r="S154" i="5"/>
  <c r="S154" i="4"/>
  <c r="S154" i="3"/>
  <c r="R154" i="7"/>
  <c r="R154" i="6"/>
  <c r="R154" i="5"/>
  <c r="R154" i="4"/>
  <c r="R154" i="3"/>
  <c r="U50" i="1"/>
  <c r="S50"/>
  <c r="R50"/>
  <c r="G50"/>
  <c r="F50"/>
  <c r="R24"/>
  <c r="S24"/>
  <c r="O206" i="6"/>
  <c r="M206" i="1"/>
  <c r="O206" i="4"/>
  <c r="O206" i="5"/>
  <c r="P232" i="7"/>
  <c r="P232" i="6"/>
  <c r="P232" i="5"/>
  <c r="P232" i="4"/>
  <c r="P232" i="3"/>
  <c r="P229" i="1"/>
  <c r="P232" s="1"/>
  <c r="P180"/>
  <c r="O180" i="6"/>
  <c r="O128" i="4"/>
  <c r="O128" i="5"/>
  <c r="O128" i="6"/>
  <c r="P151" i="1"/>
  <c r="P102"/>
  <c r="O102" i="6"/>
  <c r="N154" i="7"/>
  <c r="N154" i="6"/>
  <c r="N154" i="5"/>
  <c r="N154" i="4"/>
  <c r="N154" i="3"/>
  <c r="M154" i="7"/>
  <c r="M154" i="6"/>
  <c r="M154" i="5"/>
  <c r="M154" i="4"/>
  <c r="M154" i="3"/>
  <c r="O102" i="4"/>
  <c r="O50"/>
  <c r="O50" i="5"/>
  <c r="O50" i="6"/>
  <c r="P24" i="1"/>
  <c r="O24" i="4"/>
  <c r="O24" i="6"/>
  <c r="C50" i="1"/>
  <c r="U232" i="5"/>
  <c r="S232"/>
  <c r="R232"/>
  <c r="R128" i="1"/>
  <c r="S102"/>
  <c r="R102"/>
  <c r="U154" i="6"/>
  <c r="G75" i="1"/>
  <c r="G24"/>
  <c r="F75"/>
  <c r="F24"/>
  <c r="S230"/>
  <c r="S152"/>
  <c r="U151"/>
  <c r="C43" i="8"/>
  <c r="M147" i="1"/>
  <c r="D39" i="8"/>
  <c r="C39"/>
  <c r="C42" s="1"/>
  <c r="D44"/>
  <c r="C44"/>
  <c r="D43"/>
  <c r="D40"/>
  <c r="E40" s="1"/>
  <c r="S227" i="1"/>
  <c r="U149"/>
  <c r="S149"/>
  <c r="S226"/>
  <c r="U147"/>
  <c r="H9" i="8"/>
  <c r="H11"/>
  <c r="G73"/>
  <c r="G75"/>
  <c r="O151" i="3"/>
  <c r="O143" i="4"/>
  <c r="P143" i="1"/>
  <c r="R222" i="8"/>
  <c r="R144"/>
  <c r="S144" i="1"/>
  <c r="M219" i="8"/>
  <c r="S219"/>
  <c r="P141"/>
  <c r="S141"/>
  <c r="O141" i="7"/>
  <c r="O147"/>
  <c r="O149"/>
  <c r="Q149" s="1"/>
  <c r="O139" i="6"/>
  <c r="Q139" s="1"/>
  <c r="O141"/>
  <c r="O149"/>
  <c r="O139" i="5"/>
  <c r="Q139" s="1"/>
  <c r="O141"/>
  <c r="O147"/>
  <c r="O139" i="3"/>
  <c r="O141"/>
  <c r="O147"/>
  <c r="O12"/>
  <c r="O26" s="1"/>
  <c r="O38" i="4"/>
  <c r="O52" s="1"/>
  <c r="G74" i="8"/>
  <c r="S74"/>
  <c r="O145" i="7"/>
  <c r="Q145" s="1"/>
  <c r="O143" i="6"/>
  <c r="O145"/>
  <c r="Q145" s="1"/>
  <c r="O151"/>
  <c r="O145" i="5"/>
  <c r="Q145" s="1"/>
  <c r="O151" i="4"/>
  <c r="O143" i="3"/>
  <c r="O145"/>
  <c r="Q145" s="1"/>
  <c r="T226" i="7"/>
  <c r="O231"/>
  <c r="Q231" s="1"/>
  <c r="O218" i="6"/>
  <c r="Q218" s="1"/>
  <c r="O226"/>
  <c r="Q226" s="1"/>
  <c r="O223" i="5"/>
  <c r="Q223" s="1"/>
  <c r="O223" i="4"/>
  <c r="Q223" s="1"/>
  <c r="O223" i="3"/>
  <c r="Q223" s="1"/>
  <c r="O231"/>
  <c r="Q231" s="1"/>
  <c r="O147" i="4"/>
  <c r="U75" i="8"/>
  <c r="O145"/>
  <c r="O148"/>
  <c r="Q148" s="1"/>
  <c r="O231"/>
  <c r="Q231" s="1"/>
  <c r="O147" i="6"/>
  <c r="Q147" s="1"/>
  <c r="O139" i="4"/>
  <c r="Q139" s="1"/>
  <c r="O141"/>
  <c r="O218" i="7"/>
  <c r="Q218" s="1"/>
  <c r="O222"/>
  <c r="Q222" s="1"/>
  <c r="T230" i="6"/>
  <c r="M220" i="5"/>
  <c r="M234" s="1"/>
  <c r="S220"/>
  <c r="O227"/>
  <c r="Q227" s="1"/>
  <c r="O222" i="4"/>
  <c r="Q222" s="1"/>
  <c r="T141" i="5"/>
  <c r="O143"/>
  <c r="O151"/>
  <c r="O145" i="4"/>
  <c r="Q145" s="1"/>
  <c r="M220" i="7"/>
  <c r="M234" s="1"/>
  <c r="N220" i="5"/>
  <c r="N234" s="1"/>
  <c r="O225" i="4"/>
  <c r="O227"/>
  <c r="Q227" s="1"/>
  <c r="O222" i="3"/>
  <c r="Q222" s="1"/>
  <c r="O119" i="1"/>
  <c r="Q119" s="1"/>
  <c r="O122"/>
  <c r="Q122" s="1"/>
  <c r="O153" i="7"/>
  <c r="Q153" s="1"/>
  <c r="O153" i="6"/>
  <c r="Q153" s="1"/>
  <c r="O153" i="5"/>
  <c r="Q153" s="1"/>
  <c r="T153"/>
  <c r="O153" i="4"/>
  <c r="Q153" s="1"/>
  <c r="O153" i="3"/>
  <c r="Q153" s="1"/>
  <c r="T218" i="7"/>
  <c r="V218" s="1"/>
  <c r="T227"/>
  <c r="O231" i="5"/>
  <c r="Q231" s="1"/>
  <c r="O218" i="4"/>
  <c r="Q218" s="1"/>
  <c r="O219" i="3"/>
  <c r="O225"/>
  <c r="O227"/>
  <c r="Q227" s="1"/>
  <c r="T141" i="6"/>
  <c r="O219" i="4"/>
  <c r="O230" i="6"/>
  <c r="Q230" s="1"/>
  <c r="O149" i="5"/>
  <c r="Q149" s="1"/>
  <c r="O149" i="4"/>
  <c r="Q149" s="1"/>
  <c r="O149" i="3"/>
  <c r="Q149" s="1"/>
  <c r="O230" i="7"/>
  <c r="Q230" s="1"/>
  <c r="O222" i="5"/>
  <c r="Q222" s="1"/>
  <c r="O231" i="4"/>
  <c r="Q231" s="1"/>
  <c r="O218" i="3"/>
  <c r="Q218" s="1"/>
  <c r="O38" i="6"/>
  <c r="O52" s="1"/>
  <c r="O90" i="4"/>
  <c r="O104" s="1"/>
  <c r="O116" i="5"/>
  <c r="O130" s="1"/>
  <c r="O168" i="3"/>
  <c r="O182" s="1"/>
  <c r="O194" i="5"/>
  <c r="O208" s="1"/>
  <c r="U168" i="1"/>
  <c r="S75" i="8"/>
  <c r="T139" i="7"/>
  <c r="V139" s="1"/>
  <c r="N142"/>
  <c r="N156" s="1"/>
  <c r="O143"/>
  <c r="O152"/>
  <c r="Q152" s="1"/>
  <c r="P142" i="6"/>
  <c r="P156" s="1"/>
  <c r="O140"/>
  <c r="O144"/>
  <c r="Q144" s="1"/>
  <c r="O148"/>
  <c r="Q148" s="1"/>
  <c r="O152"/>
  <c r="Q152" s="1"/>
  <c r="P142" i="5"/>
  <c r="P156" s="1"/>
  <c r="O140"/>
  <c r="O144"/>
  <c r="Q144" s="1"/>
  <c r="O148"/>
  <c r="Q148" s="1"/>
  <c r="O152"/>
  <c r="Q152" s="1"/>
  <c r="P142" i="4"/>
  <c r="O140"/>
  <c r="O144"/>
  <c r="Q144" s="1"/>
  <c r="O148"/>
  <c r="Q148" s="1"/>
  <c r="O152"/>
  <c r="Q152" s="1"/>
  <c r="P142" i="3"/>
  <c r="P156" s="1"/>
  <c r="O140"/>
  <c r="O144"/>
  <c r="Q144" s="1"/>
  <c r="O148"/>
  <c r="Q148" s="1"/>
  <c r="O152"/>
  <c r="Q152" s="1"/>
  <c r="O219" i="7"/>
  <c r="T230"/>
  <c r="T225" i="6"/>
  <c r="V225" s="1"/>
  <c r="O231"/>
  <c r="Q231" s="1"/>
  <c r="O218" i="5"/>
  <c r="Q218" s="1"/>
  <c r="O230"/>
  <c r="Q230" s="1"/>
  <c r="O230" i="4"/>
  <c r="Q230" s="1"/>
  <c r="O221" i="3"/>
  <c r="O230"/>
  <c r="Q230" s="1"/>
  <c r="O90" i="5"/>
  <c r="O104" s="1"/>
  <c r="O38" i="3"/>
  <c r="O12" i="7"/>
  <c r="O26" s="1"/>
  <c r="O194" i="3"/>
  <c r="O208" s="1"/>
  <c r="T147" i="7"/>
  <c r="V147" s="1"/>
  <c r="O151"/>
  <c r="O229" i="4"/>
  <c r="Q229" s="1"/>
  <c r="O229" i="3"/>
  <c r="O125" i="1"/>
  <c r="O174"/>
  <c r="Q174" s="1"/>
  <c r="O139" i="7"/>
  <c r="Q139" s="1"/>
  <c r="T151"/>
  <c r="O226"/>
  <c r="Q226" s="1"/>
  <c r="T231"/>
  <c r="N220" i="6"/>
  <c r="N234" s="1"/>
  <c r="U220"/>
  <c r="P220"/>
  <c r="P234" s="1"/>
  <c r="O219"/>
  <c r="O222"/>
  <c r="Q222" s="1"/>
  <c r="O225"/>
  <c r="Q225" s="1"/>
  <c r="O226" i="5"/>
  <c r="Q226" s="1"/>
  <c r="O226" i="4"/>
  <c r="Q226" s="1"/>
  <c r="O217" i="3"/>
  <c r="Q217" s="1"/>
  <c r="O226"/>
  <c r="Q226" s="1"/>
  <c r="N221" i="8"/>
  <c r="N224" s="1"/>
  <c r="S90" i="1"/>
  <c r="M194"/>
  <c r="M208" s="1"/>
  <c r="P219"/>
  <c r="P221" i="8"/>
  <c r="O192" i="1"/>
  <c r="Q192" s="1"/>
  <c r="U141"/>
  <c r="M141"/>
  <c r="S141"/>
  <c r="M116"/>
  <c r="P143" i="8"/>
  <c r="T9"/>
  <c r="U73"/>
  <c r="H43"/>
  <c r="H45"/>
  <c r="E48"/>
  <c r="U69"/>
  <c r="T47" i="1"/>
  <c r="O170"/>
  <c r="Q170" s="1"/>
  <c r="U222"/>
  <c r="R223"/>
  <c r="N225"/>
  <c r="N227"/>
  <c r="U227"/>
  <c r="R229"/>
  <c r="N230"/>
  <c r="O201"/>
  <c r="Q201" s="1"/>
  <c r="T49" i="8"/>
  <c r="O118" i="1"/>
  <c r="Q118" s="1"/>
  <c r="O114"/>
  <c r="Q114" s="1"/>
  <c r="T123"/>
  <c r="T126"/>
  <c r="D38" i="8"/>
  <c r="H41"/>
  <c r="E36"/>
  <c r="O204" i="1"/>
  <c r="Q204" s="1"/>
  <c r="P90" i="8"/>
  <c r="P104" s="1"/>
  <c r="P38" i="1"/>
  <c r="O49"/>
  <c r="Q49" s="1"/>
  <c r="T49"/>
  <c r="P141"/>
  <c r="M143"/>
  <c r="M145"/>
  <c r="S145"/>
  <c r="P147"/>
  <c r="S148"/>
  <c r="P149"/>
  <c r="M151"/>
  <c r="S151"/>
  <c r="P152"/>
  <c r="M153"/>
  <c r="S153"/>
  <c r="P116"/>
  <c r="P130" s="1"/>
  <c r="O126"/>
  <c r="Q126" s="1"/>
  <c r="P218"/>
  <c r="M222"/>
  <c r="N223"/>
  <c r="U223"/>
  <c r="R225"/>
  <c r="U226"/>
  <c r="R227"/>
  <c r="U229"/>
  <c r="U231"/>
  <c r="O197"/>
  <c r="Q197" s="1"/>
  <c r="O200"/>
  <c r="Q200" s="1"/>
  <c r="C38" i="8"/>
  <c r="P139"/>
  <c r="M140"/>
  <c r="O140" s="1"/>
  <c r="R140"/>
  <c r="N144"/>
  <c r="O144" s="1"/>
  <c r="Q144" s="1"/>
  <c r="U144"/>
  <c r="R148"/>
  <c r="N149"/>
  <c r="O149" s="1"/>
  <c r="Q149" s="1"/>
  <c r="U149"/>
  <c r="N152"/>
  <c r="O152" s="1"/>
  <c r="S152"/>
  <c r="P153"/>
  <c r="P217"/>
  <c r="P219"/>
  <c r="P222"/>
  <c r="P225"/>
  <c r="M226"/>
  <c r="O226" s="1"/>
  <c r="P227"/>
  <c r="M229"/>
  <c r="R229"/>
  <c r="N230"/>
  <c r="U230"/>
  <c r="R231"/>
  <c r="O48" i="1"/>
  <c r="Q48" s="1"/>
  <c r="T121"/>
  <c r="O166"/>
  <c r="Q166" s="1"/>
  <c r="P194"/>
  <c r="P208" s="1"/>
  <c r="O196"/>
  <c r="Q196" s="1"/>
  <c r="M90" i="8"/>
  <c r="M104" s="1"/>
  <c r="T125" i="1"/>
  <c r="O88" i="8"/>
  <c r="Q88" s="1"/>
  <c r="T230"/>
  <c r="T45" i="1"/>
  <c r="H14" i="8"/>
  <c r="H17"/>
  <c r="T11"/>
  <c r="T17"/>
  <c r="O100"/>
  <c r="Q100" s="1"/>
  <c r="U143"/>
  <c r="P145"/>
  <c r="S143"/>
  <c r="O91" i="1"/>
  <c r="N143"/>
  <c r="O93"/>
  <c r="Q93" s="1"/>
  <c r="N145"/>
  <c r="O99"/>
  <c r="N151"/>
  <c r="O101"/>
  <c r="Q101" s="1"/>
  <c r="N153"/>
  <c r="P168"/>
  <c r="P182" s="1"/>
  <c r="P217"/>
  <c r="N222"/>
  <c r="M225"/>
  <c r="O12" i="5"/>
  <c r="O26" s="1"/>
  <c r="O12" i="6"/>
  <c r="O26" s="1"/>
  <c r="E41" i="8"/>
  <c r="O38" i="5"/>
  <c r="O116" i="6"/>
  <c r="O130" s="1"/>
  <c r="O116" i="3"/>
  <c r="O130" s="1"/>
  <c r="O168" i="5"/>
  <c r="O182" s="1"/>
  <c r="O194" i="6"/>
  <c r="O208" s="1"/>
  <c r="M38" i="1"/>
  <c r="M52" s="1"/>
  <c r="T35"/>
  <c r="V35" s="1"/>
  <c r="O37"/>
  <c r="T37"/>
  <c r="O40"/>
  <c r="Q40" s="1"/>
  <c r="T43"/>
  <c r="O45"/>
  <c r="Q45" s="1"/>
  <c r="T48"/>
  <c r="R90"/>
  <c r="U140"/>
  <c r="U143"/>
  <c r="T92"/>
  <c r="U145"/>
  <c r="N148"/>
  <c r="T97"/>
  <c r="T100"/>
  <c r="U153"/>
  <c r="N116"/>
  <c r="N130" s="1"/>
  <c r="T117"/>
  <c r="O123"/>
  <c r="Q123" s="1"/>
  <c r="O127"/>
  <c r="Q127" s="1"/>
  <c r="T127"/>
  <c r="V127" s="1"/>
  <c r="M218"/>
  <c r="N219"/>
  <c r="U219"/>
  <c r="R221"/>
  <c r="S222"/>
  <c r="P223"/>
  <c r="N229"/>
  <c r="N231"/>
  <c r="N194"/>
  <c r="N208" s="1"/>
  <c r="M90"/>
  <c r="M140"/>
  <c r="P144"/>
  <c r="M148"/>
  <c r="O167"/>
  <c r="M219"/>
  <c r="O179"/>
  <c r="Q179" s="1"/>
  <c r="M231"/>
  <c r="O116" i="7"/>
  <c r="N38" i="1"/>
  <c r="N52" s="1"/>
  <c r="O87"/>
  <c r="Q87" s="1"/>
  <c r="N139"/>
  <c r="O139" s="1"/>
  <c r="Q139" s="1"/>
  <c r="O89"/>
  <c r="N141"/>
  <c r="O95"/>
  <c r="N147"/>
  <c r="O97"/>
  <c r="Q97" s="1"/>
  <c r="N149"/>
  <c r="O149" s="1"/>
  <c r="M168"/>
  <c r="M182" s="1"/>
  <c r="M217"/>
  <c r="O217" s="1"/>
  <c r="O171"/>
  <c r="Q171" s="1"/>
  <c r="M223"/>
  <c r="P225"/>
  <c r="P228" s="1"/>
  <c r="O38" i="7"/>
  <c r="O52" s="1"/>
  <c r="O90" i="6"/>
  <c r="O90" i="3"/>
  <c r="O104" s="1"/>
  <c r="O116" i="4"/>
  <c r="O130" s="1"/>
  <c r="O194"/>
  <c r="O208" s="1"/>
  <c r="O36" i="1"/>
  <c r="Q36" s="1"/>
  <c r="T39"/>
  <c r="O41"/>
  <c r="Q41" s="1"/>
  <c r="T41"/>
  <c r="O44"/>
  <c r="Q44" s="1"/>
  <c r="O47"/>
  <c r="T93"/>
  <c r="R148"/>
  <c r="T99"/>
  <c r="T101"/>
  <c r="V101" s="1"/>
  <c r="U116"/>
  <c r="O115"/>
  <c r="T115"/>
  <c r="U218"/>
  <c r="R219"/>
  <c r="N221"/>
  <c r="P222"/>
  <c r="M226"/>
  <c r="O222" i="8"/>
  <c r="P90" i="1"/>
  <c r="P104" s="1"/>
  <c r="P140"/>
  <c r="M144"/>
  <c r="O144" s="1"/>
  <c r="P148"/>
  <c r="O100"/>
  <c r="Q100" s="1"/>
  <c r="M152"/>
  <c r="O152" s="1"/>
  <c r="N168"/>
  <c r="N182" s="1"/>
  <c r="N218"/>
  <c r="M221"/>
  <c r="O175"/>
  <c r="Q175" s="1"/>
  <c r="M227"/>
  <c r="M230"/>
  <c r="O178"/>
  <c r="Q178" s="1"/>
  <c r="O12" i="4"/>
  <c r="R149" i="8"/>
  <c r="U151"/>
  <c r="R223"/>
  <c r="U225"/>
  <c r="U228" s="1"/>
  <c r="O177" i="1"/>
  <c r="S229"/>
  <c r="U230"/>
  <c r="R231"/>
  <c r="O193"/>
  <c r="U74" i="8"/>
  <c r="H35"/>
  <c r="F38"/>
  <c r="F52" s="1"/>
  <c r="H49"/>
  <c r="U38"/>
  <c r="U52" s="1"/>
  <c r="T45"/>
  <c r="N90"/>
  <c r="N104" s="1"/>
  <c r="S144"/>
  <c r="S147"/>
  <c r="O96"/>
  <c r="Q96" s="1"/>
  <c r="U148"/>
  <c r="O101"/>
  <c r="Q101" s="1"/>
  <c r="S153"/>
  <c r="U222"/>
  <c r="R226"/>
  <c r="P140"/>
  <c r="M147"/>
  <c r="M150" s="1"/>
  <c r="M151"/>
  <c r="T149" i="7"/>
  <c r="N142" i="6"/>
  <c r="N156" s="1"/>
  <c r="T151"/>
  <c r="N142" i="5"/>
  <c r="N156" s="1"/>
  <c r="U142"/>
  <c r="T147"/>
  <c r="T151"/>
  <c r="V151" s="1"/>
  <c r="N142" i="4"/>
  <c r="N156" s="1"/>
  <c r="T143"/>
  <c r="T147"/>
  <c r="T151"/>
  <c r="T139" i="3"/>
  <c r="V139" s="1"/>
  <c r="N142"/>
  <c r="T143"/>
  <c r="T147"/>
  <c r="N219" i="8"/>
  <c r="M225"/>
  <c r="M227"/>
  <c r="O227" s="1"/>
  <c r="O227" i="7"/>
  <c r="Q227" s="1"/>
  <c r="N220" i="4"/>
  <c r="N234" s="1"/>
  <c r="P220"/>
  <c r="P234" s="1"/>
  <c r="N220" i="3"/>
  <c r="N234" s="1"/>
  <c r="P220"/>
  <c r="P234" s="1"/>
  <c r="M229" i="1"/>
  <c r="H22" i="8"/>
  <c r="F74"/>
  <c r="T22"/>
  <c r="R74"/>
  <c r="R147"/>
  <c r="S222"/>
  <c r="S225"/>
  <c r="U229"/>
  <c r="M153"/>
  <c r="O153" s="1"/>
  <c r="M218"/>
  <c r="O218" s="1"/>
  <c r="M230"/>
  <c r="N220" i="7"/>
  <c r="N234" s="1"/>
  <c r="P220"/>
  <c r="P234" s="1"/>
  <c r="T222"/>
  <c r="V222" s="1"/>
  <c r="M220" i="4"/>
  <c r="M234" s="1"/>
  <c r="S73" i="8"/>
  <c r="R151"/>
  <c r="R225"/>
  <c r="R227"/>
  <c r="S229"/>
  <c r="O205" i="1"/>
  <c r="Q205" s="1"/>
  <c r="E49" i="8"/>
  <c r="O87"/>
  <c r="Q87" s="1"/>
  <c r="O93"/>
  <c r="M139"/>
  <c r="O139" s="1"/>
  <c r="N141"/>
  <c r="N143"/>
  <c r="P152"/>
  <c r="P142" i="7"/>
  <c r="P156" s="1"/>
  <c r="O140"/>
  <c r="Q140" s="1"/>
  <c r="O144"/>
  <c r="Q144" s="1"/>
  <c r="O148"/>
  <c r="Q148" s="1"/>
  <c r="T152" i="6"/>
  <c r="T140" i="5"/>
  <c r="T140" i="4"/>
  <c r="T148"/>
  <c r="V148" s="1"/>
  <c r="P218" i="8"/>
  <c r="M221"/>
  <c r="P226"/>
  <c r="P230"/>
  <c r="P232" s="1"/>
  <c r="N226" i="1"/>
  <c r="H10" i="8"/>
  <c r="H21"/>
  <c r="F73"/>
  <c r="H23"/>
  <c r="F75"/>
  <c r="T21"/>
  <c r="R73"/>
  <c r="T23"/>
  <c r="R75"/>
  <c r="R145"/>
  <c r="U147"/>
  <c r="R152"/>
  <c r="S226"/>
  <c r="O203" i="1"/>
  <c r="H15" i="8"/>
  <c r="T10"/>
  <c r="E35"/>
  <c r="T35"/>
  <c r="V35" s="1"/>
  <c r="T41"/>
  <c r="T48"/>
  <c r="O92"/>
  <c r="Q92" s="1"/>
  <c r="O97"/>
  <c r="S149"/>
  <c r="S223"/>
  <c r="M141"/>
  <c r="M143"/>
  <c r="M146" s="1"/>
  <c r="N147"/>
  <c r="N150" s="1"/>
  <c r="N151"/>
  <c r="T153" i="7"/>
  <c r="T145" i="6"/>
  <c r="T149"/>
  <c r="T153"/>
  <c r="T145" i="5"/>
  <c r="V145" s="1"/>
  <c r="M223" i="8"/>
  <c r="O223" s="1"/>
  <c r="Q223" s="1"/>
  <c r="N225"/>
  <c r="N228" s="1"/>
  <c r="N229"/>
  <c r="O223" i="7"/>
  <c r="Q223" s="1"/>
  <c r="M220" i="6"/>
  <c r="M234" s="1"/>
  <c r="O223"/>
  <c r="Q223" s="1"/>
  <c r="P220" i="5"/>
  <c r="P234" s="1"/>
  <c r="O219"/>
  <c r="O221"/>
  <c r="O225"/>
  <c r="O228" s="1"/>
  <c r="T226"/>
  <c r="V226" s="1"/>
  <c r="O229"/>
  <c r="T230"/>
  <c r="O217" i="4"/>
  <c r="U220"/>
  <c r="U234" s="1"/>
  <c r="O221"/>
  <c r="T222"/>
  <c r="T226"/>
  <c r="V226" s="1"/>
  <c r="T230"/>
  <c r="T222" i="3"/>
  <c r="T226"/>
  <c r="P221" i="1"/>
  <c r="U221" i="8"/>
  <c r="S221"/>
  <c r="R221"/>
  <c r="R143"/>
  <c r="H39"/>
  <c r="H13"/>
  <c r="R220" i="3"/>
  <c r="T217" i="7"/>
  <c r="V217" s="1"/>
  <c r="S220" i="6"/>
  <c r="T219"/>
  <c r="T218" i="4"/>
  <c r="V218" s="1"/>
  <c r="T218" i="3"/>
  <c r="V218" s="1"/>
  <c r="U220" i="5"/>
  <c r="T139" i="6"/>
  <c r="T139" i="5"/>
  <c r="T139" i="4"/>
  <c r="T141"/>
  <c r="T140" i="7"/>
  <c r="T141"/>
  <c r="U38" i="1"/>
  <c r="U194"/>
  <c r="T226" i="6"/>
  <c r="V226" s="1"/>
  <c r="T223" i="7"/>
  <c r="T223" i="6"/>
  <c r="T223" i="4"/>
  <c r="T222" i="5"/>
  <c r="V222" s="1"/>
  <c r="R194" i="1"/>
  <c r="R220" i="6"/>
  <c r="T218"/>
  <c r="V218" s="1"/>
  <c r="R220" i="5"/>
  <c r="T219"/>
  <c r="R220" i="4"/>
  <c r="T219" i="7"/>
  <c r="S194" i="1"/>
  <c r="U220" i="3"/>
  <c r="U217" i="1"/>
  <c r="U219" i="8"/>
  <c r="U221" i="1"/>
  <c r="U225"/>
  <c r="T231" i="6"/>
  <c r="T231" i="5"/>
  <c r="V231" s="1"/>
  <c r="T231" i="4"/>
  <c r="T230" i="3"/>
  <c r="T231"/>
  <c r="R230" i="1"/>
  <c r="S231"/>
  <c r="T227" i="5"/>
  <c r="T227" i="3"/>
  <c r="R226" i="1"/>
  <c r="S225"/>
  <c r="T227" i="4"/>
  <c r="T223" i="5"/>
  <c r="V223" s="1"/>
  <c r="S223" i="1"/>
  <c r="T222" i="6"/>
  <c r="T223" i="3"/>
  <c r="R222" i="1"/>
  <c r="S221"/>
  <c r="R168"/>
  <c r="T218" i="5"/>
  <c r="V218" s="1"/>
  <c r="S220" i="4"/>
  <c r="S220" i="3"/>
  <c r="S217" i="1"/>
  <c r="R219" i="8"/>
  <c r="R217"/>
  <c r="S218"/>
  <c r="T218" s="1"/>
  <c r="V218" s="1"/>
  <c r="S219" i="1"/>
  <c r="T219" i="4"/>
  <c r="T219" i="3"/>
  <c r="R218" i="1"/>
  <c r="T141" i="3"/>
  <c r="T113" i="1"/>
  <c r="V113" s="1"/>
  <c r="S116"/>
  <c r="R116"/>
  <c r="T140" i="3"/>
  <c r="T143" i="7"/>
  <c r="T145" i="4"/>
  <c r="T145" i="3"/>
  <c r="T119" i="1"/>
  <c r="T145" i="7"/>
  <c r="T143" i="6"/>
  <c r="T143" i="5"/>
  <c r="T147" i="6"/>
  <c r="V147" s="1"/>
  <c r="T148" i="5"/>
  <c r="T149"/>
  <c r="T149" i="4"/>
  <c r="T149" i="3"/>
  <c r="T153" i="4"/>
  <c r="T153" i="3"/>
  <c r="T151"/>
  <c r="T152"/>
  <c r="U152" i="1"/>
  <c r="U142" i="3"/>
  <c r="U141" i="8"/>
  <c r="U142" i="4"/>
  <c r="U156" s="1"/>
  <c r="U90" i="1"/>
  <c r="U142" i="6"/>
  <c r="U144" i="1"/>
  <c r="U148"/>
  <c r="T152" i="4"/>
  <c r="R152" i="1"/>
  <c r="R153"/>
  <c r="T152" i="5"/>
  <c r="R151" i="1"/>
  <c r="T148" i="7"/>
  <c r="T148" i="6"/>
  <c r="V148" s="1"/>
  <c r="S147" i="1"/>
  <c r="R147"/>
  <c r="T96"/>
  <c r="R149"/>
  <c r="T144" i="4"/>
  <c r="R144" i="1"/>
  <c r="R145"/>
  <c r="T144" i="5"/>
  <c r="V144" s="1"/>
  <c r="S143" i="1"/>
  <c r="R143"/>
  <c r="T89"/>
  <c r="R139" i="8"/>
  <c r="S142" i="6"/>
  <c r="S142" i="5"/>
  <c r="S142" i="4"/>
  <c r="S142" i="3"/>
  <c r="S139" i="1"/>
  <c r="T88"/>
  <c r="V88" s="1"/>
  <c r="R139"/>
  <c r="R141" i="8"/>
  <c r="R142" i="6"/>
  <c r="R141" i="1"/>
  <c r="R38"/>
  <c r="R38" i="8"/>
  <c r="R52" s="1"/>
  <c r="S38"/>
  <c r="S52" s="1"/>
  <c r="H47"/>
  <c r="H37"/>
  <c r="T221" i="7"/>
  <c r="T225"/>
  <c r="T229"/>
  <c r="T217" i="6"/>
  <c r="T221"/>
  <c r="T227"/>
  <c r="T229"/>
  <c r="T217" i="5"/>
  <c r="T221"/>
  <c r="T225"/>
  <c r="T229"/>
  <c r="T217" i="4"/>
  <c r="T221"/>
  <c r="T225"/>
  <c r="T229"/>
  <c r="T217" i="3"/>
  <c r="T221"/>
  <c r="T225"/>
  <c r="T229"/>
  <c r="O217" i="8"/>
  <c r="O217" i="7"/>
  <c r="O221"/>
  <c r="O225"/>
  <c r="O229"/>
  <c r="O217" i="6"/>
  <c r="O221"/>
  <c r="O227"/>
  <c r="O228" s="1"/>
  <c r="O229"/>
  <c r="O217" i="5"/>
  <c r="M220" i="3"/>
  <c r="M234" s="1"/>
  <c r="R142" i="4"/>
  <c r="M142" i="7"/>
  <c r="M156" s="1"/>
  <c r="M142" i="6"/>
  <c r="M156" s="1"/>
  <c r="M142" i="5"/>
  <c r="M156" s="1"/>
  <c r="M142" i="4"/>
  <c r="M156" s="1"/>
  <c r="M142" i="3"/>
  <c r="M156" s="1"/>
  <c r="R142" i="5"/>
  <c r="R142" i="3"/>
  <c r="T144" i="7"/>
  <c r="V144" s="1"/>
  <c r="T152"/>
  <c r="T140" i="6"/>
  <c r="T144"/>
  <c r="T144" i="3"/>
  <c r="T148"/>
  <c r="O89" i="8"/>
  <c r="O91"/>
  <c r="O95"/>
  <c r="O99"/>
  <c r="T37"/>
  <c r="T39"/>
  <c r="T43"/>
  <c r="T47"/>
  <c r="T36"/>
  <c r="V36" s="1"/>
  <c r="T40"/>
  <c r="H36"/>
  <c r="H40"/>
  <c r="H48"/>
  <c r="E37"/>
  <c r="G38"/>
  <c r="G52" s="1"/>
  <c r="E47"/>
  <c r="O191" i="1"/>
  <c r="O195"/>
  <c r="O199"/>
  <c r="S168"/>
  <c r="O165"/>
  <c r="O169"/>
  <c r="O173"/>
  <c r="T114"/>
  <c r="V114" s="1"/>
  <c r="T118"/>
  <c r="T122"/>
  <c r="O113"/>
  <c r="O117"/>
  <c r="O121"/>
  <c r="O88"/>
  <c r="Q88" s="1"/>
  <c r="O92"/>
  <c r="Q92" s="1"/>
  <c r="O96"/>
  <c r="Q96" s="1"/>
  <c r="T87"/>
  <c r="N90"/>
  <c r="N104" s="1"/>
  <c r="T91"/>
  <c r="T95"/>
  <c r="T36"/>
  <c r="V36" s="1"/>
  <c r="T40"/>
  <c r="T44"/>
  <c r="S38"/>
  <c r="O35"/>
  <c r="O39"/>
  <c r="O43"/>
  <c r="P75" i="8"/>
  <c r="N75"/>
  <c r="O23"/>
  <c r="D75"/>
  <c r="C75"/>
  <c r="P74"/>
  <c r="N74"/>
  <c r="M74"/>
  <c r="E22"/>
  <c r="C74"/>
  <c r="P73"/>
  <c r="N73"/>
  <c r="D73"/>
  <c r="C73"/>
  <c r="P71"/>
  <c r="N71"/>
  <c r="O19"/>
  <c r="P70"/>
  <c r="N70"/>
  <c r="M70"/>
  <c r="S69"/>
  <c r="R69"/>
  <c r="P69"/>
  <c r="N69"/>
  <c r="G69"/>
  <c r="U67"/>
  <c r="S67"/>
  <c r="R67"/>
  <c r="P67"/>
  <c r="N67"/>
  <c r="O15"/>
  <c r="G67"/>
  <c r="D67"/>
  <c r="C67"/>
  <c r="U66"/>
  <c r="T14"/>
  <c r="R66"/>
  <c r="P66"/>
  <c r="N66"/>
  <c r="M66"/>
  <c r="G66"/>
  <c r="F66"/>
  <c r="E14"/>
  <c r="C66"/>
  <c r="S65"/>
  <c r="R65"/>
  <c r="P65"/>
  <c r="N65"/>
  <c r="G65"/>
  <c r="S63"/>
  <c r="R63"/>
  <c r="P63"/>
  <c r="N63"/>
  <c r="G63"/>
  <c r="D63"/>
  <c r="C63"/>
  <c r="U62"/>
  <c r="R62"/>
  <c r="P62"/>
  <c r="N62"/>
  <c r="M62"/>
  <c r="G62"/>
  <c r="F62"/>
  <c r="E10"/>
  <c r="C62"/>
  <c r="U61"/>
  <c r="S61"/>
  <c r="R61"/>
  <c r="P61"/>
  <c r="N61"/>
  <c r="O9"/>
  <c r="G61"/>
  <c r="D61"/>
  <c r="C61"/>
  <c r="V206" i="7"/>
  <c r="Q205"/>
  <c r="Q204"/>
  <c r="Q201"/>
  <c r="Q200"/>
  <c r="Q195"/>
  <c r="Q193"/>
  <c r="Q192"/>
  <c r="W192" s="1"/>
  <c r="V180"/>
  <c r="Q179"/>
  <c r="Q178"/>
  <c r="Q177"/>
  <c r="Q175"/>
  <c r="Q174"/>
  <c r="Q173"/>
  <c r="Q171"/>
  <c r="Q169"/>
  <c r="Q167"/>
  <c r="Q165"/>
  <c r="T127"/>
  <c r="Q127"/>
  <c r="T126"/>
  <c r="T125"/>
  <c r="Q125"/>
  <c r="T123"/>
  <c r="Q123"/>
  <c r="T122"/>
  <c r="T121"/>
  <c r="Q121"/>
  <c r="T119"/>
  <c r="Q119"/>
  <c r="T118"/>
  <c r="T117"/>
  <c r="Q117"/>
  <c r="U116"/>
  <c r="U130" s="1"/>
  <c r="S116"/>
  <c r="S130" s="1"/>
  <c r="R116"/>
  <c r="R130" s="1"/>
  <c r="T115"/>
  <c r="Q115"/>
  <c r="T114"/>
  <c r="V114" s="1"/>
  <c r="T113"/>
  <c r="Q113"/>
  <c r="T101"/>
  <c r="Q100"/>
  <c r="Q99"/>
  <c r="Q97"/>
  <c r="Q96"/>
  <c r="Q95"/>
  <c r="Q98" s="1"/>
  <c r="T93"/>
  <c r="Q93"/>
  <c r="W93" s="1"/>
  <c r="T92"/>
  <c r="T91"/>
  <c r="Q91"/>
  <c r="T89"/>
  <c r="Q89"/>
  <c r="T88"/>
  <c r="V88" s="1"/>
  <c r="Q88"/>
  <c r="W88" s="1"/>
  <c r="T87"/>
  <c r="Q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D66"/>
  <c r="C66"/>
  <c r="U65"/>
  <c r="S65"/>
  <c r="R65"/>
  <c r="P65"/>
  <c r="N65"/>
  <c r="M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Q50" s="1"/>
  <c r="H47"/>
  <c r="E47"/>
  <c r="E50" s="1"/>
  <c r="T45"/>
  <c r="Q45"/>
  <c r="H45"/>
  <c r="E45"/>
  <c r="T44"/>
  <c r="Q44"/>
  <c r="G70"/>
  <c r="E44"/>
  <c r="T43"/>
  <c r="Q43"/>
  <c r="Q46" s="1"/>
  <c r="H43"/>
  <c r="E43"/>
  <c r="E46" s="1"/>
  <c r="T41"/>
  <c r="Q41"/>
  <c r="H41"/>
  <c r="E41"/>
  <c r="T40"/>
  <c r="Q40"/>
  <c r="G66"/>
  <c r="E40"/>
  <c r="T39"/>
  <c r="T42" s="1"/>
  <c r="Q39"/>
  <c r="Q42" s="1"/>
  <c r="Q51" s="1"/>
  <c r="H39"/>
  <c r="E39"/>
  <c r="E42" s="1"/>
  <c r="E51" s="1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Q35"/>
  <c r="H35"/>
  <c r="H38" s="1"/>
  <c r="E35"/>
  <c r="C24"/>
  <c r="C25" s="1"/>
  <c r="T23"/>
  <c r="Q23"/>
  <c r="H23"/>
  <c r="E23"/>
  <c r="T22"/>
  <c r="H22"/>
  <c r="E22"/>
  <c r="T21"/>
  <c r="Q21"/>
  <c r="H21"/>
  <c r="E21"/>
  <c r="T19"/>
  <c r="Q19"/>
  <c r="H19"/>
  <c r="E19"/>
  <c r="T18"/>
  <c r="Q18"/>
  <c r="H18"/>
  <c r="E18"/>
  <c r="T17"/>
  <c r="Q17"/>
  <c r="Q20" s="1"/>
  <c r="H17"/>
  <c r="E17"/>
  <c r="E20" s="1"/>
  <c r="T15"/>
  <c r="Q15"/>
  <c r="H15"/>
  <c r="E15"/>
  <c r="T14"/>
  <c r="V14" s="1"/>
  <c r="H14"/>
  <c r="E14"/>
  <c r="T13"/>
  <c r="Q13"/>
  <c r="H13"/>
  <c r="E13"/>
  <c r="U12"/>
  <c r="U26" s="1"/>
  <c r="S12"/>
  <c r="S26" s="1"/>
  <c r="R12"/>
  <c r="R26" s="1"/>
  <c r="G12"/>
  <c r="G26" s="1"/>
  <c r="F12"/>
  <c r="F26" s="1"/>
  <c r="T11"/>
  <c r="Q11"/>
  <c r="H11"/>
  <c r="E11"/>
  <c r="T10"/>
  <c r="Q10"/>
  <c r="H10"/>
  <c r="E10"/>
  <c r="T9"/>
  <c r="Q9"/>
  <c r="H9"/>
  <c r="H12" s="1"/>
  <c r="E9"/>
  <c r="Q203" i="6"/>
  <c r="Q201"/>
  <c r="Q197"/>
  <c r="W197" s="1"/>
  <c r="Q195"/>
  <c r="U194"/>
  <c r="U208" s="1"/>
  <c r="S194"/>
  <c r="S208" s="1"/>
  <c r="R194"/>
  <c r="R208" s="1"/>
  <c r="Q193"/>
  <c r="Q179"/>
  <c r="Q178"/>
  <c r="W178" s="1"/>
  <c r="Q175"/>
  <c r="Q174"/>
  <c r="Q171"/>
  <c r="Q170"/>
  <c r="W170" s="1"/>
  <c r="Q169"/>
  <c r="U168"/>
  <c r="U182" s="1"/>
  <c r="S168"/>
  <c r="S182" s="1"/>
  <c r="R168"/>
  <c r="R182" s="1"/>
  <c r="Q167"/>
  <c r="Q166"/>
  <c r="W166" s="1"/>
  <c r="Q165"/>
  <c r="T127"/>
  <c r="T126"/>
  <c r="T125"/>
  <c r="Q125"/>
  <c r="T123"/>
  <c r="Q123"/>
  <c r="T122"/>
  <c r="Q122"/>
  <c r="T121"/>
  <c r="T119"/>
  <c r="Q119"/>
  <c r="T118"/>
  <c r="T117"/>
  <c r="Q117"/>
  <c r="U116"/>
  <c r="U130" s="1"/>
  <c r="S116"/>
  <c r="S130" s="1"/>
  <c r="R116"/>
  <c r="R130" s="1"/>
  <c r="T115"/>
  <c r="Q115"/>
  <c r="T114"/>
  <c r="Q114"/>
  <c r="T113"/>
  <c r="V113" s="1"/>
  <c r="T101"/>
  <c r="Q101"/>
  <c r="T100"/>
  <c r="T99"/>
  <c r="T97"/>
  <c r="T96"/>
  <c r="T95"/>
  <c r="Q95"/>
  <c r="T93"/>
  <c r="Q93"/>
  <c r="T92"/>
  <c r="Q92"/>
  <c r="T91"/>
  <c r="U90"/>
  <c r="U104" s="1"/>
  <c r="S90"/>
  <c r="S104" s="1"/>
  <c r="R90"/>
  <c r="R104" s="1"/>
  <c r="T89"/>
  <c r="Q89"/>
  <c r="T88"/>
  <c r="T87"/>
  <c r="Q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Q50" s="1"/>
  <c r="H47"/>
  <c r="E47"/>
  <c r="E50" s="1"/>
  <c r="T45"/>
  <c r="Q45"/>
  <c r="H45"/>
  <c r="E45"/>
  <c r="T44"/>
  <c r="V44" s="1"/>
  <c r="Q44"/>
  <c r="H44"/>
  <c r="E44"/>
  <c r="T43"/>
  <c r="V43" s="1"/>
  <c r="Q43"/>
  <c r="H43"/>
  <c r="E43"/>
  <c r="T41"/>
  <c r="Q41"/>
  <c r="H41"/>
  <c r="E41"/>
  <c r="T40"/>
  <c r="Q40"/>
  <c r="H40"/>
  <c r="E40"/>
  <c r="T39"/>
  <c r="T42" s="1"/>
  <c r="Q39"/>
  <c r="Q42" s="1"/>
  <c r="H39"/>
  <c r="H42" s="1"/>
  <c r="E39"/>
  <c r="E42" s="1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Q35"/>
  <c r="H35"/>
  <c r="E35"/>
  <c r="C24"/>
  <c r="C25" s="1"/>
  <c r="T23"/>
  <c r="Q23"/>
  <c r="H23"/>
  <c r="E23"/>
  <c r="T22"/>
  <c r="Q22"/>
  <c r="H22"/>
  <c r="E22"/>
  <c r="T21"/>
  <c r="Q21"/>
  <c r="Q24" s="1"/>
  <c r="H21"/>
  <c r="E21"/>
  <c r="T19"/>
  <c r="Q19"/>
  <c r="H19"/>
  <c r="E19"/>
  <c r="T18"/>
  <c r="V18" s="1"/>
  <c r="Q18"/>
  <c r="H18"/>
  <c r="E18"/>
  <c r="T17"/>
  <c r="V17" s="1"/>
  <c r="Q17"/>
  <c r="H17"/>
  <c r="E17"/>
  <c r="T15"/>
  <c r="Q15"/>
  <c r="H15"/>
  <c r="E15"/>
  <c r="T14"/>
  <c r="Q14"/>
  <c r="H14"/>
  <c r="E14"/>
  <c r="T13"/>
  <c r="T16" s="1"/>
  <c r="H13"/>
  <c r="E13"/>
  <c r="U12"/>
  <c r="U26" s="1"/>
  <c r="S12"/>
  <c r="S26" s="1"/>
  <c r="R12"/>
  <c r="R26" s="1"/>
  <c r="G12"/>
  <c r="G26" s="1"/>
  <c r="F12"/>
  <c r="F26" s="1"/>
  <c r="T11"/>
  <c r="H11"/>
  <c r="E11"/>
  <c r="T10"/>
  <c r="V10" s="1"/>
  <c r="H10"/>
  <c r="E10"/>
  <c r="T9"/>
  <c r="H9"/>
  <c r="E9"/>
  <c r="Q205" i="5"/>
  <c r="Q203"/>
  <c r="Q201"/>
  <c r="Q200"/>
  <c r="Q199"/>
  <c r="Q197"/>
  <c r="Q196"/>
  <c r="Q195"/>
  <c r="U194"/>
  <c r="U208" s="1"/>
  <c r="S194"/>
  <c r="S208" s="1"/>
  <c r="R194"/>
  <c r="R208" s="1"/>
  <c r="Q193"/>
  <c r="Q191"/>
  <c r="V180"/>
  <c r="Q179"/>
  <c r="W179" s="1"/>
  <c r="Q178"/>
  <c r="W178" s="1"/>
  <c r="Q177"/>
  <c r="W177" s="1"/>
  <c r="Q175"/>
  <c r="W175" s="1"/>
  <c r="Q174"/>
  <c r="W174" s="1"/>
  <c r="Q173"/>
  <c r="Q170"/>
  <c r="W170" s="1"/>
  <c r="Q169"/>
  <c r="U168"/>
  <c r="U182" s="1"/>
  <c r="S168"/>
  <c r="S182" s="1"/>
  <c r="R168"/>
  <c r="R182" s="1"/>
  <c r="Q167"/>
  <c r="W167" s="1"/>
  <c r="Q165"/>
  <c r="T127"/>
  <c r="Q127"/>
  <c r="T126"/>
  <c r="T125"/>
  <c r="V125" s="1"/>
  <c r="Q125"/>
  <c r="T123"/>
  <c r="Q123"/>
  <c r="T122"/>
  <c r="T121"/>
  <c r="Q121"/>
  <c r="T119"/>
  <c r="V119" s="1"/>
  <c r="Q119"/>
  <c r="T118"/>
  <c r="T117"/>
  <c r="Q117"/>
  <c r="U116"/>
  <c r="U130" s="1"/>
  <c r="S116"/>
  <c r="S130" s="1"/>
  <c r="R116"/>
  <c r="R130" s="1"/>
  <c r="T115"/>
  <c r="Q115"/>
  <c r="T114"/>
  <c r="V114" s="1"/>
  <c r="T113"/>
  <c r="Q113"/>
  <c r="N37" i="11"/>
  <c r="V101" i="5"/>
  <c r="V102" s="1"/>
  <c r="Q101"/>
  <c r="Q100"/>
  <c r="Q99"/>
  <c r="Q102" s="1"/>
  <c r="T97"/>
  <c r="T98" s="1"/>
  <c r="Q97"/>
  <c r="Q96"/>
  <c r="V95"/>
  <c r="V98" s="1"/>
  <c r="Q95"/>
  <c r="T93"/>
  <c r="V93" s="1"/>
  <c r="Q93"/>
  <c r="T92"/>
  <c r="Q92"/>
  <c r="W92" s="1"/>
  <c r="T91"/>
  <c r="Q91"/>
  <c r="U90"/>
  <c r="U104" s="1"/>
  <c r="S90"/>
  <c r="S104" s="1"/>
  <c r="R90"/>
  <c r="R104" s="1"/>
  <c r="T89"/>
  <c r="Q89"/>
  <c r="T88"/>
  <c r="V88" s="1"/>
  <c r="Q88"/>
  <c r="W88" s="1"/>
  <c r="T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D71"/>
  <c r="C71"/>
  <c r="U70"/>
  <c r="S70"/>
  <c r="R70"/>
  <c r="P70"/>
  <c r="N70"/>
  <c r="M70"/>
  <c r="D70"/>
  <c r="C70"/>
  <c r="U69"/>
  <c r="U72" s="1"/>
  <c r="S69"/>
  <c r="S72" s="1"/>
  <c r="R69"/>
  <c r="R72" s="1"/>
  <c r="P69"/>
  <c r="P72" s="1"/>
  <c r="N69"/>
  <c r="N72" s="1"/>
  <c r="M69"/>
  <c r="M72" s="1"/>
  <c r="D69"/>
  <c r="D72" s="1"/>
  <c r="C69"/>
  <c r="C72" s="1"/>
  <c r="U67"/>
  <c r="S67"/>
  <c r="R67"/>
  <c r="P67"/>
  <c r="N67"/>
  <c r="M67"/>
  <c r="D67"/>
  <c r="C67"/>
  <c r="U66"/>
  <c r="S66"/>
  <c r="R66"/>
  <c r="P66"/>
  <c r="N66"/>
  <c r="M66"/>
  <c r="F66"/>
  <c r="D66"/>
  <c r="C66"/>
  <c r="U65"/>
  <c r="S65"/>
  <c r="R65"/>
  <c r="P65"/>
  <c r="N65"/>
  <c r="M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H47"/>
  <c r="E47"/>
  <c r="E50" s="1"/>
  <c r="T45"/>
  <c r="Q45"/>
  <c r="F71"/>
  <c r="E45"/>
  <c r="T44"/>
  <c r="V44" s="1"/>
  <c r="Q44"/>
  <c r="G70"/>
  <c r="F70"/>
  <c r="E44"/>
  <c r="T43"/>
  <c r="Q43"/>
  <c r="H43"/>
  <c r="E43"/>
  <c r="T41"/>
  <c r="V41" s="1"/>
  <c r="Q41"/>
  <c r="E41"/>
  <c r="T40"/>
  <c r="V40" s="1"/>
  <c r="Q40"/>
  <c r="H40"/>
  <c r="E40"/>
  <c r="T39"/>
  <c r="H39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V35" s="1"/>
  <c r="Q35"/>
  <c r="H35"/>
  <c r="E35"/>
  <c r="E38" s="1"/>
  <c r="C24"/>
  <c r="C25" s="1"/>
  <c r="T23"/>
  <c r="H23"/>
  <c r="E23"/>
  <c r="T22"/>
  <c r="H22"/>
  <c r="E22"/>
  <c r="T21"/>
  <c r="H21"/>
  <c r="E21"/>
  <c r="T19"/>
  <c r="H19"/>
  <c r="E19"/>
  <c r="T18"/>
  <c r="Q18"/>
  <c r="H18"/>
  <c r="E18"/>
  <c r="T17"/>
  <c r="H17"/>
  <c r="E17"/>
  <c r="T15"/>
  <c r="H15"/>
  <c r="G67"/>
  <c r="F67"/>
  <c r="E15"/>
  <c r="T14"/>
  <c r="Q14"/>
  <c r="H14"/>
  <c r="E14"/>
  <c r="T13"/>
  <c r="G65"/>
  <c r="F65"/>
  <c r="F68" s="1"/>
  <c r="E13"/>
  <c r="E16" s="1"/>
  <c r="U12"/>
  <c r="U26" s="1"/>
  <c r="S12"/>
  <c r="S26" s="1"/>
  <c r="R12"/>
  <c r="R26" s="1"/>
  <c r="G12"/>
  <c r="G26" s="1"/>
  <c r="F12"/>
  <c r="F26" s="1"/>
  <c r="T11"/>
  <c r="H11"/>
  <c r="E11"/>
  <c r="T10"/>
  <c r="Q10"/>
  <c r="H10"/>
  <c r="E10"/>
  <c r="T9"/>
  <c r="H9"/>
  <c r="E9"/>
  <c r="Q205" i="4"/>
  <c r="Q204"/>
  <c r="Q201"/>
  <c r="Q200"/>
  <c r="Q197"/>
  <c r="Q196"/>
  <c r="U194"/>
  <c r="U208" s="1"/>
  <c r="S194"/>
  <c r="S208" s="1"/>
  <c r="R194"/>
  <c r="R208" s="1"/>
  <c r="Q192"/>
  <c r="Q178"/>
  <c r="Q175"/>
  <c r="Q174"/>
  <c r="Q170"/>
  <c r="V168"/>
  <c r="U168"/>
  <c r="U182" s="1"/>
  <c r="T168"/>
  <c r="S168"/>
  <c r="S182" s="1"/>
  <c r="R168"/>
  <c r="R182" s="1"/>
  <c r="Q167"/>
  <c r="Q166"/>
  <c r="Q165"/>
  <c r="W165" s="1"/>
  <c r="T127"/>
  <c r="Q127"/>
  <c r="T126"/>
  <c r="Q126"/>
  <c r="T125"/>
  <c r="T123"/>
  <c r="T122"/>
  <c r="T121"/>
  <c r="Q121"/>
  <c r="T119"/>
  <c r="Q119"/>
  <c r="T118"/>
  <c r="Q118"/>
  <c r="T117"/>
  <c r="U116"/>
  <c r="U130" s="1"/>
  <c r="S116"/>
  <c r="S130" s="1"/>
  <c r="R116"/>
  <c r="R130" s="1"/>
  <c r="T115"/>
  <c r="T114"/>
  <c r="V114" s="1"/>
  <c r="T113"/>
  <c r="Q113"/>
  <c r="T101"/>
  <c r="T100"/>
  <c r="T99"/>
  <c r="Q99"/>
  <c r="T97"/>
  <c r="Q97"/>
  <c r="T96"/>
  <c r="Q96"/>
  <c r="T95"/>
  <c r="T93"/>
  <c r="T92"/>
  <c r="Q92"/>
  <c r="T91"/>
  <c r="Q91"/>
  <c r="U90"/>
  <c r="U104" s="1"/>
  <c r="S90"/>
  <c r="S104" s="1"/>
  <c r="R90"/>
  <c r="R104" s="1"/>
  <c r="T89"/>
  <c r="Q89"/>
  <c r="T88"/>
  <c r="V88" s="1"/>
  <c r="Q88"/>
  <c r="T87"/>
  <c r="V87" s="1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N73"/>
  <c r="M73"/>
  <c r="G73"/>
  <c r="D73"/>
  <c r="C73"/>
  <c r="U71"/>
  <c r="S71"/>
  <c r="R71"/>
  <c r="P71"/>
  <c r="N71"/>
  <c r="M71"/>
  <c r="G71"/>
  <c r="F71"/>
  <c r="D71"/>
  <c r="C71"/>
  <c r="U70"/>
  <c r="S70"/>
  <c r="R70"/>
  <c r="N70"/>
  <c r="M70"/>
  <c r="G70"/>
  <c r="F70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H47"/>
  <c r="F73"/>
  <c r="E47"/>
  <c r="T45"/>
  <c r="Q45"/>
  <c r="H45"/>
  <c r="E45"/>
  <c r="T44"/>
  <c r="Q44"/>
  <c r="H44"/>
  <c r="E44"/>
  <c r="T43"/>
  <c r="Q43"/>
  <c r="H43"/>
  <c r="E43"/>
  <c r="E46" s="1"/>
  <c r="T41"/>
  <c r="Q41"/>
  <c r="H41"/>
  <c r="E41"/>
  <c r="T40"/>
  <c r="Q40"/>
  <c r="H40"/>
  <c r="E40"/>
  <c r="T39"/>
  <c r="T42" s="1"/>
  <c r="Q39"/>
  <c r="Q42" s="1"/>
  <c r="H39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Q35"/>
  <c r="H35"/>
  <c r="E35"/>
  <c r="C24"/>
  <c r="C26" s="1"/>
  <c r="T23"/>
  <c r="Q23"/>
  <c r="H23"/>
  <c r="E23"/>
  <c r="T22"/>
  <c r="Q22"/>
  <c r="H22"/>
  <c r="E22"/>
  <c r="T21"/>
  <c r="Q21"/>
  <c r="P73"/>
  <c r="H21"/>
  <c r="E21"/>
  <c r="T19"/>
  <c r="H19"/>
  <c r="E19"/>
  <c r="T18"/>
  <c r="V18" s="1"/>
  <c r="P70"/>
  <c r="H18"/>
  <c r="E18"/>
  <c r="T17"/>
  <c r="Q17"/>
  <c r="H17"/>
  <c r="H20" s="1"/>
  <c r="E17"/>
  <c r="E20" s="1"/>
  <c r="T15"/>
  <c r="H15"/>
  <c r="E15"/>
  <c r="T14"/>
  <c r="H14"/>
  <c r="E14"/>
  <c r="T13"/>
  <c r="H13"/>
  <c r="E13"/>
  <c r="U12"/>
  <c r="U26" s="1"/>
  <c r="S12"/>
  <c r="S26" s="1"/>
  <c r="R12"/>
  <c r="R26" s="1"/>
  <c r="G12"/>
  <c r="G26" s="1"/>
  <c r="F12"/>
  <c r="F26" s="1"/>
  <c r="T11"/>
  <c r="Q11"/>
  <c r="H11"/>
  <c r="E11"/>
  <c r="T10"/>
  <c r="Q10"/>
  <c r="H10"/>
  <c r="E10"/>
  <c r="T9"/>
  <c r="Q9"/>
  <c r="H9"/>
  <c r="E9"/>
  <c r="Q205" i="3"/>
  <c r="Q204"/>
  <c r="Q201"/>
  <c r="Q200"/>
  <c r="Q197"/>
  <c r="Q196"/>
  <c r="U194"/>
  <c r="U208" s="1"/>
  <c r="S194"/>
  <c r="S208" s="1"/>
  <c r="R194"/>
  <c r="R208" s="1"/>
  <c r="Q193"/>
  <c r="Q192"/>
  <c r="Q178"/>
  <c r="Q175"/>
  <c r="Q174"/>
  <c r="Q170"/>
  <c r="U168"/>
  <c r="U182" s="1"/>
  <c r="S168"/>
  <c r="S182" s="1"/>
  <c r="R168"/>
  <c r="R182" s="1"/>
  <c r="Q167"/>
  <c r="Q166"/>
  <c r="T127"/>
  <c r="T126"/>
  <c r="Q126"/>
  <c r="T125"/>
  <c r="T123"/>
  <c r="Q123"/>
  <c r="T122"/>
  <c r="Q122"/>
  <c r="T121"/>
  <c r="Q121"/>
  <c r="T119"/>
  <c r="Q119"/>
  <c r="T118"/>
  <c r="Q118"/>
  <c r="T117"/>
  <c r="U116"/>
  <c r="U130" s="1"/>
  <c r="S116"/>
  <c r="S130" s="1"/>
  <c r="R116"/>
  <c r="R130" s="1"/>
  <c r="T115"/>
  <c r="Q115"/>
  <c r="T114"/>
  <c r="V114" s="1"/>
  <c r="Q114"/>
  <c r="T113"/>
  <c r="Q113"/>
  <c r="T101"/>
  <c r="T100"/>
  <c r="T99"/>
  <c r="T97"/>
  <c r="T96"/>
  <c r="Q96"/>
  <c r="T95"/>
  <c r="T93"/>
  <c r="T92"/>
  <c r="Q92"/>
  <c r="T91"/>
  <c r="Q91"/>
  <c r="U90"/>
  <c r="U104" s="1"/>
  <c r="S90"/>
  <c r="S104" s="1"/>
  <c r="R90"/>
  <c r="R104" s="1"/>
  <c r="T89"/>
  <c r="Q89"/>
  <c r="T88"/>
  <c r="Q88"/>
  <c r="T87"/>
  <c r="U75"/>
  <c r="S75"/>
  <c r="R75"/>
  <c r="P75"/>
  <c r="N75"/>
  <c r="M75"/>
  <c r="G75"/>
  <c r="F75"/>
  <c r="D75"/>
  <c r="C75"/>
  <c r="U74"/>
  <c r="S74"/>
  <c r="R74"/>
  <c r="P74"/>
  <c r="N74"/>
  <c r="M74"/>
  <c r="G74"/>
  <c r="F74"/>
  <c r="D74"/>
  <c r="C74"/>
  <c r="U73"/>
  <c r="S73"/>
  <c r="R73"/>
  <c r="P73"/>
  <c r="N73"/>
  <c r="M73"/>
  <c r="G73"/>
  <c r="F73"/>
  <c r="D73"/>
  <c r="C73"/>
  <c r="U71"/>
  <c r="S71"/>
  <c r="R71"/>
  <c r="P71"/>
  <c r="N71"/>
  <c r="M71"/>
  <c r="G71"/>
  <c r="F71"/>
  <c r="D71"/>
  <c r="C71"/>
  <c r="U70"/>
  <c r="S70"/>
  <c r="R70"/>
  <c r="P70"/>
  <c r="N70"/>
  <c r="M70"/>
  <c r="F70"/>
  <c r="A70" s="1"/>
  <c r="D70"/>
  <c r="C70"/>
  <c r="U69"/>
  <c r="S69"/>
  <c r="R69"/>
  <c r="P69"/>
  <c r="N69"/>
  <c r="M69"/>
  <c r="G69"/>
  <c r="F69"/>
  <c r="D69"/>
  <c r="C69"/>
  <c r="U67"/>
  <c r="S67"/>
  <c r="R67"/>
  <c r="P67"/>
  <c r="N67"/>
  <c r="M67"/>
  <c r="G67"/>
  <c r="F67"/>
  <c r="D67"/>
  <c r="C67"/>
  <c r="U66"/>
  <c r="S66"/>
  <c r="R66"/>
  <c r="P66"/>
  <c r="N66"/>
  <c r="M66"/>
  <c r="G66"/>
  <c r="F66"/>
  <c r="D66"/>
  <c r="C66"/>
  <c r="U65"/>
  <c r="S65"/>
  <c r="R65"/>
  <c r="P65"/>
  <c r="N65"/>
  <c r="M65"/>
  <c r="G65"/>
  <c r="F65"/>
  <c r="D65"/>
  <c r="C65"/>
  <c r="U63"/>
  <c r="S63"/>
  <c r="R63"/>
  <c r="P63"/>
  <c r="N63"/>
  <c r="M63"/>
  <c r="G63"/>
  <c r="F63"/>
  <c r="D63"/>
  <c r="C63"/>
  <c r="U62"/>
  <c r="S62"/>
  <c r="R62"/>
  <c r="P62"/>
  <c r="N62"/>
  <c r="M62"/>
  <c r="G62"/>
  <c r="F62"/>
  <c r="D62"/>
  <c r="C62"/>
  <c r="U61"/>
  <c r="S61"/>
  <c r="R61"/>
  <c r="P61"/>
  <c r="N61"/>
  <c r="M61"/>
  <c r="G61"/>
  <c r="F61"/>
  <c r="D61"/>
  <c r="C61"/>
  <c r="T49"/>
  <c r="Q49"/>
  <c r="H49"/>
  <c r="E49"/>
  <c r="T48"/>
  <c r="Q48"/>
  <c r="H48"/>
  <c r="E48"/>
  <c r="T47"/>
  <c r="Q47"/>
  <c r="H47"/>
  <c r="E47"/>
  <c r="T45"/>
  <c r="Q45"/>
  <c r="H45"/>
  <c r="E45"/>
  <c r="T44"/>
  <c r="Q44"/>
  <c r="H44"/>
  <c r="E44"/>
  <c r="T43"/>
  <c r="Q43"/>
  <c r="H43"/>
  <c r="E43"/>
  <c r="E46" s="1"/>
  <c r="T41"/>
  <c r="Q41"/>
  <c r="H41"/>
  <c r="E41"/>
  <c r="T40"/>
  <c r="Q40"/>
  <c r="H40"/>
  <c r="E40"/>
  <c r="T39"/>
  <c r="T42" s="1"/>
  <c r="H39"/>
  <c r="E39"/>
  <c r="U38"/>
  <c r="U52" s="1"/>
  <c r="S38"/>
  <c r="S52" s="1"/>
  <c r="R38"/>
  <c r="R52" s="1"/>
  <c r="G38"/>
  <c r="G52" s="1"/>
  <c r="F38"/>
  <c r="F52" s="1"/>
  <c r="T37"/>
  <c r="V37" s="1"/>
  <c r="Q37"/>
  <c r="H37"/>
  <c r="E37"/>
  <c r="T36"/>
  <c r="V36" s="1"/>
  <c r="Q36"/>
  <c r="H36"/>
  <c r="E36"/>
  <c r="T35"/>
  <c r="Q35"/>
  <c r="H35"/>
  <c r="E35"/>
  <c r="C24"/>
  <c r="C26" s="1"/>
  <c r="T23"/>
  <c r="H23"/>
  <c r="E23"/>
  <c r="T22"/>
  <c r="H22"/>
  <c r="E22"/>
  <c r="T21"/>
  <c r="H21"/>
  <c r="E21"/>
  <c r="T19"/>
  <c r="Q19"/>
  <c r="H19"/>
  <c r="E19"/>
  <c r="T18"/>
  <c r="Q18"/>
  <c r="H18"/>
  <c r="E18"/>
  <c r="T17"/>
  <c r="Q17"/>
  <c r="H17"/>
  <c r="E17"/>
  <c r="T15"/>
  <c r="H15"/>
  <c r="E15"/>
  <c r="T14"/>
  <c r="H14"/>
  <c r="E14"/>
  <c r="T13"/>
  <c r="H13"/>
  <c r="E13"/>
  <c r="U12"/>
  <c r="U26" s="1"/>
  <c r="S12"/>
  <c r="S26" s="1"/>
  <c r="R12"/>
  <c r="R26" s="1"/>
  <c r="G12"/>
  <c r="G26" s="1"/>
  <c r="F12"/>
  <c r="F26" s="1"/>
  <c r="T11"/>
  <c r="Q11"/>
  <c r="H11"/>
  <c r="E11"/>
  <c r="T10"/>
  <c r="Q10"/>
  <c r="H10"/>
  <c r="E10"/>
  <c r="T9"/>
  <c r="Q9"/>
  <c r="H9"/>
  <c r="E9"/>
  <c r="E16" i="11"/>
  <c r="C16"/>
  <c r="E15"/>
  <c r="C15"/>
  <c r="E49" i="1"/>
  <c r="H48"/>
  <c r="E47"/>
  <c r="H45"/>
  <c r="E45"/>
  <c r="E44"/>
  <c r="E43"/>
  <c r="E41"/>
  <c r="H40"/>
  <c r="E39"/>
  <c r="H37"/>
  <c r="E37"/>
  <c r="E36"/>
  <c r="F38"/>
  <c r="E35"/>
  <c r="U75"/>
  <c r="T23"/>
  <c r="S75"/>
  <c r="R75"/>
  <c r="P75"/>
  <c r="N75"/>
  <c r="O23"/>
  <c r="Q23" s="1"/>
  <c r="H23"/>
  <c r="D75"/>
  <c r="E23"/>
  <c r="U74"/>
  <c r="S74"/>
  <c r="R74"/>
  <c r="P74"/>
  <c r="O22"/>
  <c r="M74"/>
  <c r="H22"/>
  <c r="F74"/>
  <c r="D74"/>
  <c r="C74"/>
  <c r="U73"/>
  <c r="S73"/>
  <c r="R73"/>
  <c r="N73"/>
  <c r="M73"/>
  <c r="G73"/>
  <c r="F73"/>
  <c r="D73"/>
  <c r="C73"/>
  <c r="U71"/>
  <c r="T19"/>
  <c r="S71"/>
  <c r="R71"/>
  <c r="P71"/>
  <c r="N71"/>
  <c r="M71"/>
  <c r="G71"/>
  <c r="F71"/>
  <c r="D71"/>
  <c r="C71"/>
  <c r="U70"/>
  <c r="S70"/>
  <c r="P70"/>
  <c r="M70"/>
  <c r="F70"/>
  <c r="D70"/>
  <c r="U69"/>
  <c r="S69"/>
  <c r="R69"/>
  <c r="N69"/>
  <c r="G69"/>
  <c r="D69"/>
  <c r="C69"/>
  <c r="U67"/>
  <c r="S67"/>
  <c r="R67"/>
  <c r="P67"/>
  <c r="N67"/>
  <c r="M67"/>
  <c r="G67"/>
  <c r="F67"/>
  <c r="D67"/>
  <c r="C67"/>
  <c r="U66"/>
  <c r="S66"/>
  <c r="P66"/>
  <c r="N66"/>
  <c r="M66"/>
  <c r="G66"/>
  <c r="F66"/>
  <c r="D66"/>
  <c r="S65"/>
  <c r="R65"/>
  <c r="N65"/>
  <c r="G65"/>
  <c r="F65"/>
  <c r="E13"/>
  <c r="D65"/>
  <c r="C65"/>
  <c r="U63"/>
  <c r="S63"/>
  <c r="R63"/>
  <c r="P63"/>
  <c r="N63"/>
  <c r="M63"/>
  <c r="G63"/>
  <c r="F63"/>
  <c r="D63"/>
  <c r="C63"/>
  <c r="U62"/>
  <c r="S62"/>
  <c r="P62"/>
  <c r="O10"/>
  <c r="Q10" s="1"/>
  <c r="N62"/>
  <c r="M62"/>
  <c r="G62"/>
  <c r="F62"/>
  <c r="D62"/>
  <c r="U61"/>
  <c r="S61"/>
  <c r="R61"/>
  <c r="N61"/>
  <c r="M61"/>
  <c r="H9"/>
  <c r="G61"/>
  <c r="F61"/>
  <c r="D61"/>
  <c r="C61"/>
  <c r="N156" i="3" l="1"/>
  <c r="O26" i="4"/>
  <c r="O104" i="6"/>
  <c r="O130" i="7"/>
  <c r="M104" i="1"/>
  <c r="O52" i="5"/>
  <c r="P52" i="1"/>
  <c r="M130"/>
  <c r="O52" i="3"/>
  <c r="P156" i="4"/>
  <c r="O181" i="3"/>
  <c r="O25"/>
  <c r="O25" i="7"/>
  <c r="O207" i="5"/>
  <c r="O51" i="3"/>
  <c r="O51" i="7"/>
  <c r="P233" i="6"/>
  <c r="U155" i="4"/>
  <c r="O129" i="5"/>
  <c r="O103" i="3"/>
  <c r="N155" i="7"/>
  <c r="N233" i="6"/>
  <c r="N233" i="7"/>
  <c r="M155" i="4"/>
  <c r="P155" i="7"/>
  <c r="C25" i="3"/>
  <c r="C26" i="6"/>
  <c r="C26" i="5"/>
  <c r="O104" i="7"/>
  <c r="O103"/>
  <c r="O129"/>
  <c r="O182" i="6"/>
  <c r="P155" i="5"/>
  <c r="M155" i="7"/>
  <c r="O103" i="6"/>
  <c r="O25"/>
  <c r="O207" i="4"/>
  <c r="O51" i="6"/>
  <c r="P233" i="5"/>
  <c r="N155" i="3"/>
  <c r="N155" i="5"/>
  <c r="O129" i="4"/>
  <c r="N233" i="3"/>
  <c r="M233" i="4"/>
  <c r="M233" i="6"/>
  <c r="P155"/>
  <c r="C26" i="7"/>
  <c r="C25" i="4"/>
  <c r="O182" i="7"/>
  <c r="O181"/>
  <c r="P155" i="4"/>
  <c r="O25" i="5"/>
  <c r="O207" i="3"/>
  <c r="O51" i="5"/>
  <c r="P233" i="4"/>
  <c r="O129" i="3"/>
  <c r="O129" i="6"/>
  <c r="N155"/>
  <c r="N233" i="4"/>
  <c r="M155" i="3"/>
  <c r="M155" i="5"/>
  <c r="O207" i="7"/>
  <c r="O208"/>
  <c r="P155" i="3"/>
  <c r="M155" i="6"/>
  <c r="O181" i="4"/>
  <c r="O25"/>
  <c r="O207" i="6"/>
  <c r="O51" i="4"/>
  <c r="P233" i="3"/>
  <c r="P233" i="7"/>
  <c r="N155" i="4"/>
  <c r="O103"/>
  <c r="M233" i="3"/>
  <c r="M233" i="5"/>
  <c r="M233" i="7"/>
  <c r="U233" i="4"/>
  <c r="N233" i="5"/>
  <c r="O181" i="6"/>
  <c r="U233" i="7"/>
  <c r="U234"/>
  <c r="S234"/>
  <c r="S233"/>
  <c r="R233"/>
  <c r="R234"/>
  <c r="U155"/>
  <c r="S155"/>
  <c r="R155"/>
  <c r="U233" i="6"/>
  <c r="U234"/>
  <c r="R234"/>
  <c r="R233"/>
  <c r="S234"/>
  <c r="S233"/>
  <c r="U155"/>
  <c r="U156"/>
  <c r="S156"/>
  <c r="S155"/>
  <c r="R155"/>
  <c r="R156"/>
  <c r="R233" i="4"/>
  <c r="R234"/>
  <c r="S234"/>
  <c r="S233"/>
  <c r="R156"/>
  <c r="R155"/>
  <c r="S155"/>
  <c r="S156"/>
  <c r="U233" i="5"/>
  <c r="U234"/>
  <c r="S234"/>
  <c r="S233"/>
  <c r="R233"/>
  <c r="R234"/>
  <c r="U156"/>
  <c r="U155"/>
  <c r="S156"/>
  <c r="S155"/>
  <c r="R156"/>
  <c r="R155"/>
  <c r="P25" i="1"/>
  <c r="P129"/>
  <c r="C51"/>
  <c r="P181"/>
  <c r="M181"/>
  <c r="M103"/>
  <c r="M25"/>
  <c r="N207"/>
  <c r="N129"/>
  <c r="N51"/>
  <c r="P207"/>
  <c r="P51"/>
  <c r="D51"/>
  <c r="P103"/>
  <c r="M207"/>
  <c r="M129"/>
  <c r="M51"/>
  <c r="D25"/>
  <c r="N181"/>
  <c r="N103"/>
  <c r="N25"/>
  <c r="U181"/>
  <c r="U182"/>
  <c r="U233" i="3"/>
  <c r="U234"/>
  <c r="U207" i="1"/>
  <c r="U208"/>
  <c r="S208"/>
  <c r="S207"/>
  <c r="R207"/>
  <c r="R208"/>
  <c r="S234" i="3"/>
  <c r="S233"/>
  <c r="S182" i="1"/>
  <c r="S181"/>
  <c r="R233" i="3"/>
  <c r="R234"/>
  <c r="R181" i="1"/>
  <c r="R182"/>
  <c r="U130"/>
  <c r="U129"/>
  <c r="U155" i="3"/>
  <c r="U156"/>
  <c r="U103" i="1"/>
  <c r="U104"/>
  <c r="R129"/>
  <c r="R130"/>
  <c r="S130"/>
  <c r="S129"/>
  <c r="S156" i="3"/>
  <c r="S155"/>
  <c r="S104" i="1"/>
  <c r="S103"/>
  <c r="R155" i="3"/>
  <c r="R156"/>
  <c r="R103" i="1"/>
  <c r="R104"/>
  <c r="U52"/>
  <c r="U51"/>
  <c r="U25"/>
  <c r="R51"/>
  <c r="R52"/>
  <c r="S52"/>
  <c r="S51"/>
  <c r="S25"/>
  <c r="R25"/>
  <c r="G51"/>
  <c r="F52"/>
  <c r="F51"/>
  <c r="G25"/>
  <c r="A25" s="1"/>
  <c r="F25"/>
  <c r="Q20" i="3"/>
  <c r="Q46" i="4"/>
  <c r="Q51" s="1"/>
  <c r="V204" i="1"/>
  <c r="W204" s="1"/>
  <c r="V178"/>
  <c r="V230" i="4"/>
  <c r="V152"/>
  <c r="V152" i="5"/>
  <c r="V48"/>
  <c r="Q46" i="3"/>
  <c r="E20"/>
  <c r="O124" i="1"/>
  <c r="D72" i="3"/>
  <c r="F72" i="4"/>
  <c r="T20" i="5"/>
  <c r="D72" i="7"/>
  <c r="N72"/>
  <c r="H46" i="4"/>
  <c r="D72" i="1"/>
  <c r="D46" i="8"/>
  <c r="N72" i="3"/>
  <c r="N72" i="8"/>
  <c r="O202" i="1"/>
  <c r="O98" i="8"/>
  <c r="O228" i="7"/>
  <c r="P72"/>
  <c r="Q124" i="3"/>
  <c r="M228" i="8"/>
  <c r="V151" i="7"/>
  <c r="V47"/>
  <c r="W47" s="1"/>
  <c r="V21"/>
  <c r="V151" i="4"/>
  <c r="V203" i="1"/>
  <c r="S232" i="8"/>
  <c r="V177" i="1"/>
  <c r="U154" i="8"/>
  <c r="E46" i="1"/>
  <c r="O46"/>
  <c r="O176"/>
  <c r="E46" i="5"/>
  <c r="N150" i="1"/>
  <c r="E44" i="8"/>
  <c r="P72" i="4"/>
  <c r="Q202" i="5"/>
  <c r="M228" i="1"/>
  <c r="S228" i="8"/>
  <c r="V147" i="4"/>
  <c r="T150"/>
  <c r="V147" i="5"/>
  <c r="T150"/>
  <c r="C69" i="8"/>
  <c r="C46"/>
  <c r="C52" s="1"/>
  <c r="C72" i="3"/>
  <c r="M72"/>
  <c r="D72" i="4"/>
  <c r="N72"/>
  <c r="U72"/>
  <c r="H20" i="5"/>
  <c r="Q46"/>
  <c r="Q98"/>
  <c r="C72" i="7"/>
  <c r="M72"/>
  <c r="Q202"/>
  <c r="P72" i="8"/>
  <c r="T228" i="4"/>
  <c r="T228" i="5"/>
  <c r="O150" i="3"/>
  <c r="W98" i="7"/>
  <c r="Q95" i="1"/>
  <c r="Q98" s="1"/>
  <c r="O98"/>
  <c r="T20" i="4"/>
  <c r="C72"/>
  <c r="M72"/>
  <c r="S72"/>
  <c r="T98"/>
  <c r="E20" i="5"/>
  <c r="E25" s="1"/>
  <c r="E20" i="6"/>
  <c r="Q46"/>
  <c r="Q51" s="1"/>
  <c r="P72"/>
  <c r="O150" i="4"/>
  <c r="O150" i="5"/>
  <c r="M150" i="1"/>
  <c r="W173" i="5"/>
  <c r="Q176"/>
  <c r="Q225" i="3"/>
  <c r="Q228" s="1"/>
  <c r="O228"/>
  <c r="P72"/>
  <c r="G72" i="4"/>
  <c r="R72"/>
  <c r="T124"/>
  <c r="T124" i="5"/>
  <c r="D72" i="6"/>
  <c r="N72"/>
  <c r="Q176" i="7"/>
  <c r="P228" i="8"/>
  <c r="P150" i="1"/>
  <c r="O228" i="4"/>
  <c r="O150" i="6"/>
  <c r="O150" i="7"/>
  <c r="V43" i="4"/>
  <c r="T46"/>
  <c r="V43" i="5"/>
  <c r="T46"/>
  <c r="Q20" i="6"/>
  <c r="E46"/>
  <c r="E51" s="1"/>
  <c r="C72"/>
  <c r="M72"/>
  <c r="N228" i="1"/>
  <c r="V227" i="7"/>
  <c r="T228"/>
  <c r="T124"/>
  <c r="T150"/>
  <c r="T46"/>
  <c r="U72"/>
  <c r="S72"/>
  <c r="T20"/>
  <c r="R72"/>
  <c r="G72"/>
  <c r="H20"/>
  <c r="T228" i="6"/>
  <c r="T124"/>
  <c r="T150"/>
  <c r="T98"/>
  <c r="T46"/>
  <c r="U72"/>
  <c r="R72"/>
  <c r="T20"/>
  <c r="S72"/>
  <c r="H46"/>
  <c r="H20"/>
  <c r="G72"/>
  <c r="F72"/>
  <c r="V201" i="1"/>
  <c r="T202"/>
  <c r="U228"/>
  <c r="S228"/>
  <c r="T176"/>
  <c r="T228" i="3"/>
  <c r="R228" i="1"/>
  <c r="R228" i="8"/>
  <c r="V175" i="1"/>
  <c r="T124" i="3"/>
  <c r="T124" i="1"/>
  <c r="U150" i="8"/>
  <c r="U150" i="1"/>
  <c r="T150" i="3"/>
  <c r="R150" i="8"/>
  <c r="T98" i="3"/>
  <c r="S150" i="1"/>
  <c r="R150"/>
  <c r="S150" i="8"/>
  <c r="T98" i="1"/>
  <c r="T46" i="3"/>
  <c r="T46" i="1"/>
  <c r="V45" i="8"/>
  <c r="T46"/>
  <c r="U72" i="1"/>
  <c r="U72" i="3"/>
  <c r="S72" i="1"/>
  <c r="T20" i="3"/>
  <c r="S72"/>
  <c r="R72"/>
  <c r="H46"/>
  <c r="H46" i="8"/>
  <c r="F72" i="3"/>
  <c r="H20"/>
  <c r="G72"/>
  <c r="M68" i="5"/>
  <c r="O224" i="7"/>
  <c r="H38" i="6"/>
  <c r="T94" i="1"/>
  <c r="O224" i="5"/>
  <c r="N146" i="8"/>
  <c r="S146" i="1"/>
  <c r="U224"/>
  <c r="A16"/>
  <c r="S68" i="5"/>
  <c r="G68" i="8"/>
  <c r="O120" i="1"/>
  <c r="O94" i="8"/>
  <c r="T217" i="1"/>
  <c r="V217" s="1"/>
  <c r="T140"/>
  <c r="V226" i="7"/>
  <c r="O198" i="1"/>
  <c r="O224" i="4"/>
  <c r="C68" i="7"/>
  <c r="T224" i="6"/>
  <c r="T224" i="7"/>
  <c r="S224" i="1"/>
  <c r="S224" i="8"/>
  <c r="S68" i="1"/>
  <c r="E42" i="3"/>
  <c r="G68"/>
  <c r="R68"/>
  <c r="T198"/>
  <c r="E16" i="4"/>
  <c r="F68"/>
  <c r="P68"/>
  <c r="T120"/>
  <c r="T198" i="5"/>
  <c r="C68" i="6"/>
  <c r="M68"/>
  <c r="S68"/>
  <c r="T172"/>
  <c r="H16" i="7"/>
  <c r="M68"/>
  <c r="S68"/>
  <c r="O224" i="6"/>
  <c r="R224" i="8"/>
  <c r="N68" i="5"/>
  <c r="U68"/>
  <c r="T120"/>
  <c r="T224" i="4"/>
  <c r="H42"/>
  <c r="F68" i="1"/>
  <c r="E16" i="3"/>
  <c r="F68"/>
  <c r="P68"/>
  <c r="T94"/>
  <c r="D68" i="4"/>
  <c r="N68"/>
  <c r="U68"/>
  <c r="T94"/>
  <c r="T42" i="5"/>
  <c r="Q198"/>
  <c r="G68" i="6"/>
  <c r="R68"/>
  <c r="Q172"/>
  <c r="E16" i="7"/>
  <c r="R68"/>
  <c r="R146" i="1"/>
  <c r="R146" i="8"/>
  <c r="P224" i="1"/>
  <c r="P233" s="1"/>
  <c r="N224"/>
  <c r="T42"/>
  <c r="N146"/>
  <c r="U146" i="8"/>
  <c r="Q143" i="5"/>
  <c r="Q146" s="1"/>
  <c r="O146"/>
  <c r="D68" i="1"/>
  <c r="N68"/>
  <c r="T16" i="3"/>
  <c r="D68"/>
  <c r="N68"/>
  <c r="U68"/>
  <c r="T120"/>
  <c r="T16" i="4"/>
  <c r="C68"/>
  <c r="M68"/>
  <c r="S68"/>
  <c r="T172"/>
  <c r="T16" i="5"/>
  <c r="C68"/>
  <c r="P68"/>
  <c r="T94"/>
  <c r="T103" s="1"/>
  <c r="W197"/>
  <c r="W200"/>
  <c r="W203"/>
  <c r="H16" i="6"/>
  <c r="F68"/>
  <c r="P68"/>
  <c r="T198"/>
  <c r="T16" i="7"/>
  <c r="D68"/>
  <c r="P68"/>
  <c r="T94"/>
  <c r="P68" i="8"/>
  <c r="O42" i="1"/>
  <c r="O172"/>
  <c r="T146" i="6"/>
  <c r="T172" i="1"/>
  <c r="H42" i="8"/>
  <c r="U224"/>
  <c r="T146" i="4"/>
  <c r="M224" i="1"/>
  <c r="T120"/>
  <c r="U146"/>
  <c r="P146" i="8"/>
  <c r="P224"/>
  <c r="P233" s="1"/>
  <c r="O224" i="3"/>
  <c r="P146" i="1"/>
  <c r="G68"/>
  <c r="H16" i="3"/>
  <c r="H42"/>
  <c r="C68"/>
  <c r="M68"/>
  <c r="S68"/>
  <c r="T172"/>
  <c r="H16" i="4"/>
  <c r="G68"/>
  <c r="R68"/>
  <c r="T198"/>
  <c r="E42" i="5"/>
  <c r="E51" s="1"/>
  <c r="Q94"/>
  <c r="Q103" s="1"/>
  <c r="T172"/>
  <c r="T181" s="1"/>
  <c r="E16" i="6"/>
  <c r="D68"/>
  <c r="N68"/>
  <c r="U68"/>
  <c r="T120"/>
  <c r="N68" i="7"/>
  <c r="U68"/>
  <c r="N68" i="8"/>
  <c r="T224" i="3"/>
  <c r="T224" i="5"/>
  <c r="T146"/>
  <c r="H16" i="8"/>
  <c r="M224"/>
  <c r="T146" i="3"/>
  <c r="S146" i="8"/>
  <c r="O146" i="6"/>
  <c r="W169" i="5"/>
  <c r="Q172"/>
  <c r="T42" i="8"/>
  <c r="O94" i="1"/>
  <c r="O146" i="3"/>
  <c r="E42" i="4"/>
  <c r="D68" i="5"/>
  <c r="R68"/>
  <c r="T94" i="6"/>
  <c r="T120" i="7"/>
  <c r="T172"/>
  <c r="T198"/>
  <c r="R68" i="8"/>
  <c r="T146" i="7"/>
  <c r="R224" i="1"/>
  <c r="M146"/>
  <c r="T198"/>
  <c r="O146" i="7"/>
  <c r="O146" i="4"/>
  <c r="D42" i="8"/>
  <c r="O140" i="1"/>
  <c r="Q140" s="1"/>
  <c r="Q93" i="8"/>
  <c r="A42" i="1"/>
  <c r="I42" i="6"/>
  <c r="W226" i="4"/>
  <c r="Q50" i="3"/>
  <c r="W223" i="5"/>
  <c r="A26"/>
  <c r="A75" i="8"/>
  <c r="V223" i="7"/>
  <c r="V119"/>
  <c r="W119" s="1"/>
  <c r="V93"/>
  <c r="V145"/>
  <c r="W145" s="1"/>
  <c r="V41"/>
  <c r="V15"/>
  <c r="W15" s="1"/>
  <c r="W197" i="1"/>
  <c r="V223" i="3"/>
  <c r="V119" i="1"/>
  <c r="V119" i="3"/>
  <c r="V145"/>
  <c r="V93" i="1"/>
  <c r="V93" i="3"/>
  <c r="V41"/>
  <c r="V41" i="1"/>
  <c r="V15" i="3"/>
  <c r="V223" i="6"/>
  <c r="V119"/>
  <c r="V145"/>
  <c r="W145" s="1"/>
  <c r="V41"/>
  <c r="W41" s="1"/>
  <c r="V15"/>
  <c r="W15" s="1"/>
  <c r="V223" i="4"/>
  <c r="V93"/>
  <c r="V145"/>
  <c r="V41"/>
  <c r="V41" i="8"/>
  <c r="V15" i="4"/>
  <c r="E50" i="3"/>
  <c r="A61"/>
  <c r="A66"/>
  <c r="A63" i="5"/>
  <c r="A61" i="6"/>
  <c r="A74" i="8"/>
  <c r="A61" i="1"/>
  <c r="A66"/>
  <c r="A74" i="5"/>
  <c r="A67" i="6"/>
  <c r="A70"/>
  <c r="A73"/>
  <c r="A75"/>
  <c r="A24" i="1"/>
  <c r="A65"/>
  <c r="A71" i="3"/>
  <c r="A74"/>
  <c r="A73" i="4"/>
  <c r="A62"/>
  <c r="A67"/>
  <c r="A70"/>
  <c r="A67" i="5"/>
  <c r="A70"/>
  <c r="A62"/>
  <c r="A62" i="7"/>
  <c r="A73" i="8"/>
  <c r="A50" i="1"/>
  <c r="A61" i="4"/>
  <c r="A61" i="7"/>
  <c r="A38" i="4"/>
  <c r="T145" i="8"/>
  <c r="T227"/>
  <c r="A62" i="1"/>
  <c r="A71"/>
  <c r="A73" i="3"/>
  <c r="A75"/>
  <c r="A63" i="4"/>
  <c r="A69"/>
  <c r="A63" i="1"/>
  <c r="A73"/>
  <c r="A63" i="3"/>
  <c r="A69"/>
  <c r="A71" i="4"/>
  <c r="A75"/>
  <c r="A73" i="5"/>
  <c r="A75"/>
  <c r="A63" i="6"/>
  <c r="A69"/>
  <c r="A71"/>
  <c r="A74"/>
  <c r="A67" i="7"/>
  <c r="A71"/>
  <c r="A74"/>
  <c r="A66" i="8"/>
  <c r="A46" i="1"/>
  <c r="A65" i="4"/>
  <c r="A65" i="5"/>
  <c r="A38"/>
  <c r="A52"/>
  <c r="T148" i="8"/>
  <c r="V148" s="1"/>
  <c r="A75" i="1"/>
  <c r="A38" i="3"/>
  <c r="A52"/>
  <c r="A65" i="6"/>
  <c r="A38" i="7"/>
  <c r="A52"/>
  <c r="T217" i="8"/>
  <c r="V217" s="1"/>
  <c r="A38"/>
  <c r="T140"/>
  <c r="V140" s="1"/>
  <c r="A62" i="3"/>
  <c r="A65"/>
  <c r="A67"/>
  <c r="A74" i="4"/>
  <c r="A61" i="5"/>
  <c r="A62" i="6"/>
  <c r="A69" i="7"/>
  <c r="A73"/>
  <c r="A75"/>
  <c r="A62" i="8"/>
  <c r="A38" i="6"/>
  <c r="A52"/>
  <c r="T139" i="8"/>
  <c r="V139" s="1"/>
  <c r="T218" i="1"/>
  <c r="V218" s="1"/>
  <c r="A67"/>
  <c r="A63" i="7"/>
  <c r="A20" i="1"/>
  <c r="A66" i="4"/>
  <c r="A66" i="6"/>
  <c r="A12" i="5"/>
  <c r="A26" i="6"/>
  <c r="A12"/>
  <c r="A26" i="3"/>
  <c r="A12"/>
  <c r="A26" i="4"/>
  <c r="A12"/>
  <c r="A12" i="7"/>
  <c r="V92" i="1"/>
  <c r="V115" i="5"/>
  <c r="W115" s="1"/>
  <c r="W167" i="6"/>
  <c r="V219" i="3"/>
  <c r="Q141"/>
  <c r="V115"/>
  <c r="W115" s="1"/>
  <c r="V89" i="4"/>
  <c r="V115" i="7"/>
  <c r="W115" s="1"/>
  <c r="W193"/>
  <c r="V219"/>
  <c r="V220" s="1"/>
  <c r="Q219" i="5"/>
  <c r="Q219" i="6"/>
  <c r="V141" i="5"/>
  <c r="V89"/>
  <c r="V89" i="7"/>
  <c r="V219" i="6"/>
  <c r="Q219" i="4"/>
  <c r="Q219" i="3"/>
  <c r="Q220" s="1"/>
  <c r="Q141" i="7"/>
  <c r="Q142" s="1"/>
  <c r="V115" i="4"/>
  <c r="W167"/>
  <c r="V11" i="6"/>
  <c r="W89" i="7"/>
  <c r="V219" i="4"/>
  <c r="V219" i="5"/>
  <c r="Q219" i="7"/>
  <c r="W219" s="1"/>
  <c r="S142" i="8"/>
  <c r="E43"/>
  <c r="Q50" i="5"/>
  <c r="Q140"/>
  <c r="Q141"/>
  <c r="V39" i="1"/>
  <c r="T38" i="4"/>
  <c r="O232" i="6"/>
  <c r="O232" i="7"/>
  <c r="Q232" i="4"/>
  <c r="N232" i="8"/>
  <c r="N233" s="1"/>
  <c r="P154"/>
  <c r="O102"/>
  <c r="E24" i="7"/>
  <c r="Q50" i="4"/>
  <c r="Q22" i="1"/>
  <c r="W200" i="4"/>
  <c r="C76" i="5"/>
  <c r="P76" i="3"/>
  <c r="D76" i="4"/>
  <c r="C76" i="6"/>
  <c r="C76" i="7"/>
  <c r="M76"/>
  <c r="C76" i="8"/>
  <c r="V88" i="6"/>
  <c r="Q141"/>
  <c r="Q24" i="4"/>
  <c r="E24" i="6"/>
  <c r="C76" i="3"/>
  <c r="M76"/>
  <c r="T128" i="4"/>
  <c r="D76" i="5"/>
  <c r="D76" i="6"/>
  <c r="N76"/>
  <c r="N76" i="7"/>
  <c r="S232" i="1"/>
  <c r="H24" i="8"/>
  <c r="O232" i="4"/>
  <c r="S76" i="8"/>
  <c r="V89" i="6"/>
  <c r="Q140"/>
  <c r="P76" i="4"/>
  <c r="Q168" i="5"/>
  <c r="Q182" s="1"/>
  <c r="Q180"/>
  <c r="W180" s="1"/>
  <c r="P76" i="8"/>
  <c r="E50"/>
  <c r="V115" i="6"/>
  <c r="V114"/>
  <c r="W114" s="1"/>
  <c r="V141"/>
  <c r="E24" i="3"/>
  <c r="D76"/>
  <c r="N76"/>
  <c r="C76" i="4"/>
  <c r="P76" i="6"/>
  <c r="P76" i="7"/>
  <c r="Q180"/>
  <c r="W180" s="1"/>
  <c r="H75" i="1"/>
  <c r="W192" i="4"/>
  <c r="T206" i="5"/>
  <c r="W197" i="4"/>
  <c r="W193" i="5"/>
  <c r="U232" i="8"/>
  <c r="U232" i="1"/>
  <c r="R232"/>
  <c r="W174" i="6"/>
  <c r="W166" i="3"/>
  <c r="U154" i="1"/>
  <c r="T128" i="3"/>
  <c r="R154" i="8"/>
  <c r="R76"/>
  <c r="U76" i="6"/>
  <c r="U76" i="1"/>
  <c r="U76" i="5"/>
  <c r="U76" i="4"/>
  <c r="U76" i="8"/>
  <c r="U76" i="3"/>
  <c r="U76" i="7"/>
  <c r="R76" i="1"/>
  <c r="S76" i="3"/>
  <c r="R76" i="4"/>
  <c r="S76" i="7"/>
  <c r="R76" i="3"/>
  <c r="S76" i="6"/>
  <c r="R76" i="7"/>
  <c r="T24" i="4"/>
  <c r="S76" i="5"/>
  <c r="R76" i="6"/>
  <c r="S76" i="1"/>
  <c r="S76" i="4"/>
  <c r="R76" i="5"/>
  <c r="G76" i="4"/>
  <c r="F76" i="5"/>
  <c r="G76" i="8"/>
  <c r="G76" i="3"/>
  <c r="F76" i="4"/>
  <c r="G76" i="7"/>
  <c r="F76" i="1"/>
  <c r="F76" i="3"/>
  <c r="G76" i="6"/>
  <c r="F76" i="7"/>
  <c r="G76" i="5"/>
  <c r="F76" i="6"/>
  <c r="F76" i="8"/>
  <c r="Q203" i="1"/>
  <c r="Q206" s="1"/>
  <c r="O206"/>
  <c r="M232"/>
  <c r="Q229" i="5"/>
  <c r="Q232" s="1"/>
  <c r="O232"/>
  <c r="Q177" i="1"/>
  <c r="Q180" s="1"/>
  <c r="O180"/>
  <c r="N232"/>
  <c r="Q229" i="3"/>
  <c r="Q232" s="1"/>
  <c r="O232"/>
  <c r="M232" i="8"/>
  <c r="N154"/>
  <c r="Q125" i="1"/>
  <c r="Q128" s="1"/>
  <c r="O128"/>
  <c r="M154" i="8"/>
  <c r="M155" s="1"/>
  <c r="P154" i="1"/>
  <c r="Q151" i="3"/>
  <c r="Q154" s="1"/>
  <c r="O154"/>
  <c r="N154" i="1"/>
  <c r="Q151" i="5"/>
  <c r="Q154" s="1"/>
  <c r="O154"/>
  <c r="Q151" i="4"/>
  <c r="Q154" s="1"/>
  <c r="O154"/>
  <c r="M154" i="1"/>
  <c r="Q99"/>
  <c r="Q102" s="1"/>
  <c r="O102"/>
  <c r="Q151" i="7"/>
  <c r="Q154" s="1"/>
  <c r="O154"/>
  <c r="Q151" i="6"/>
  <c r="Q154" s="1"/>
  <c r="O154"/>
  <c r="Q47" i="1"/>
  <c r="Q50" s="1"/>
  <c r="O50"/>
  <c r="P76" i="5"/>
  <c r="N76" i="4"/>
  <c r="N76" i="5"/>
  <c r="M76" i="6"/>
  <c r="M76" i="4"/>
  <c r="M76" i="5"/>
  <c r="N76" i="8"/>
  <c r="E50" i="4"/>
  <c r="D76" i="1"/>
  <c r="E24" i="5"/>
  <c r="D76" i="7"/>
  <c r="E24" i="4"/>
  <c r="W205"/>
  <c r="T206"/>
  <c r="V231"/>
  <c r="T232"/>
  <c r="T180"/>
  <c r="T102"/>
  <c r="V153"/>
  <c r="V154" s="1"/>
  <c r="T154"/>
  <c r="T206" i="6"/>
  <c r="T180"/>
  <c r="V231"/>
  <c r="T232"/>
  <c r="V231" i="7"/>
  <c r="T232"/>
  <c r="V230" i="5"/>
  <c r="T232"/>
  <c r="T128"/>
  <c r="V153"/>
  <c r="T154"/>
  <c r="J37" i="11"/>
  <c r="H24" i="5"/>
  <c r="T206" i="3"/>
  <c r="T206" i="1"/>
  <c r="T180"/>
  <c r="T231" i="8"/>
  <c r="R232"/>
  <c r="T180" i="3"/>
  <c r="V231"/>
  <c r="T232"/>
  <c r="V153"/>
  <c r="T154"/>
  <c r="V101"/>
  <c r="T102"/>
  <c r="T128" i="1"/>
  <c r="S154"/>
  <c r="R154"/>
  <c r="T102"/>
  <c r="N26" i="11"/>
  <c r="T102" i="7"/>
  <c r="V153"/>
  <c r="T154"/>
  <c r="V127"/>
  <c r="W127" s="1"/>
  <c r="T128"/>
  <c r="T128" i="6"/>
  <c r="T153" i="8"/>
  <c r="S154"/>
  <c r="T102" i="6"/>
  <c r="V153"/>
  <c r="T154"/>
  <c r="V49" i="7"/>
  <c r="W49" s="1"/>
  <c r="M27" i="11" s="1"/>
  <c r="T50" i="7"/>
  <c r="V23"/>
  <c r="W23" s="1"/>
  <c r="M26" i="11" s="1"/>
  <c r="T24" i="7"/>
  <c r="J27" i="11"/>
  <c r="H50" i="7"/>
  <c r="J26" i="11"/>
  <c r="H24" i="7"/>
  <c r="V49" i="6"/>
  <c r="W49" s="1"/>
  <c r="F38" i="11" s="1"/>
  <c r="T50" i="6"/>
  <c r="V23"/>
  <c r="W23" s="1"/>
  <c r="F37" i="11" s="1"/>
  <c r="T24" i="6"/>
  <c r="C38" i="11"/>
  <c r="H50" i="6"/>
  <c r="C37" i="11"/>
  <c r="H24" i="6"/>
  <c r="V49" i="5"/>
  <c r="W49" s="1"/>
  <c r="M38" i="11" s="1"/>
  <c r="T50" i="5"/>
  <c r="V23"/>
  <c r="T24"/>
  <c r="J38" i="11"/>
  <c r="H50" i="5"/>
  <c r="V49" i="4"/>
  <c r="W49" s="1"/>
  <c r="F27" i="11" s="1"/>
  <c r="T50" i="4"/>
  <c r="C27" i="11"/>
  <c r="H50" i="4"/>
  <c r="C26" i="11"/>
  <c r="H24" i="4"/>
  <c r="V49" i="3"/>
  <c r="W49" s="1"/>
  <c r="M16" i="11" s="1"/>
  <c r="T50" i="3"/>
  <c r="V23"/>
  <c r="T24"/>
  <c r="J16" i="11"/>
  <c r="H50" i="3"/>
  <c r="J15" i="11"/>
  <c r="H24" i="3"/>
  <c r="V49" i="1"/>
  <c r="T50"/>
  <c r="V49" i="8"/>
  <c r="W49" s="1"/>
  <c r="F5" i="11" s="1"/>
  <c r="T50" i="8"/>
  <c r="V23" i="1"/>
  <c r="W23" s="1"/>
  <c r="V23" i="8"/>
  <c r="E4" i="11" s="1"/>
  <c r="T24" i="8"/>
  <c r="C5" i="11"/>
  <c r="H50" i="8"/>
  <c r="V230" i="7"/>
  <c r="V152"/>
  <c r="V48"/>
  <c r="V22"/>
  <c r="V230" i="6"/>
  <c r="V152"/>
  <c r="V48"/>
  <c r="V22"/>
  <c r="W204" i="3"/>
  <c r="T230" i="1"/>
  <c r="V230" i="3"/>
  <c r="W230" s="1"/>
  <c r="V126" i="1"/>
  <c r="V152" i="3"/>
  <c r="T152" i="1"/>
  <c r="V100"/>
  <c r="V48" i="3"/>
  <c r="W48" s="1"/>
  <c r="V48" i="1"/>
  <c r="V48" i="8"/>
  <c r="V22" i="3"/>
  <c r="V22" i="8"/>
  <c r="V125" i="4"/>
  <c r="V47"/>
  <c r="V99" i="6"/>
  <c r="V151"/>
  <c r="V125" i="1"/>
  <c r="T151"/>
  <c r="V151" i="3"/>
  <c r="V99" i="1"/>
  <c r="T151" i="8"/>
  <c r="V47" i="1"/>
  <c r="V21" i="8"/>
  <c r="W176" i="5"/>
  <c r="W175" i="6"/>
  <c r="Q225" i="4"/>
  <c r="Q228" s="1"/>
  <c r="Q149" i="6"/>
  <c r="Q150" s="1"/>
  <c r="Q147" i="7"/>
  <c r="Q150" s="1"/>
  <c r="Q147" i="3"/>
  <c r="Q150" s="1"/>
  <c r="Q225" i="5"/>
  <c r="Q228" s="1"/>
  <c r="O147" i="1"/>
  <c r="Q147" i="4"/>
  <c r="Q150" s="1"/>
  <c r="V149" i="7"/>
  <c r="V45"/>
  <c r="W201" i="4"/>
  <c r="V227"/>
  <c r="W227" s="1"/>
  <c r="V45"/>
  <c r="V19"/>
  <c r="V227" i="3"/>
  <c r="T227" i="1"/>
  <c r="V123"/>
  <c r="V97"/>
  <c r="T149"/>
  <c r="V149" i="3"/>
  <c r="V45"/>
  <c r="V45" i="1"/>
  <c r="W45" s="1"/>
  <c r="V19"/>
  <c r="V227" i="5"/>
  <c r="W227" s="1"/>
  <c r="V123"/>
  <c r="W123" s="1"/>
  <c r="V149"/>
  <c r="V45"/>
  <c r="V149" i="6"/>
  <c r="V19"/>
  <c r="Q97" i="8"/>
  <c r="T38" i="3"/>
  <c r="H38"/>
  <c r="O70" i="8"/>
  <c r="V148" i="7"/>
  <c r="V44"/>
  <c r="W44" s="1"/>
  <c r="V226" i="3"/>
  <c r="W226" s="1"/>
  <c r="T226" i="1"/>
  <c r="W174" i="3"/>
  <c r="V122" i="1"/>
  <c r="W122" s="1"/>
  <c r="V122" i="3"/>
  <c r="W122" s="1"/>
  <c r="V148"/>
  <c r="W148" s="1"/>
  <c r="V96" i="1"/>
  <c r="V44" i="3"/>
  <c r="W44" s="1"/>
  <c r="V44" i="1"/>
  <c r="W44" s="1"/>
  <c r="R70" i="8"/>
  <c r="H18"/>
  <c r="U70"/>
  <c r="V43" i="7"/>
  <c r="W43" s="1"/>
  <c r="V121" i="1"/>
  <c r="V147" i="3"/>
  <c r="V95"/>
  <c r="V43" i="1"/>
  <c r="V43" i="3"/>
  <c r="W43" s="1"/>
  <c r="H12" i="8"/>
  <c r="H12" i="4"/>
  <c r="W227" i="7"/>
  <c r="M142" i="1"/>
  <c r="V13" i="4"/>
  <c r="V143" i="3"/>
  <c r="V143" i="4"/>
  <c r="V117" i="3"/>
  <c r="V39"/>
  <c r="V143" i="6"/>
  <c r="V117" i="1"/>
  <c r="V39" i="4"/>
  <c r="Q143" i="7"/>
  <c r="Q146" s="1"/>
  <c r="Q143" i="3"/>
  <c r="Q146" s="1"/>
  <c r="Q155" s="1"/>
  <c r="W218" i="4"/>
  <c r="O142" i="5"/>
  <c r="O156" s="1"/>
  <c r="E39" i="8"/>
  <c r="E42" s="1"/>
  <c r="O142" i="3"/>
  <c r="O156" s="1"/>
  <c r="W44" i="8"/>
  <c r="Q139" i="3"/>
  <c r="O142" i="4"/>
  <c r="O156" s="1"/>
  <c r="T223" i="1"/>
  <c r="D69" i="8"/>
  <c r="T153" i="1"/>
  <c r="V153" s="1"/>
  <c r="Q143" i="4"/>
  <c r="Q146" s="1"/>
  <c r="Q155" s="1"/>
  <c r="O142" i="6"/>
  <c r="O156" s="1"/>
  <c r="W91" i="5"/>
  <c r="V172"/>
  <c r="V181" s="1"/>
  <c r="V143" i="7"/>
  <c r="V146" s="1"/>
  <c r="Q143" i="6"/>
  <c r="Q146" s="1"/>
  <c r="W169" i="7"/>
  <c r="V117" i="5"/>
  <c r="W117" s="1"/>
  <c r="V39" i="7"/>
  <c r="Q221" i="3"/>
  <c r="Q224" s="1"/>
  <c r="V143" i="5"/>
  <c r="V146" s="1"/>
  <c r="Q90" i="6"/>
  <c r="V222" i="4"/>
  <c r="W222" s="1"/>
  <c r="V144"/>
  <c r="V40"/>
  <c r="V14"/>
  <c r="Q91" i="1"/>
  <c r="Q94" s="1"/>
  <c r="V222" i="6"/>
  <c r="V144"/>
  <c r="V40"/>
  <c r="W40" s="1"/>
  <c r="V14"/>
  <c r="T222" i="8"/>
  <c r="V222" i="3"/>
  <c r="V118" i="1"/>
  <c r="W118" i="8"/>
  <c r="T144"/>
  <c r="V144" i="3"/>
  <c r="T144" i="1"/>
  <c r="V40"/>
  <c r="V40" i="3"/>
  <c r="V40" i="8"/>
  <c r="V14" i="3"/>
  <c r="V230" i="8"/>
  <c r="G5" i="11"/>
  <c r="O221" i="8"/>
  <c r="O224" s="1"/>
  <c r="P142" i="1"/>
  <c r="P156" s="1"/>
  <c r="T229"/>
  <c r="V88" i="3"/>
  <c r="W88" s="1"/>
  <c r="V141" i="7"/>
  <c r="V140" i="5"/>
  <c r="Q217" i="1"/>
  <c r="Q145" i="8"/>
  <c r="V140" i="6"/>
  <c r="V141" i="4"/>
  <c r="V139" i="6"/>
  <c r="V140" i="3"/>
  <c r="V141"/>
  <c r="V140" i="7"/>
  <c r="V139" i="5"/>
  <c r="W139" s="1"/>
  <c r="V140" i="4"/>
  <c r="Q140" i="3"/>
  <c r="Q140" i="4"/>
  <c r="W140" s="1"/>
  <c r="V139"/>
  <c r="Q141"/>
  <c r="Q147" i="5"/>
  <c r="Q150" s="1"/>
  <c r="O220" i="3"/>
  <c r="O234" s="1"/>
  <c r="O220" i="4"/>
  <c r="U142" i="1"/>
  <c r="S142"/>
  <c r="T222"/>
  <c r="W41" i="8"/>
  <c r="G27" i="11"/>
  <c r="Q217" i="4"/>
  <c r="W178" i="8"/>
  <c r="O229"/>
  <c r="Q153"/>
  <c r="W119" i="1"/>
  <c r="I23" i="3"/>
  <c r="K15" i="11" s="1"/>
  <c r="E67" i="3"/>
  <c r="O142" i="7"/>
  <c r="O156" s="1"/>
  <c r="Q221" i="4"/>
  <c r="Q224" s="1"/>
  <c r="Q233" s="1"/>
  <c r="U220" i="1"/>
  <c r="W175" i="8"/>
  <c r="Q221" i="5"/>
  <c r="Q224" s="1"/>
  <c r="Q233" s="1"/>
  <c r="V149" i="4"/>
  <c r="Q139" i="8"/>
  <c r="O227" i="1"/>
  <c r="Q227" s="1"/>
  <c r="D16" i="11"/>
  <c r="V121" i="6"/>
  <c r="I15" i="4"/>
  <c r="D64" i="7"/>
  <c r="D78" s="1"/>
  <c r="E66"/>
  <c r="E67"/>
  <c r="O67"/>
  <c r="Q67" s="1"/>
  <c r="E70"/>
  <c r="E71"/>
  <c r="O71"/>
  <c r="Q71" s="1"/>
  <c r="E74"/>
  <c r="O74"/>
  <c r="Q74" s="1"/>
  <c r="E17" i="11"/>
  <c r="I49" i="5"/>
  <c r="K38" i="11" s="1"/>
  <c r="I35" i="4"/>
  <c r="I22" i="3"/>
  <c r="I41"/>
  <c r="V123" i="4"/>
  <c r="I37" i="5"/>
  <c r="T142" i="7"/>
  <c r="T148" i="1"/>
  <c r="V148" s="1"/>
  <c r="O225"/>
  <c r="I48" i="3"/>
  <c r="W36" i="6"/>
  <c r="I19" i="4"/>
  <c r="I48"/>
  <c r="E63"/>
  <c r="H67"/>
  <c r="P64" i="5"/>
  <c r="P78" s="1"/>
  <c r="T75"/>
  <c r="T90" i="6"/>
  <c r="I13" i="7"/>
  <c r="P142" i="8"/>
  <c r="I13" i="4"/>
  <c r="R142" i="7"/>
  <c r="R156" s="1"/>
  <c r="V100" i="3"/>
  <c r="I37" i="4"/>
  <c r="I45"/>
  <c r="T116"/>
  <c r="E74" i="5"/>
  <c r="O74"/>
  <c r="Q74" s="1"/>
  <c r="I43" i="6"/>
  <c r="E62"/>
  <c r="O62"/>
  <c r="Q62" s="1"/>
  <c r="E67"/>
  <c r="P64" i="7"/>
  <c r="P78" s="1"/>
  <c r="T142" i="5"/>
  <c r="P64" i="3"/>
  <c r="P78" s="1"/>
  <c r="U64" i="6"/>
  <c r="I39"/>
  <c r="U142" i="7"/>
  <c r="U156" s="1"/>
  <c r="V21" i="3"/>
  <c r="T63" i="4"/>
  <c r="V63" s="1"/>
  <c r="T66"/>
  <c r="V66" s="1"/>
  <c r="E71"/>
  <c r="O71"/>
  <c r="Q71" s="1"/>
  <c r="E75"/>
  <c r="O75"/>
  <c r="Q75" s="1"/>
  <c r="E67" i="5"/>
  <c r="E70"/>
  <c r="E71"/>
  <c r="I40" i="6"/>
  <c r="I22" i="7"/>
  <c r="I45"/>
  <c r="V123"/>
  <c r="N220" i="1"/>
  <c r="V91" i="7"/>
  <c r="S142"/>
  <c r="S156" s="1"/>
  <c r="N220" i="8"/>
  <c r="O143"/>
  <c r="O146" s="1"/>
  <c r="P220"/>
  <c r="P234" s="1"/>
  <c r="Q152" i="1"/>
  <c r="T219"/>
  <c r="T219" i="8"/>
  <c r="U220"/>
  <c r="O222" i="1"/>
  <c r="Q222" s="1"/>
  <c r="O145"/>
  <c r="Q145" s="1"/>
  <c r="P220"/>
  <c r="P234" s="1"/>
  <c r="Q193"/>
  <c r="I35" i="8"/>
  <c r="Q144" i="1"/>
  <c r="T229" i="8"/>
  <c r="O143" i="1"/>
  <c r="Q167"/>
  <c r="T141"/>
  <c r="U142" i="8"/>
  <c r="O141" i="1"/>
  <c r="Q227" i="8"/>
  <c r="O223" i="1"/>
  <c r="Q223" s="1"/>
  <c r="T141" i="8"/>
  <c r="O141"/>
  <c r="N142"/>
  <c r="N156" s="1"/>
  <c r="O153" i="1"/>
  <c r="Q153" s="1"/>
  <c r="Q115"/>
  <c r="V115"/>
  <c r="D65" i="8"/>
  <c r="W197"/>
  <c r="Q149" i="1"/>
  <c r="T221"/>
  <c r="O219"/>
  <c r="V89"/>
  <c r="Q89"/>
  <c r="T61"/>
  <c r="V61" s="1"/>
  <c r="H62"/>
  <c r="E63"/>
  <c r="T73"/>
  <c r="O151"/>
  <c r="T152" i="8"/>
  <c r="O230"/>
  <c r="Q230" s="1"/>
  <c r="O230" i="1"/>
  <c r="Q230" s="1"/>
  <c r="O67" i="6"/>
  <c r="Q67" s="1"/>
  <c r="H69"/>
  <c r="E70"/>
  <c r="O70"/>
  <c r="Q70" s="1"/>
  <c r="E73"/>
  <c r="O73"/>
  <c r="E75"/>
  <c r="O75"/>
  <c r="Q75" s="1"/>
  <c r="T63" i="8"/>
  <c r="Q37" i="1"/>
  <c r="M220"/>
  <c r="E38" i="8"/>
  <c r="V37" i="1"/>
  <c r="E70" i="3"/>
  <c r="O70"/>
  <c r="Q70" s="1"/>
  <c r="H71"/>
  <c r="H74"/>
  <c r="E75"/>
  <c r="O75"/>
  <c r="Q75" s="1"/>
  <c r="E69" i="4"/>
  <c r="T74"/>
  <c r="T73" i="5"/>
  <c r="V73" s="1"/>
  <c r="O221" i="1"/>
  <c r="T225"/>
  <c r="V225" s="1"/>
  <c r="O225" i="8"/>
  <c r="O228" s="1"/>
  <c r="V140" i="1"/>
  <c r="O229"/>
  <c r="O231"/>
  <c r="Q231" s="1"/>
  <c r="O148"/>
  <c r="E61"/>
  <c r="H67"/>
  <c r="E69"/>
  <c r="T69"/>
  <c r="T71"/>
  <c r="E73"/>
  <c r="O73"/>
  <c r="H61" i="3"/>
  <c r="E62"/>
  <c r="O62"/>
  <c r="Q62" s="1"/>
  <c r="H63"/>
  <c r="E65"/>
  <c r="O65"/>
  <c r="O67"/>
  <c r="Q67" s="1"/>
  <c r="E61" i="4"/>
  <c r="O63"/>
  <c r="Q63" s="1"/>
  <c r="E66"/>
  <c r="O66"/>
  <c r="Q66" s="1"/>
  <c r="E62" i="5"/>
  <c r="O62"/>
  <c r="Q62" s="1"/>
  <c r="E65"/>
  <c r="E66"/>
  <c r="C65" i="8"/>
  <c r="C68" s="1"/>
  <c r="T145" i="1"/>
  <c r="T231"/>
  <c r="Q218" i="8"/>
  <c r="O63" i="1"/>
  <c r="H66"/>
  <c r="H71"/>
  <c r="E61" i="8"/>
  <c r="O74"/>
  <c r="Q74" s="1"/>
  <c r="E75"/>
  <c r="H38"/>
  <c r="M142"/>
  <c r="Q152"/>
  <c r="Q222"/>
  <c r="N142" i="1"/>
  <c r="H65"/>
  <c r="I13" i="3"/>
  <c r="M64" i="1"/>
  <c r="O61"/>
  <c r="M64" i="3"/>
  <c r="M78" s="1"/>
  <c r="O61"/>
  <c r="Q61" s="1"/>
  <c r="O69"/>
  <c r="M64" i="5"/>
  <c r="M78" s="1"/>
  <c r="O61"/>
  <c r="Q61" s="1"/>
  <c r="O73"/>
  <c r="C64" i="7"/>
  <c r="C78" s="1"/>
  <c r="E61"/>
  <c r="M64"/>
  <c r="M78" s="1"/>
  <c r="O61"/>
  <c r="Q61" s="1"/>
  <c r="H61" i="1"/>
  <c r="O67"/>
  <c r="Q67" s="1"/>
  <c r="O62"/>
  <c r="Q62" s="1"/>
  <c r="H63"/>
  <c r="E65"/>
  <c r="O66"/>
  <c r="Q66" s="1"/>
  <c r="T67"/>
  <c r="E71"/>
  <c r="O71"/>
  <c r="Q71" s="1"/>
  <c r="F17" i="11"/>
  <c r="E61" i="3"/>
  <c r="E63"/>
  <c r="O63"/>
  <c r="Q63" s="1"/>
  <c r="E66"/>
  <c r="O66"/>
  <c r="Q66" s="1"/>
  <c r="H67"/>
  <c r="E69"/>
  <c r="E71"/>
  <c r="O71"/>
  <c r="Q71" s="1"/>
  <c r="E74"/>
  <c r="O74"/>
  <c r="Q74" s="1"/>
  <c r="E38" i="4"/>
  <c r="E52" s="1"/>
  <c r="I47"/>
  <c r="N64"/>
  <c r="N78" s="1"/>
  <c r="T67"/>
  <c r="E73"/>
  <c r="E74"/>
  <c r="O74"/>
  <c r="Q74" s="1"/>
  <c r="H38" i="5"/>
  <c r="W37"/>
  <c r="E61"/>
  <c r="H62"/>
  <c r="E63"/>
  <c r="O63"/>
  <c r="Q63" s="1"/>
  <c r="O65"/>
  <c r="T70"/>
  <c r="V70" s="1"/>
  <c r="T71"/>
  <c r="E73"/>
  <c r="H74"/>
  <c r="E75"/>
  <c r="O75"/>
  <c r="Q75" s="1"/>
  <c r="V21" i="6"/>
  <c r="I41"/>
  <c r="D64"/>
  <c r="D78" s="1"/>
  <c r="T63"/>
  <c r="V63" s="1"/>
  <c r="T74"/>
  <c r="V127"/>
  <c r="S64" i="7"/>
  <c r="Q38"/>
  <c r="Q52" s="1"/>
  <c r="E63"/>
  <c r="O63"/>
  <c r="Q63" s="1"/>
  <c r="T66"/>
  <c r="V66" s="1"/>
  <c r="T70"/>
  <c r="V113"/>
  <c r="O62" i="8"/>
  <c r="Q62" s="1"/>
  <c r="E67"/>
  <c r="E73"/>
  <c r="V148" i="5"/>
  <c r="T142" i="4"/>
  <c r="O147" i="8"/>
  <c r="O150" s="1"/>
  <c r="O219"/>
  <c r="O218" i="1"/>
  <c r="M64" i="4"/>
  <c r="M78" s="1"/>
  <c r="O61"/>
  <c r="Q61" s="1"/>
  <c r="O69"/>
  <c r="O73"/>
  <c r="E69" i="5"/>
  <c r="E65" i="6"/>
  <c r="O65"/>
  <c r="I21" i="3"/>
  <c r="I39"/>
  <c r="V92"/>
  <c r="V118"/>
  <c r="I21" i="5"/>
  <c r="I22"/>
  <c r="E12" i="6"/>
  <c r="E26" s="1"/>
  <c r="I15" i="7"/>
  <c r="V121"/>
  <c r="O151" i="8"/>
  <c r="O154" s="1"/>
  <c r="T226"/>
  <c r="O226" i="1"/>
  <c r="Q226" i="8"/>
  <c r="Q140"/>
  <c r="E73" i="3"/>
  <c r="O73"/>
  <c r="T225" i="8"/>
  <c r="T147"/>
  <c r="E62" i="7"/>
  <c r="O62"/>
  <c r="Q62" s="1"/>
  <c r="H63"/>
  <c r="E65"/>
  <c r="T67"/>
  <c r="T71"/>
  <c r="O66" i="8"/>
  <c r="Q66" s="1"/>
  <c r="T143" i="1"/>
  <c r="T223" i="8"/>
  <c r="T149"/>
  <c r="E65" i="4"/>
  <c r="E74" i="6"/>
  <c r="O74"/>
  <c r="O65" i="7"/>
  <c r="E69"/>
  <c r="O69"/>
  <c r="E73"/>
  <c r="O73"/>
  <c r="E67" i="1"/>
  <c r="E74"/>
  <c r="T75"/>
  <c r="I49" i="3"/>
  <c r="K16" i="11" s="1"/>
  <c r="U64" i="3"/>
  <c r="T70"/>
  <c r="T75"/>
  <c r="H61" i="4"/>
  <c r="E62"/>
  <c r="O62"/>
  <c r="Q62" s="1"/>
  <c r="H63"/>
  <c r="O65"/>
  <c r="E67"/>
  <c r="O67"/>
  <c r="Q67" s="1"/>
  <c r="E70"/>
  <c r="O70"/>
  <c r="Q70" s="1"/>
  <c r="T71"/>
  <c r="T75"/>
  <c r="I40" i="5"/>
  <c r="W41"/>
  <c r="O66"/>
  <c r="Q66" s="1"/>
  <c r="O67"/>
  <c r="Q67" s="1"/>
  <c r="O69"/>
  <c r="O70"/>
  <c r="Q70" s="1"/>
  <c r="O71"/>
  <c r="Q71" s="1"/>
  <c r="N38" i="11"/>
  <c r="T168" i="5"/>
  <c r="T182" s="1"/>
  <c r="I23" i="6"/>
  <c r="D37" i="11" s="1"/>
  <c r="E61" i="6"/>
  <c r="O61"/>
  <c r="E63"/>
  <c r="O63"/>
  <c r="Q63" s="1"/>
  <c r="E66"/>
  <c r="O66"/>
  <c r="Q66" s="1"/>
  <c r="H67"/>
  <c r="E69"/>
  <c r="O69"/>
  <c r="Q69" s="1"/>
  <c r="E71"/>
  <c r="O71"/>
  <c r="H75"/>
  <c r="G38" i="11"/>
  <c r="T38" i="7"/>
  <c r="I41"/>
  <c r="I49"/>
  <c r="K27" i="11" s="1"/>
  <c r="O66" i="7"/>
  <c r="Q66" s="1"/>
  <c r="H67"/>
  <c r="O70"/>
  <c r="Q70" s="1"/>
  <c r="H71"/>
  <c r="E75"/>
  <c r="O75"/>
  <c r="Q75" s="1"/>
  <c r="E63" i="8"/>
  <c r="M220"/>
  <c r="M234" s="1"/>
  <c r="T221"/>
  <c r="T143"/>
  <c r="H65" i="5"/>
  <c r="T194" i="1"/>
  <c r="T220" i="7"/>
  <c r="V113" i="5"/>
  <c r="V90" i="4"/>
  <c r="T139" i="1"/>
  <c r="V139" s="1"/>
  <c r="S64" i="4"/>
  <c r="T62" i="7"/>
  <c r="V62" s="1"/>
  <c r="T63" i="5"/>
  <c r="V63" s="1"/>
  <c r="T62" i="6"/>
  <c r="V62" s="1"/>
  <c r="T63" i="1"/>
  <c r="T61" i="3"/>
  <c r="V61" s="1"/>
  <c r="T63"/>
  <c r="V63" s="1"/>
  <c r="T62" i="4"/>
  <c r="V62" s="1"/>
  <c r="T12" i="6"/>
  <c r="W197" i="3"/>
  <c r="G37" i="11"/>
  <c r="R220" i="8"/>
  <c r="S220" i="1"/>
  <c r="S220" i="8"/>
  <c r="T168" i="3"/>
  <c r="R220" i="1"/>
  <c r="T116" i="6"/>
  <c r="R142" i="1"/>
  <c r="R142" i="8"/>
  <c r="T142" i="3"/>
  <c r="T116" i="5"/>
  <c r="T116" i="7"/>
  <c r="V117"/>
  <c r="V117" i="4"/>
  <c r="W119" i="5"/>
  <c r="V123" i="3"/>
  <c r="V121" i="5"/>
  <c r="V127"/>
  <c r="V125" i="7"/>
  <c r="W127" i="1"/>
  <c r="W119" i="3"/>
  <c r="W119" i="6"/>
  <c r="W114" i="3"/>
  <c r="G26" i="11"/>
  <c r="V101" i="4"/>
  <c r="T147" i="1"/>
  <c r="V97" i="6"/>
  <c r="V95" i="4"/>
  <c r="V91" i="5"/>
  <c r="V91" i="6"/>
  <c r="T142"/>
  <c r="T62" i="5"/>
  <c r="V62" s="1"/>
  <c r="T61" i="7"/>
  <c r="V61" s="1"/>
  <c r="T63"/>
  <c r="V63" s="1"/>
  <c r="V13"/>
  <c r="V13" i="3"/>
  <c r="T66" i="6"/>
  <c r="T65" i="8"/>
  <c r="T65" i="1"/>
  <c r="T67" i="8"/>
  <c r="T69" i="6"/>
  <c r="V69" s="1"/>
  <c r="T71"/>
  <c r="T73" i="8"/>
  <c r="U64" i="4"/>
  <c r="U64" i="5"/>
  <c r="U64" i="7"/>
  <c r="R64" i="5"/>
  <c r="T61"/>
  <c r="W36" i="3"/>
  <c r="S64"/>
  <c r="R64"/>
  <c r="R64" i="7"/>
  <c r="V35"/>
  <c r="V38" s="1"/>
  <c r="W37"/>
  <c r="T62" i="3"/>
  <c r="S64" i="5"/>
  <c r="W36" i="7"/>
  <c r="R64" i="4"/>
  <c r="T61"/>
  <c r="R64" i="6"/>
  <c r="T61"/>
  <c r="V61" s="1"/>
  <c r="V35" i="4"/>
  <c r="V38" s="1"/>
  <c r="W37"/>
  <c r="W37" i="6"/>
  <c r="W36" i="4"/>
  <c r="S64" i="6"/>
  <c r="T61" i="8"/>
  <c r="T65" i="6"/>
  <c r="W41" i="3"/>
  <c r="T66"/>
  <c r="T66" i="5"/>
  <c r="V66" s="1"/>
  <c r="T67"/>
  <c r="V67" s="1"/>
  <c r="T67" i="6"/>
  <c r="T65" i="4"/>
  <c r="T65" i="5"/>
  <c r="V40" i="7"/>
  <c r="T65" i="3"/>
  <c r="T67"/>
  <c r="W41" i="7"/>
  <c r="T65"/>
  <c r="T69" i="3"/>
  <c r="T71"/>
  <c r="T70" i="4"/>
  <c r="V70" s="1"/>
  <c r="W44" i="6"/>
  <c r="T69" i="4"/>
  <c r="T69" i="8"/>
  <c r="W43" i="6"/>
  <c r="V45"/>
  <c r="T69" i="5"/>
  <c r="W43" i="4"/>
  <c r="T70" i="6"/>
  <c r="V70" s="1"/>
  <c r="T69" i="7"/>
  <c r="T73"/>
  <c r="T75"/>
  <c r="T75" i="8"/>
  <c r="T73" i="3"/>
  <c r="T74" i="1"/>
  <c r="F16" i="11"/>
  <c r="T73" i="4"/>
  <c r="T74" i="7"/>
  <c r="T74" i="8"/>
  <c r="T74" i="3"/>
  <c r="T74" i="5"/>
  <c r="T73" i="6"/>
  <c r="T75"/>
  <c r="I48"/>
  <c r="I48" i="7"/>
  <c r="H75"/>
  <c r="H75" i="8"/>
  <c r="C17" i="11"/>
  <c r="H75" i="3"/>
  <c r="H75" i="5"/>
  <c r="H73" i="8"/>
  <c r="H74" i="7"/>
  <c r="H74" i="8"/>
  <c r="I44" i="3"/>
  <c r="I45"/>
  <c r="H70" i="5"/>
  <c r="I44" i="4"/>
  <c r="I45" i="6"/>
  <c r="H70" i="3"/>
  <c r="I44" i="6"/>
  <c r="I41" i="4"/>
  <c r="I36" i="3"/>
  <c r="I37"/>
  <c r="H38" i="4"/>
  <c r="H61" i="6"/>
  <c r="H63"/>
  <c r="G64" i="7"/>
  <c r="I37"/>
  <c r="I36" i="4"/>
  <c r="I36" i="7"/>
  <c r="H73" i="6"/>
  <c r="H75" i="4"/>
  <c r="H73" i="1"/>
  <c r="H73" i="3"/>
  <c r="H73" i="4"/>
  <c r="H74"/>
  <c r="H74" i="6"/>
  <c r="H73" i="5"/>
  <c r="H73" i="7"/>
  <c r="H71" i="4"/>
  <c r="I18" i="5"/>
  <c r="I19"/>
  <c r="H70" i="6"/>
  <c r="H69" i="3"/>
  <c r="H70" i="4"/>
  <c r="H71" i="6"/>
  <c r="H69" i="4"/>
  <c r="I17" i="6"/>
  <c r="H69" i="7"/>
  <c r="H66" i="4"/>
  <c r="H66" i="8"/>
  <c r="H65" i="3"/>
  <c r="H65" i="6"/>
  <c r="H65" i="4"/>
  <c r="H67" i="5"/>
  <c r="I15" i="3"/>
  <c r="H66"/>
  <c r="I14" i="4"/>
  <c r="H66" i="6"/>
  <c r="F64" i="4"/>
  <c r="H62"/>
  <c r="H62" i="3"/>
  <c r="H61" i="5"/>
  <c r="H63"/>
  <c r="G64" i="6"/>
  <c r="H62" i="7"/>
  <c r="G64" i="3"/>
  <c r="G64" i="5"/>
  <c r="H12" i="6"/>
  <c r="F64" i="7"/>
  <c r="H61"/>
  <c r="H62" i="6"/>
  <c r="H62" i="8"/>
  <c r="Q229" i="6"/>
  <c r="Q232" s="1"/>
  <c r="Q229" i="7"/>
  <c r="Q232" s="1"/>
  <c r="V229" i="3"/>
  <c r="V229" i="4"/>
  <c r="V229" i="5"/>
  <c r="V229" i="6"/>
  <c r="V229" i="7"/>
  <c r="O220" i="5"/>
  <c r="O234" s="1"/>
  <c r="Q217"/>
  <c r="Q220" s="1"/>
  <c r="Q234" s="1"/>
  <c r="O220" i="6"/>
  <c r="O234" s="1"/>
  <c r="Q217"/>
  <c r="O220" i="7"/>
  <c r="O234" s="1"/>
  <c r="Q217"/>
  <c r="Q217" i="8"/>
  <c r="T220" i="3"/>
  <c r="V217"/>
  <c r="T220" i="4"/>
  <c r="V217"/>
  <c r="T220" i="5"/>
  <c r="V217"/>
  <c r="T220" i="6"/>
  <c r="V217"/>
  <c r="Q221"/>
  <c r="Q224" s="1"/>
  <c r="Q233" s="1"/>
  <c r="Q221" i="7"/>
  <c r="Q224" s="1"/>
  <c r="Q233" s="1"/>
  <c r="V221" i="3"/>
  <c r="V221" i="4"/>
  <c r="V221" i="5"/>
  <c r="V224" s="1"/>
  <c r="V221" i="6"/>
  <c r="V224" s="1"/>
  <c r="V221" i="7"/>
  <c r="V224" s="1"/>
  <c r="Q227" i="6"/>
  <c r="Q228" s="1"/>
  <c r="Q225" i="7"/>
  <c r="Q228" s="1"/>
  <c r="V225" i="3"/>
  <c r="V225" i="4"/>
  <c r="V225" i="5"/>
  <c r="V227" i="6"/>
  <c r="V225" i="7"/>
  <c r="Q99" i="8"/>
  <c r="Q102" s="1"/>
  <c r="O90"/>
  <c r="O104" s="1"/>
  <c r="Q89"/>
  <c r="Q91"/>
  <c r="Q94" s="1"/>
  <c r="Q95"/>
  <c r="V47"/>
  <c r="T38"/>
  <c r="V37"/>
  <c r="V43"/>
  <c r="V39"/>
  <c r="R64"/>
  <c r="P64"/>
  <c r="O194" i="1"/>
  <c r="Q191"/>
  <c r="W191" s="1"/>
  <c r="Q195"/>
  <c r="Q198" s="1"/>
  <c r="Q199"/>
  <c r="Q202" s="1"/>
  <c r="O168"/>
  <c r="Q165"/>
  <c r="T168"/>
  <c r="Q169"/>
  <c r="Q172" s="1"/>
  <c r="Q173"/>
  <c r="Q176" s="1"/>
  <c r="T116"/>
  <c r="Q113"/>
  <c r="O116"/>
  <c r="Q117"/>
  <c r="Q120" s="1"/>
  <c r="Q121"/>
  <c r="Q124" s="1"/>
  <c r="O90"/>
  <c r="V95"/>
  <c r="V87"/>
  <c r="T90"/>
  <c r="V91"/>
  <c r="O38"/>
  <c r="Q35"/>
  <c r="T38"/>
  <c r="Q39"/>
  <c r="Q42" s="1"/>
  <c r="Q43"/>
  <c r="Q46" s="1"/>
  <c r="N64"/>
  <c r="U64"/>
  <c r="Q168" i="6"/>
  <c r="W167" i="7"/>
  <c r="W222" i="5"/>
  <c r="O37" i="11"/>
  <c r="Q38" i="3"/>
  <c r="W36" i="5"/>
  <c r="Q38"/>
  <c r="I49" i="4"/>
  <c r="D27" i="11" s="1"/>
  <c r="I36" i="5"/>
  <c r="I43"/>
  <c r="E38" i="7"/>
  <c r="E52" s="1"/>
  <c r="E38" i="3"/>
  <c r="E52" s="1"/>
  <c r="C64" i="4"/>
  <c r="C78" s="1"/>
  <c r="C64" i="6"/>
  <c r="C78" s="1"/>
  <c r="I40" i="3"/>
  <c r="D64" i="5"/>
  <c r="D78" s="1"/>
  <c r="Q12" i="3"/>
  <c r="N64"/>
  <c r="N78" s="1"/>
  <c r="N64" i="5"/>
  <c r="N78" s="1"/>
  <c r="N64" i="6"/>
  <c r="N78" s="1"/>
  <c r="N64" i="7"/>
  <c r="N78" s="1"/>
  <c r="P64" i="4"/>
  <c r="P78" s="1"/>
  <c r="M64" i="6"/>
  <c r="M78" s="1"/>
  <c r="P64"/>
  <c r="P78" s="1"/>
  <c r="D64" i="3"/>
  <c r="D78" s="1"/>
  <c r="I15" i="6"/>
  <c r="I14" i="7"/>
  <c r="I14" i="3"/>
  <c r="C64" i="5"/>
  <c r="C78" s="1"/>
  <c r="I10" i="6"/>
  <c r="I11"/>
  <c r="C64" i="3"/>
  <c r="C78" s="1"/>
  <c r="D64" i="4"/>
  <c r="D78" s="1"/>
  <c r="I14" i="6"/>
  <c r="I21" i="7"/>
  <c r="I23"/>
  <c r="K26" i="11" s="1"/>
  <c r="O13" i="1"/>
  <c r="E19"/>
  <c r="C20"/>
  <c r="T21"/>
  <c r="U12" i="8"/>
  <c r="U26" s="1"/>
  <c r="O9" i="1"/>
  <c r="Q9" s="1"/>
  <c r="S64"/>
  <c r="T11"/>
  <c r="T17"/>
  <c r="E21"/>
  <c r="D38"/>
  <c r="D52" s="1"/>
  <c r="W36"/>
  <c r="E40"/>
  <c r="E42" s="1"/>
  <c r="H44"/>
  <c r="H49"/>
  <c r="M12" i="8"/>
  <c r="M26" s="1"/>
  <c r="O22"/>
  <c r="C4" i="11"/>
  <c r="E11" i="1"/>
  <c r="C12"/>
  <c r="T13"/>
  <c r="E17"/>
  <c r="C75"/>
  <c r="E75" s="1"/>
  <c r="O10" i="8"/>
  <c r="Q10" s="1"/>
  <c r="O14"/>
  <c r="Q14" s="1"/>
  <c r="I36"/>
  <c r="I40"/>
  <c r="I49"/>
  <c r="D5" i="11" s="1"/>
  <c r="W179" i="8"/>
  <c r="H36" i="1"/>
  <c r="I36" s="1"/>
  <c r="H41"/>
  <c r="E48"/>
  <c r="E50" s="1"/>
  <c r="W114"/>
  <c r="V10" i="8"/>
  <c r="F12"/>
  <c r="F26" s="1"/>
  <c r="E18"/>
  <c r="I48"/>
  <c r="W174"/>
  <c r="N64"/>
  <c r="G64"/>
  <c r="Q9"/>
  <c r="V14"/>
  <c r="I22"/>
  <c r="I41"/>
  <c r="I14"/>
  <c r="W36"/>
  <c r="Q15"/>
  <c r="Q19"/>
  <c r="Q23"/>
  <c r="C64"/>
  <c r="D12"/>
  <c r="D26" s="1"/>
  <c r="S12"/>
  <c r="S26" s="1"/>
  <c r="F61"/>
  <c r="H61" s="1"/>
  <c r="M61"/>
  <c r="O61" s="1"/>
  <c r="Q61" s="1"/>
  <c r="D62"/>
  <c r="D64" s="1"/>
  <c r="S62"/>
  <c r="S64" s="1"/>
  <c r="F63"/>
  <c r="A63" s="1"/>
  <c r="M63"/>
  <c r="U63"/>
  <c r="F65"/>
  <c r="M65"/>
  <c r="U65"/>
  <c r="U68" s="1"/>
  <c r="D66"/>
  <c r="S66"/>
  <c r="F67"/>
  <c r="M67"/>
  <c r="O67" s="1"/>
  <c r="Q67" s="1"/>
  <c r="F69"/>
  <c r="A69" s="1"/>
  <c r="M69"/>
  <c r="M71"/>
  <c r="M73"/>
  <c r="D74"/>
  <c r="D76" s="1"/>
  <c r="M75"/>
  <c r="O75" s="1"/>
  <c r="Q75" s="1"/>
  <c r="E9"/>
  <c r="E11"/>
  <c r="C12"/>
  <c r="G12"/>
  <c r="G26" s="1"/>
  <c r="N12"/>
  <c r="N26" s="1"/>
  <c r="R12"/>
  <c r="R26" s="1"/>
  <c r="E13"/>
  <c r="T13"/>
  <c r="E15"/>
  <c r="T15"/>
  <c r="E17"/>
  <c r="E19"/>
  <c r="C20"/>
  <c r="E21"/>
  <c r="E23"/>
  <c r="C24"/>
  <c r="W88"/>
  <c r="W114"/>
  <c r="W119"/>
  <c r="W126"/>
  <c r="W127"/>
  <c r="O11"/>
  <c r="O13"/>
  <c r="O17"/>
  <c r="O20" s="1"/>
  <c r="O21"/>
  <c r="W92"/>
  <c r="W96"/>
  <c r="W122"/>
  <c r="P12"/>
  <c r="P26" s="1"/>
  <c r="W93"/>
  <c r="W123"/>
  <c r="W87"/>
  <c r="G4" i="11"/>
  <c r="W192" i="8"/>
  <c r="W196"/>
  <c r="W21" i="7"/>
  <c r="Q90"/>
  <c r="W87"/>
  <c r="W144"/>
  <c r="N28" i="11"/>
  <c r="I39" i="7"/>
  <c r="Q12"/>
  <c r="H40"/>
  <c r="I40" s="1"/>
  <c r="H44"/>
  <c r="H46" s="1"/>
  <c r="F66"/>
  <c r="H66" s="1"/>
  <c r="F70"/>
  <c r="F72" s="1"/>
  <c r="W91"/>
  <c r="V92"/>
  <c r="V101"/>
  <c r="V102" s="1"/>
  <c r="Q118"/>
  <c r="Q120" s="1"/>
  <c r="Q129" s="1"/>
  <c r="V122"/>
  <c r="Q126"/>
  <c r="Q128" s="1"/>
  <c r="W165"/>
  <c r="Q170"/>
  <c r="Q172" s="1"/>
  <c r="Q181" s="1"/>
  <c r="W171"/>
  <c r="W195"/>
  <c r="I9"/>
  <c r="V9"/>
  <c r="W9" s="1"/>
  <c r="I10"/>
  <c r="V10"/>
  <c r="I11"/>
  <c r="V11"/>
  <c r="E12"/>
  <c r="E26" s="1"/>
  <c r="T12"/>
  <c r="Q14"/>
  <c r="Q16" s="1"/>
  <c r="I17"/>
  <c r="V17"/>
  <c r="I18"/>
  <c r="V18"/>
  <c r="I19"/>
  <c r="V19"/>
  <c r="Q22"/>
  <c r="I35"/>
  <c r="I43"/>
  <c r="I47"/>
  <c r="G65"/>
  <c r="G68" s="1"/>
  <c r="Q191"/>
  <c r="V198"/>
  <c r="V207" s="1"/>
  <c r="Q197"/>
  <c r="W197" s="1"/>
  <c r="V87"/>
  <c r="Q92"/>
  <c r="W92" s="1"/>
  <c r="Q101"/>
  <c r="Q102" s="1"/>
  <c r="Q114"/>
  <c r="W114" s="1"/>
  <c r="V118"/>
  <c r="Q122"/>
  <c r="Q124" s="1"/>
  <c r="V126"/>
  <c r="Q166"/>
  <c r="Q168" s="1"/>
  <c r="Q182" s="1"/>
  <c r="Q196"/>
  <c r="W196" s="1"/>
  <c r="Q203"/>
  <c r="Q206" s="1"/>
  <c r="E38" i="6"/>
  <c r="E52" s="1"/>
  <c r="I35"/>
  <c r="T38"/>
  <c r="V35"/>
  <c r="V38" s="1"/>
  <c r="V87"/>
  <c r="Q91"/>
  <c r="Q94" s="1"/>
  <c r="W223"/>
  <c r="W171"/>
  <c r="Q9"/>
  <c r="Q10"/>
  <c r="Q11"/>
  <c r="I13"/>
  <c r="V13"/>
  <c r="W17"/>
  <c r="W18"/>
  <c r="I37"/>
  <c r="I47"/>
  <c r="V47"/>
  <c r="Q88"/>
  <c r="W88" s="1"/>
  <c r="V92"/>
  <c r="I18"/>
  <c r="I19"/>
  <c r="Q38"/>
  <c r="Q52" s="1"/>
  <c r="F64"/>
  <c r="V95"/>
  <c r="W95" s="1"/>
  <c r="I9"/>
  <c r="V9"/>
  <c r="Q13"/>
  <c r="Q16" s="1"/>
  <c r="Q25" s="1"/>
  <c r="W14"/>
  <c r="I36"/>
  <c r="V39"/>
  <c r="I49"/>
  <c r="D38" i="11" s="1"/>
  <c r="V93" i="6"/>
  <c r="Q96"/>
  <c r="I21"/>
  <c r="I22"/>
  <c r="V96"/>
  <c r="Q100"/>
  <c r="V118"/>
  <c r="V126"/>
  <c r="W165"/>
  <c r="T168"/>
  <c r="W169"/>
  <c r="W179"/>
  <c r="Q192"/>
  <c r="W193"/>
  <c r="W195"/>
  <c r="Q200"/>
  <c r="W201"/>
  <c r="W203"/>
  <c r="Q97"/>
  <c r="Q99"/>
  <c r="V101"/>
  <c r="Q113"/>
  <c r="V117"/>
  <c r="Q121"/>
  <c r="Q124" s="1"/>
  <c r="V123"/>
  <c r="V125"/>
  <c r="Q127"/>
  <c r="Q173"/>
  <c r="Q176" s="1"/>
  <c r="Q177"/>
  <c r="Q180" s="1"/>
  <c r="Q191"/>
  <c r="Q199"/>
  <c r="W199" s="1"/>
  <c r="Q205"/>
  <c r="V100"/>
  <c r="Q118"/>
  <c r="Q120" s="1"/>
  <c r="V122"/>
  <c r="W122" s="1"/>
  <c r="Q126"/>
  <c r="Q196"/>
  <c r="Q198" s="1"/>
  <c r="Q204"/>
  <c r="V38" i="5"/>
  <c r="W35"/>
  <c r="Q39"/>
  <c r="Q42" s="1"/>
  <c r="Q51" s="1"/>
  <c r="W89"/>
  <c r="T90"/>
  <c r="T104" s="1"/>
  <c r="V92"/>
  <c r="I9"/>
  <c r="V9"/>
  <c r="I10"/>
  <c r="V10"/>
  <c r="W10" s="1"/>
  <c r="I11"/>
  <c r="V11"/>
  <c r="E12"/>
  <c r="E26" s="1"/>
  <c r="T12"/>
  <c r="V13"/>
  <c r="I14"/>
  <c r="V14"/>
  <c r="W14" s="1"/>
  <c r="Q15"/>
  <c r="I17"/>
  <c r="V17"/>
  <c r="V18"/>
  <c r="W18" s="1"/>
  <c r="V19"/>
  <c r="Q21"/>
  <c r="Q22"/>
  <c r="Q23"/>
  <c r="T38"/>
  <c r="W43"/>
  <c r="H44"/>
  <c r="H45"/>
  <c r="I47"/>
  <c r="V47"/>
  <c r="F69"/>
  <c r="F72" s="1"/>
  <c r="G71"/>
  <c r="A71" s="1"/>
  <c r="H12"/>
  <c r="H13"/>
  <c r="I35"/>
  <c r="I39"/>
  <c r="W44"/>
  <c r="I48"/>
  <c r="G66"/>
  <c r="G68" s="1"/>
  <c r="V87"/>
  <c r="W144"/>
  <c r="Q9"/>
  <c r="Q11"/>
  <c r="Q13"/>
  <c r="I15"/>
  <c r="V15"/>
  <c r="Q17"/>
  <c r="Q19"/>
  <c r="V21"/>
  <c r="V22"/>
  <c r="I23"/>
  <c r="K37" i="11" s="1"/>
  <c r="V39" i="5"/>
  <c r="V42" s="1"/>
  <c r="F64"/>
  <c r="Q87"/>
  <c r="Q90" s="1"/>
  <c r="Q104" s="1"/>
  <c r="W93"/>
  <c r="W145"/>
  <c r="N39" i="11"/>
  <c r="W40" i="5"/>
  <c r="H41"/>
  <c r="W48"/>
  <c r="G69"/>
  <c r="Q118"/>
  <c r="Q120" s="1"/>
  <c r="V122"/>
  <c r="Q126"/>
  <c r="Q128" s="1"/>
  <c r="W165"/>
  <c r="Q192"/>
  <c r="W196"/>
  <c r="W199"/>
  <c r="V206"/>
  <c r="W226"/>
  <c r="Q114"/>
  <c r="W114" s="1"/>
  <c r="V118"/>
  <c r="Q122"/>
  <c r="Q124" s="1"/>
  <c r="W125"/>
  <c r="V126"/>
  <c r="Q166"/>
  <c r="W166" s="1"/>
  <c r="W191"/>
  <c r="Q204"/>
  <c r="W204" s="1"/>
  <c r="Q38" i="4"/>
  <c r="Q52" s="1"/>
  <c r="W88"/>
  <c r="I9"/>
  <c r="V9"/>
  <c r="W9" s="1"/>
  <c r="I10"/>
  <c r="V10"/>
  <c r="I11"/>
  <c r="V11"/>
  <c r="E12"/>
  <c r="E26" s="1"/>
  <c r="T12"/>
  <c r="Q13"/>
  <c r="Q14"/>
  <c r="Q15"/>
  <c r="I17"/>
  <c r="V17"/>
  <c r="I18"/>
  <c r="V21"/>
  <c r="I22"/>
  <c r="V22"/>
  <c r="I23"/>
  <c r="D26" i="11" s="1"/>
  <c r="V23" i="4"/>
  <c r="I24"/>
  <c r="I39"/>
  <c r="I40"/>
  <c r="I43"/>
  <c r="V44"/>
  <c r="W44" s="1"/>
  <c r="V48"/>
  <c r="T90"/>
  <c r="W89"/>
  <c r="W170"/>
  <c r="W175"/>
  <c r="Q18"/>
  <c r="Q19"/>
  <c r="I21"/>
  <c r="G64"/>
  <c r="Q87"/>
  <c r="V96"/>
  <c r="W96" s="1"/>
  <c r="W148"/>
  <c r="V91"/>
  <c r="W153"/>
  <c r="W178"/>
  <c r="Q12"/>
  <c r="V92"/>
  <c r="V100"/>
  <c r="V122"/>
  <c r="V172"/>
  <c r="Q171"/>
  <c r="Q173"/>
  <c r="Q176" s="1"/>
  <c r="W174"/>
  <c r="Q179"/>
  <c r="Q193"/>
  <c r="Q195"/>
  <c r="Q198" s="1"/>
  <c r="Q207" s="1"/>
  <c r="Q203"/>
  <c r="Q206" s="1"/>
  <c r="Q93"/>
  <c r="Q94" s="1"/>
  <c r="Q95"/>
  <c r="Q98" s="1"/>
  <c r="V97"/>
  <c r="V99"/>
  <c r="Q101"/>
  <c r="V113"/>
  <c r="Q115"/>
  <c r="Q117"/>
  <c r="Q120" s="1"/>
  <c r="V119"/>
  <c r="V121"/>
  <c r="Q123"/>
  <c r="Q125"/>
  <c r="Q128" s="1"/>
  <c r="V127"/>
  <c r="W166"/>
  <c r="W196"/>
  <c r="W204"/>
  <c r="Q100"/>
  <c r="Q114"/>
  <c r="W114" s="1"/>
  <c r="V118"/>
  <c r="Q122"/>
  <c r="V126"/>
  <c r="Q168"/>
  <c r="Q169"/>
  <c r="Q177"/>
  <c r="Q191"/>
  <c r="Q199"/>
  <c r="Q202" s="1"/>
  <c r="I46" i="3"/>
  <c r="Q93"/>
  <c r="Q94" s="1"/>
  <c r="W201"/>
  <c r="I9"/>
  <c r="V9"/>
  <c r="W9" s="1"/>
  <c r="I10"/>
  <c r="V10"/>
  <c r="W10" s="1"/>
  <c r="I11"/>
  <c r="V11"/>
  <c r="E12"/>
  <c r="E26" s="1"/>
  <c r="T12"/>
  <c r="Q13"/>
  <c r="Q14"/>
  <c r="Q15"/>
  <c r="I17"/>
  <c r="V17"/>
  <c r="I18"/>
  <c r="V18"/>
  <c r="I19"/>
  <c r="V19"/>
  <c r="Q21"/>
  <c r="Q22"/>
  <c r="Q23"/>
  <c r="I35"/>
  <c r="V35"/>
  <c r="W35" s="1"/>
  <c r="Q39"/>
  <c r="Q42" s="1"/>
  <c r="Q51" s="1"/>
  <c r="I43"/>
  <c r="Q97"/>
  <c r="Q99"/>
  <c r="Q127"/>
  <c r="W218"/>
  <c r="V91"/>
  <c r="V94" s="1"/>
  <c r="V113"/>
  <c r="Q117"/>
  <c r="Q120" s="1"/>
  <c r="V121"/>
  <c r="H12"/>
  <c r="I47"/>
  <c r="V47"/>
  <c r="V87"/>
  <c r="V96"/>
  <c r="Q100"/>
  <c r="N15" i="11"/>
  <c r="T116" i="3"/>
  <c r="V125"/>
  <c r="V126"/>
  <c r="V89"/>
  <c r="Q101"/>
  <c r="W193"/>
  <c r="T90"/>
  <c r="Q87"/>
  <c r="Q95"/>
  <c r="V97"/>
  <c r="V99"/>
  <c r="Q125"/>
  <c r="V127"/>
  <c r="W37"/>
  <c r="F64"/>
  <c r="Q116"/>
  <c r="Q165"/>
  <c r="Q171"/>
  <c r="Q173"/>
  <c r="Q176" s="1"/>
  <c r="Q179"/>
  <c r="Q195"/>
  <c r="Q198" s="1"/>
  <c r="Q203"/>
  <c r="Q206" s="1"/>
  <c r="N17" i="11"/>
  <c r="Q169" i="3"/>
  <c r="Q177"/>
  <c r="Q191"/>
  <c r="V198"/>
  <c r="Q199"/>
  <c r="Q202" s="1"/>
  <c r="W192"/>
  <c r="F15" i="11"/>
  <c r="D15"/>
  <c r="G19"/>
  <c r="G20"/>
  <c r="P12" i="1"/>
  <c r="P26" s="1"/>
  <c r="P61"/>
  <c r="P64" s="1"/>
  <c r="E10"/>
  <c r="C62"/>
  <c r="E62" s="1"/>
  <c r="H17"/>
  <c r="F69"/>
  <c r="F72" s="1"/>
  <c r="E18"/>
  <c r="C70"/>
  <c r="E70" s="1"/>
  <c r="T18"/>
  <c r="R70"/>
  <c r="R72" s="1"/>
  <c r="W192"/>
  <c r="E9"/>
  <c r="T9"/>
  <c r="V9" s="1"/>
  <c r="H10"/>
  <c r="D64"/>
  <c r="H11"/>
  <c r="O11"/>
  <c r="G12"/>
  <c r="G26" s="1"/>
  <c r="U12"/>
  <c r="U26" s="1"/>
  <c r="H13"/>
  <c r="O14"/>
  <c r="Q14" s="1"/>
  <c r="I45"/>
  <c r="T14"/>
  <c r="R66"/>
  <c r="M69"/>
  <c r="M72" s="1"/>
  <c r="O17"/>
  <c r="H18"/>
  <c r="G70"/>
  <c r="G72" s="1"/>
  <c r="W126"/>
  <c r="G64"/>
  <c r="F12"/>
  <c r="F26" s="1"/>
  <c r="N12"/>
  <c r="N26" s="1"/>
  <c r="S12"/>
  <c r="S26" s="1"/>
  <c r="T10"/>
  <c r="V10" s="1"/>
  <c r="W10" s="1"/>
  <c r="R62"/>
  <c r="M65"/>
  <c r="M68" s="1"/>
  <c r="U65"/>
  <c r="U68" s="1"/>
  <c r="F64"/>
  <c r="D12"/>
  <c r="D26" s="1"/>
  <c r="M12"/>
  <c r="M26" s="1"/>
  <c r="R12"/>
  <c r="R26" s="1"/>
  <c r="E15"/>
  <c r="T15"/>
  <c r="E38"/>
  <c r="E52" s="1"/>
  <c r="I37"/>
  <c r="P65"/>
  <c r="P68" s="1"/>
  <c r="E14"/>
  <c r="C66"/>
  <c r="C68" s="1"/>
  <c r="P69"/>
  <c r="P72" s="1"/>
  <c r="N70"/>
  <c r="N72" s="1"/>
  <c r="O18"/>
  <c r="Q18" s="1"/>
  <c r="H14"/>
  <c r="H15"/>
  <c r="O15"/>
  <c r="Q15" s="1"/>
  <c r="I23"/>
  <c r="C24"/>
  <c r="C38"/>
  <c r="C52" s="1"/>
  <c r="G38"/>
  <c r="G52" s="1"/>
  <c r="G74"/>
  <c r="M75"/>
  <c r="M76" s="1"/>
  <c r="W200"/>
  <c r="H19"/>
  <c r="O19"/>
  <c r="Q19" s="1"/>
  <c r="W19" s="1"/>
  <c r="H21"/>
  <c r="O21"/>
  <c r="H35"/>
  <c r="H39"/>
  <c r="H43"/>
  <c r="H47"/>
  <c r="P73"/>
  <c r="P76" s="1"/>
  <c r="N74"/>
  <c r="N76" s="1"/>
  <c r="E22"/>
  <c r="T22"/>
  <c r="M77" l="1"/>
  <c r="D78"/>
  <c r="N78" i="8"/>
  <c r="Q129" i="1"/>
  <c r="O182"/>
  <c r="O208"/>
  <c r="N234"/>
  <c r="D51" i="8"/>
  <c r="N156" i="1"/>
  <c r="O52"/>
  <c r="P78" i="8"/>
  <c r="M156"/>
  <c r="M234" i="1"/>
  <c r="C25"/>
  <c r="Q207" i="3"/>
  <c r="Q129" i="5"/>
  <c r="C25" i="8"/>
  <c r="Q52" i="3"/>
  <c r="N234" i="8"/>
  <c r="P156"/>
  <c r="O234" i="4"/>
  <c r="Q103" i="1"/>
  <c r="Q233" i="3"/>
  <c r="Q155" i="6"/>
  <c r="Q155" i="7"/>
  <c r="M156" i="1"/>
  <c r="Q156" i="7"/>
  <c r="E25" i="6"/>
  <c r="P77" i="7"/>
  <c r="P77" i="6"/>
  <c r="C77" i="5"/>
  <c r="M77" i="4"/>
  <c r="O155" i="5"/>
  <c r="O233"/>
  <c r="M77"/>
  <c r="O155" i="7"/>
  <c r="E51" i="4"/>
  <c r="Q181" i="5"/>
  <c r="N77" i="7"/>
  <c r="D77" i="6"/>
  <c r="C77" i="3"/>
  <c r="P77" i="5"/>
  <c r="Q181" i="6"/>
  <c r="D77" i="4"/>
  <c r="E25" i="3"/>
  <c r="O233" i="6"/>
  <c r="E25" i="4"/>
  <c r="E51" i="3"/>
  <c r="O233" i="7"/>
  <c r="V208"/>
  <c r="E52" i="5"/>
  <c r="T182" i="7"/>
  <c r="T181"/>
  <c r="Q52" i="5"/>
  <c r="O155" i="4"/>
  <c r="D77" i="5"/>
  <c r="O155" i="3"/>
  <c r="N77" i="6"/>
  <c r="M77" i="3"/>
  <c r="D77"/>
  <c r="E25" i="7"/>
  <c r="N77" i="4"/>
  <c r="C77" i="6"/>
  <c r="O233" i="4"/>
  <c r="T207" i="7"/>
  <c r="T208"/>
  <c r="Q182" i="6"/>
  <c r="Q234" i="3"/>
  <c r="O155" i="6"/>
  <c r="O233" i="3"/>
  <c r="D77" i="7"/>
  <c r="C77" i="4"/>
  <c r="N77" i="3"/>
  <c r="Q155" i="5"/>
  <c r="P77" i="3"/>
  <c r="N77" i="5"/>
  <c r="M77" i="7"/>
  <c r="M77" i="6"/>
  <c r="P77" i="4"/>
  <c r="C77" i="7"/>
  <c r="T234"/>
  <c r="T233"/>
  <c r="T130"/>
  <c r="T129"/>
  <c r="T156"/>
  <c r="T155"/>
  <c r="T103"/>
  <c r="T104"/>
  <c r="T52"/>
  <c r="T51"/>
  <c r="U77"/>
  <c r="U78"/>
  <c r="T26"/>
  <c r="T25"/>
  <c r="R77"/>
  <c r="R78"/>
  <c r="S78"/>
  <c r="S77"/>
  <c r="G78"/>
  <c r="G77"/>
  <c r="H25"/>
  <c r="H26"/>
  <c r="A76"/>
  <c r="T181" i="6"/>
  <c r="T182"/>
  <c r="T234"/>
  <c r="T233"/>
  <c r="T208"/>
  <c r="T207"/>
  <c r="T130"/>
  <c r="T129"/>
  <c r="T103"/>
  <c r="T104"/>
  <c r="T156"/>
  <c r="T155"/>
  <c r="T52"/>
  <c r="T51"/>
  <c r="U78"/>
  <c r="U77"/>
  <c r="T25"/>
  <c r="T26"/>
  <c r="R78"/>
  <c r="R77"/>
  <c r="S77"/>
  <c r="S78"/>
  <c r="I50"/>
  <c r="H51"/>
  <c r="H52"/>
  <c r="H25"/>
  <c r="H26"/>
  <c r="F77"/>
  <c r="F78"/>
  <c r="G78"/>
  <c r="G77"/>
  <c r="T208" i="4"/>
  <c r="T207"/>
  <c r="T234"/>
  <c r="T233"/>
  <c r="T181"/>
  <c r="T182"/>
  <c r="T129"/>
  <c r="T130"/>
  <c r="T155"/>
  <c r="T156"/>
  <c r="T103"/>
  <c r="T104"/>
  <c r="T51"/>
  <c r="T52"/>
  <c r="U77"/>
  <c r="U78"/>
  <c r="R77"/>
  <c r="R78"/>
  <c r="S78"/>
  <c r="S77"/>
  <c r="T26"/>
  <c r="T25"/>
  <c r="H52"/>
  <c r="H51"/>
  <c r="H25"/>
  <c r="H26"/>
  <c r="A76"/>
  <c r="F78"/>
  <c r="F77"/>
  <c r="G77"/>
  <c r="G78"/>
  <c r="T208" i="5"/>
  <c r="T207"/>
  <c r="T234"/>
  <c r="T233"/>
  <c r="T129"/>
  <c r="T130"/>
  <c r="T155"/>
  <c r="T156"/>
  <c r="T52"/>
  <c r="T51"/>
  <c r="U77"/>
  <c r="U78"/>
  <c r="S78"/>
  <c r="S77"/>
  <c r="T26"/>
  <c r="T25"/>
  <c r="R77"/>
  <c r="R78"/>
  <c r="I50"/>
  <c r="F77"/>
  <c r="F78"/>
  <c r="P77" i="1"/>
  <c r="N78"/>
  <c r="P78"/>
  <c r="C26"/>
  <c r="O103"/>
  <c r="P155" i="8"/>
  <c r="N155" i="1"/>
  <c r="O207"/>
  <c r="O103" i="8"/>
  <c r="N155"/>
  <c r="D52"/>
  <c r="E51" i="1"/>
  <c r="Q51"/>
  <c r="O104"/>
  <c r="Q207"/>
  <c r="M78"/>
  <c r="O155" i="8"/>
  <c r="M233" i="1"/>
  <c r="P77" i="8"/>
  <c r="C51"/>
  <c r="C26"/>
  <c r="O130" i="1"/>
  <c r="Q181"/>
  <c r="M155"/>
  <c r="N77" i="8"/>
  <c r="O51" i="1"/>
  <c r="D77"/>
  <c r="N233"/>
  <c r="O129"/>
  <c r="M233" i="8"/>
  <c r="P155" i="1"/>
  <c r="O181"/>
  <c r="N77"/>
  <c r="U233" i="8"/>
  <c r="U234"/>
  <c r="U233" i="1"/>
  <c r="U234"/>
  <c r="T208" i="3"/>
  <c r="T207"/>
  <c r="T208" i="1"/>
  <c r="T207"/>
  <c r="S234"/>
  <c r="S233"/>
  <c r="S234" i="8"/>
  <c r="S233"/>
  <c r="T182" i="3"/>
  <c r="T181"/>
  <c r="R233" i="1"/>
  <c r="R234"/>
  <c r="T182"/>
  <c r="T181"/>
  <c r="T234" i="3"/>
  <c r="T233"/>
  <c r="R233" i="8"/>
  <c r="R234"/>
  <c r="U155"/>
  <c r="U156"/>
  <c r="U155" i="1"/>
  <c r="U156"/>
  <c r="T130"/>
  <c r="T129"/>
  <c r="T130" i="3"/>
  <c r="T129"/>
  <c r="S156" i="8"/>
  <c r="S155"/>
  <c r="S156" i="1"/>
  <c r="S155"/>
  <c r="T156" i="3"/>
  <c r="T155"/>
  <c r="R155" i="1"/>
  <c r="R156"/>
  <c r="R155" i="8"/>
  <c r="R156"/>
  <c r="T104" i="1"/>
  <c r="T103"/>
  <c r="T104" i="3"/>
  <c r="T103"/>
  <c r="U77"/>
  <c r="U78"/>
  <c r="U77" i="1"/>
  <c r="U78"/>
  <c r="T52" i="8"/>
  <c r="T51"/>
  <c r="T52" i="1"/>
  <c r="T51"/>
  <c r="T52" i="3"/>
  <c r="T51"/>
  <c r="S78"/>
  <c r="S77"/>
  <c r="T26"/>
  <c r="T25"/>
  <c r="S78" i="1"/>
  <c r="S77"/>
  <c r="R77" i="3"/>
  <c r="R78"/>
  <c r="H51" i="8"/>
  <c r="H52"/>
  <c r="H51" i="3"/>
  <c r="H52"/>
  <c r="G78"/>
  <c r="G77"/>
  <c r="F77" i="1"/>
  <c r="F78"/>
  <c r="A76" i="3"/>
  <c r="F77"/>
  <c r="F78"/>
  <c r="H25"/>
  <c r="H26"/>
  <c r="A51" i="1"/>
  <c r="W219" i="6"/>
  <c r="W181" i="5"/>
  <c r="V220" i="6"/>
  <c r="V220" i="4"/>
  <c r="V116"/>
  <c r="V42" i="6"/>
  <c r="V20" i="4"/>
  <c r="Q220" i="6"/>
  <c r="Q234" s="1"/>
  <c r="I50" i="3"/>
  <c r="V220"/>
  <c r="W123" i="4"/>
  <c r="V228"/>
  <c r="V94" i="1"/>
  <c r="W94" s="1"/>
  <c r="Q220" i="7"/>
  <c r="W219" i="3"/>
  <c r="V116"/>
  <c r="V154" i="5"/>
  <c r="J30" i="11"/>
  <c r="W182" i="7"/>
  <c r="W48"/>
  <c r="V230" i="1"/>
  <c r="G76"/>
  <c r="V152"/>
  <c r="W100"/>
  <c r="W48" i="6"/>
  <c r="W22"/>
  <c r="W230" i="4"/>
  <c r="W48"/>
  <c r="V74"/>
  <c r="W48" i="8"/>
  <c r="V74" i="5"/>
  <c r="H46" i="1"/>
  <c r="I46" s="1"/>
  <c r="H42"/>
  <c r="V228" i="5"/>
  <c r="Q98" i="8"/>
  <c r="Q103" s="1"/>
  <c r="V116" i="7"/>
  <c r="A68" i="3"/>
  <c r="T72" i="5"/>
  <c r="T72" i="4"/>
  <c r="O72" i="6"/>
  <c r="G72" i="5"/>
  <c r="G78" s="1"/>
  <c r="E72" i="7"/>
  <c r="W125"/>
  <c r="V73"/>
  <c r="W47" i="4"/>
  <c r="V229" i="1"/>
  <c r="V151" i="8"/>
  <c r="V151" i="1"/>
  <c r="H24"/>
  <c r="Q124" i="4"/>
  <c r="Q129" s="1"/>
  <c r="Q20" i="5"/>
  <c r="Q98" i="3"/>
  <c r="Q103" s="1"/>
  <c r="Q98" i="6"/>
  <c r="Q103" s="1"/>
  <c r="Q20" i="4"/>
  <c r="H46" i="5"/>
  <c r="E72" i="6"/>
  <c r="T20" i="1"/>
  <c r="E72" i="3"/>
  <c r="O72"/>
  <c r="E20" i="8"/>
  <c r="O69"/>
  <c r="M72"/>
  <c r="W228" i="7"/>
  <c r="O20" i="1"/>
  <c r="O72" i="5"/>
  <c r="E72"/>
  <c r="E72" i="4"/>
  <c r="O228" i="1"/>
  <c r="V150" i="5"/>
  <c r="W121" i="4"/>
  <c r="V124"/>
  <c r="W98" i="5"/>
  <c r="V20"/>
  <c r="H72" i="4"/>
  <c r="E72" i="1"/>
  <c r="V46" i="4"/>
  <c r="W121" i="5"/>
  <c r="V124"/>
  <c r="O72" i="7"/>
  <c r="O72" i="4"/>
  <c r="Q202" i="6"/>
  <c r="Q207" s="1"/>
  <c r="C72" i="1"/>
  <c r="V150" i="4"/>
  <c r="Q147" i="1"/>
  <c r="O150"/>
  <c r="W176" i="7"/>
  <c r="W202"/>
  <c r="E20" i="1"/>
  <c r="V98" i="4"/>
  <c r="V46" i="8"/>
  <c r="V46" i="5"/>
  <c r="V228" i="7"/>
  <c r="V124"/>
  <c r="W149"/>
  <c r="V150"/>
  <c r="W45"/>
  <c r="V46"/>
  <c r="V20"/>
  <c r="T72"/>
  <c r="V228" i="6"/>
  <c r="V124"/>
  <c r="V98"/>
  <c r="V150"/>
  <c r="V46"/>
  <c r="T72"/>
  <c r="V20"/>
  <c r="H72"/>
  <c r="V202" i="1"/>
  <c r="W227" i="3"/>
  <c r="V228"/>
  <c r="V176" i="1"/>
  <c r="T228"/>
  <c r="V227" i="8"/>
  <c r="T228"/>
  <c r="V124" i="3"/>
  <c r="W123" i="1"/>
  <c r="V124"/>
  <c r="V98" i="3"/>
  <c r="V149" i="8"/>
  <c r="T150"/>
  <c r="V150" i="3"/>
  <c r="V98" i="1"/>
  <c r="T150"/>
  <c r="W45" i="8"/>
  <c r="V46" i="3"/>
  <c r="V46" i="1"/>
  <c r="T72" i="3"/>
  <c r="V20"/>
  <c r="H72"/>
  <c r="H20" i="1"/>
  <c r="H68" i="4"/>
  <c r="T146" i="1"/>
  <c r="V42" i="8"/>
  <c r="V16" i="3"/>
  <c r="V224" i="4"/>
  <c r="T68"/>
  <c r="I16" i="3"/>
  <c r="Q142" i="5"/>
  <c r="Q156" s="1"/>
  <c r="V120" i="6"/>
  <c r="I70" i="3"/>
  <c r="I24" i="6"/>
  <c r="V168" i="5"/>
  <c r="V182" s="1"/>
  <c r="V172" i="6"/>
  <c r="V220" i="5"/>
  <c r="V116"/>
  <c r="I16" i="7"/>
  <c r="I42" i="3"/>
  <c r="V16" i="6"/>
  <c r="V224" i="3"/>
  <c r="V16" i="7"/>
  <c r="W172" i="6"/>
  <c r="V226" i="8"/>
  <c r="W148" i="7"/>
  <c r="A68" i="4"/>
  <c r="I16"/>
  <c r="E68" i="7"/>
  <c r="T224" i="1"/>
  <c r="Q16" i="5"/>
  <c r="H68" i="3"/>
  <c r="T68" i="5"/>
  <c r="T224" i="8"/>
  <c r="E68" i="3"/>
  <c r="V42" i="4"/>
  <c r="V198"/>
  <c r="V94"/>
  <c r="O68"/>
  <c r="V172" i="3"/>
  <c r="Q16"/>
  <c r="Q26" s="1"/>
  <c r="V198" i="6"/>
  <c r="T16" i="8"/>
  <c r="T68" i="3"/>
  <c r="H68" i="1"/>
  <c r="O224"/>
  <c r="M68" i="8"/>
  <c r="E16" i="1"/>
  <c r="I42" i="4"/>
  <c r="W94" i="3"/>
  <c r="W172" i="7"/>
  <c r="W198" i="3"/>
  <c r="W17" i="4"/>
  <c r="I41" i="5"/>
  <c r="W224" i="6"/>
  <c r="W224" i="5"/>
  <c r="W146" i="7"/>
  <c r="W168" i="5"/>
  <c r="W182"/>
  <c r="W172"/>
  <c r="H16" i="1"/>
  <c r="Q16" i="4"/>
  <c r="Q25" s="1"/>
  <c r="V16" i="5"/>
  <c r="O16" i="8"/>
  <c r="E16"/>
  <c r="I16" s="1"/>
  <c r="H68" i="6"/>
  <c r="T68" i="7"/>
  <c r="T68" i="6"/>
  <c r="V94"/>
  <c r="V120" i="4"/>
  <c r="T146" i="8"/>
  <c r="E68" i="5"/>
  <c r="O68" i="3"/>
  <c r="V120" i="5"/>
  <c r="V198"/>
  <c r="V207" s="1"/>
  <c r="V172" i="1"/>
  <c r="V120" i="3"/>
  <c r="V16" i="4"/>
  <c r="V42" i="1"/>
  <c r="H42" i="7"/>
  <c r="H52" s="1"/>
  <c r="Q94"/>
  <c r="Q103" s="1"/>
  <c r="Q198"/>
  <c r="Q207" s="1"/>
  <c r="H16" i="5"/>
  <c r="H25" s="1"/>
  <c r="A65" i="8"/>
  <c r="F68"/>
  <c r="W224" i="7"/>
  <c r="W41" i="4"/>
  <c r="O16" i="1"/>
  <c r="O68" i="7"/>
  <c r="D68" i="8"/>
  <c r="V94" i="7"/>
  <c r="V103" s="1"/>
  <c r="V42"/>
  <c r="W42" s="1"/>
  <c r="V120" i="1"/>
  <c r="V42" i="3"/>
  <c r="F68" i="7"/>
  <c r="F78" s="1"/>
  <c r="S68" i="8"/>
  <c r="W205" i="5"/>
  <c r="W94"/>
  <c r="Q172" i="4"/>
  <c r="E68"/>
  <c r="E68" i="6"/>
  <c r="O68" i="5"/>
  <c r="O146" i="1"/>
  <c r="V198"/>
  <c r="V146" i="3"/>
  <c r="W201" i="5"/>
  <c r="H42"/>
  <c r="H51" s="1"/>
  <c r="R68" i="1"/>
  <c r="R77" s="1"/>
  <c r="W41"/>
  <c r="W146" i="5"/>
  <c r="Q172" i="3"/>
  <c r="T16" i="1"/>
  <c r="V94" i="5"/>
  <c r="V103" s="1"/>
  <c r="V120" i="7"/>
  <c r="V172"/>
  <c r="O68" i="6"/>
  <c r="V146"/>
  <c r="V146" i="4"/>
  <c r="V155" s="1"/>
  <c r="A72"/>
  <c r="W94" i="8"/>
  <c r="A68" i="1"/>
  <c r="A26" i="7"/>
  <c r="A68" i="5"/>
  <c r="W42" i="6"/>
  <c r="A68"/>
  <c r="W39" i="4"/>
  <c r="W42" i="5"/>
  <c r="A65" i="7"/>
  <c r="I42" i="1"/>
  <c r="I42" i="8"/>
  <c r="I16" i="6"/>
  <c r="W219" i="5"/>
  <c r="W141" i="3"/>
  <c r="I46" i="4"/>
  <c r="A77"/>
  <c r="A52"/>
  <c r="W147" i="5"/>
  <c r="W19" i="6"/>
  <c r="V90"/>
  <c r="W153" i="5"/>
  <c r="Q220" i="4"/>
  <c r="Q234" s="1"/>
  <c r="W45" i="5"/>
  <c r="A52" i="8"/>
  <c r="A26" i="1"/>
  <c r="A26" i="8"/>
  <c r="W104" i="5"/>
  <c r="V67" i="7"/>
  <c r="V223" i="1"/>
  <c r="V145"/>
  <c r="V67" i="3"/>
  <c r="I41" i="1"/>
  <c r="W93" i="6"/>
  <c r="V223" i="8"/>
  <c r="V145"/>
  <c r="V67" i="4"/>
  <c r="W67" s="1"/>
  <c r="V67" i="8"/>
  <c r="V67" i="1"/>
  <c r="V15"/>
  <c r="W15" s="1"/>
  <c r="A72" i="6"/>
  <c r="A76" i="5"/>
  <c r="A76" i="6"/>
  <c r="A69" i="5"/>
  <c r="A70" i="7"/>
  <c r="A72" i="3"/>
  <c r="A76" i="8"/>
  <c r="A66" i="7"/>
  <c r="T62" i="1"/>
  <c r="V62" s="1"/>
  <c r="W62" s="1"/>
  <c r="H67" i="8"/>
  <c r="A67"/>
  <c r="A64" i="3"/>
  <c r="A76" i="1"/>
  <c r="A38"/>
  <c r="A72"/>
  <c r="A69"/>
  <c r="Q221" i="8"/>
  <c r="Q224" s="1"/>
  <c r="A61"/>
  <c r="A70" i="1"/>
  <c r="A52"/>
  <c r="A74"/>
  <c r="H66" i="5"/>
  <c r="I66" s="1"/>
  <c r="A66"/>
  <c r="A64" i="4"/>
  <c r="A78"/>
  <c r="A12" i="1"/>
  <c r="A64" i="5"/>
  <c r="A64" i="1"/>
  <c r="A12" i="8"/>
  <c r="A64" i="6"/>
  <c r="A78"/>
  <c r="A64" i="7"/>
  <c r="W196" i="3"/>
  <c r="V222" i="8"/>
  <c r="W222" i="3"/>
  <c r="V144" i="8"/>
  <c r="W144" i="3"/>
  <c r="W92"/>
  <c r="W40"/>
  <c r="W40" i="8"/>
  <c r="W167" i="3"/>
  <c r="W89"/>
  <c r="W115" i="4"/>
  <c r="W89" i="6"/>
  <c r="W11" i="4"/>
  <c r="V168" i="6"/>
  <c r="I25" i="7"/>
  <c r="W11" i="3"/>
  <c r="I52" i="6"/>
  <c r="I52" i="3"/>
  <c r="V219" i="8"/>
  <c r="V220" s="1"/>
  <c r="V194" i="1"/>
  <c r="I67" i="5"/>
  <c r="W195"/>
  <c r="I75" i="4"/>
  <c r="D28" i="11" s="1"/>
  <c r="V142" i="6"/>
  <c r="Q142"/>
  <c r="Q156" s="1"/>
  <c r="I75" i="1"/>
  <c r="W140" i="6"/>
  <c r="W141"/>
  <c r="G6" i="11"/>
  <c r="W179" i="3"/>
  <c r="W230" i="5"/>
  <c r="W147" i="7"/>
  <c r="Q24"/>
  <c r="Q26" s="1"/>
  <c r="Q206" i="6"/>
  <c r="W22" i="4"/>
  <c r="Q22" i="8"/>
  <c r="O24"/>
  <c r="V116" i="6"/>
  <c r="W191" i="3"/>
  <c r="W35" i="4"/>
  <c r="Q128" i="6"/>
  <c r="Q129" s="1"/>
  <c r="W115"/>
  <c r="W205"/>
  <c r="O26" i="11"/>
  <c r="W99" i="1"/>
  <c r="T24"/>
  <c r="V206" i="3"/>
  <c r="V206" i="6"/>
  <c r="V206" i="1"/>
  <c r="V206" i="4"/>
  <c r="V232" i="6"/>
  <c r="V232" i="4"/>
  <c r="V232" i="3"/>
  <c r="V232" i="5"/>
  <c r="V232" i="7"/>
  <c r="V180" i="6"/>
  <c r="V180" i="4"/>
  <c r="V180" i="3"/>
  <c r="V180" i="1"/>
  <c r="V128" i="3"/>
  <c r="V128" i="7"/>
  <c r="V128" i="6"/>
  <c r="V128" i="1"/>
  <c r="V154" i="7"/>
  <c r="V102" i="1"/>
  <c r="V102" i="3"/>
  <c r="V102" i="4"/>
  <c r="V154" i="3"/>
  <c r="V142" i="5"/>
  <c r="V50" i="1"/>
  <c r="V24" i="8"/>
  <c r="W62" i="4"/>
  <c r="I69"/>
  <c r="Q206" i="5"/>
  <c r="W206" s="1"/>
  <c r="Q229" i="8"/>
  <c r="Q232" s="1"/>
  <c r="O232"/>
  <c r="O233" s="1"/>
  <c r="Q180" i="3"/>
  <c r="O232" i="1"/>
  <c r="Q180" i="4"/>
  <c r="W180" s="1"/>
  <c r="Q128" i="3"/>
  <c r="Q130" s="1"/>
  <c r="Q102" i="4"/>
  <c r="Q103" s="1"/>
  <c r="Q102" i="6"/>
  <c r="Q151" i="1"/>
  <c r="Q154" s="1"/>
  <c r="O154"/>
  <c r="Q102" i="3"/>
  <c r="Q24"/>
  <c r="Q73" i="4"/>
  <c r="Q76" s="1"/>
  <c r="O76"/>
  <c r="O76" i="5"/>
  <c r="Q21" i="1"/>
  <c r="Q24" s="1"/>
  <c r="O24"/>
  <c r="Q73" i="7"/>
  <c r="Q76" s="1"/>
  <c r="O76"/>
  <c r="Q24" i="5"/>
  <c r="O73" i="8"/>
  <c r="M76"/>
  <c r="Q73" i="3"/>
  <c r="Q76" s="1"/>
  <c r="O76"/>
  <c r="Q73" i="6"/>
  <c r="O76"/>
  <c r="I70" i="5"/>
  <c r="E76" i="7"/>
  <c r="E76" i="5"/>
  <c r="E76" i="4"/>
  <c r="E76" i="3"/>
  <c r="E76" i="6"/>
  <c r="E24" i="8"/>
  <c r="I24" s="1"/>
  <c r="E24" i="1"/>
  <c r="E76"/>
  <c r="C76"/>
  <c r="W49"/>
  <c r="W127" i="4"/>
  <c r="V128"/>
  <c r="W127" i="5"/>
  <c r="V128"/>
  <c r="W205" i="3"/>
  <c r="V231" i="1"/>
  <c r="T232"/>
  <c r="V231" i="8"/>
  <c r="T232"/>
  <c r="T154" i="1"/>
  <c r="V154" i="6"/>
  <c r="V102"/>
  <c r="V153" i="8"/>
  <c r="T154"/>
  <c r="L27" i="11"/>
  <c r="V50" i="7"/>
  <c r="V75"/>
  <c r="W75" s="1"/>
  <c r="M28" i="11" s="1"/>
  <c r="T76" i="7"/>
  <c r="L26" i="11"/>
  <c r="V24" i="7"/>
  <c r="J28" i="11"/>
  <c r="H76" i="7"/>
  <c r="E38" i="11"/>
  <c r="V50" i="6"/>
  <c r="V75"/>
  <c r="W75" s="1"/>
  <c r="F39" i="11" s="1"/>
  <c r="T76" i="6"/>
  <c r="E37" i="11"/>
  <c r="V24" i="6"/>
  <c r="C42" i="11"/>
  <c r="C39"/>
  <c r="H76" i="6"/>
  <c r="L38" i="11"/>
  <c r="V50" i="5"/>
  <c r="L37" i="11"/>
  <c r="V24" i="5"/>
  <c r="V75"/>
  <c r="W75" s="1"/>
  <c r="M39" i="11" s="1"/>
  <c r="T76" i="5"/>
  <c r="J39" i="11"/>
  <c r="H76" i="5"/>
  <c r="E27" i="11"/>
  <c r="V50" i="4"/>
  <c r="E26" i="11"/>
  <c r="V24" i="4"/>
  <c r="V75"/>
  <c r="T76"/>
  <c r="C31" i="11"/>
  <c r="C28"/>
  <c r="H76" i="4"/>
  <c r="L16" i="11"/>
  <c r="V50" i="3"/>
  <c r="V75"/>
  <c r="W75" s="1"/>
  <c r="M17" i="11" s="1"/>
  <c r="T76" i="3"/>
  <c r="L15" i="11"/>
  <c r="V24" i="3"/>
  <c r="J17" i="11"/>
  <c r="H76" i="3"/>
  <c r="E5" i="11"/>
  <c r="V50" i="8"/>
  <c r="V75"/>
  <c r="W75" s="1"/>
  <c r="F6" i="11" s="1"/>
  <c r="T76" i="8"/>
  <c r="V75" i="1"/>
  <c r="T76"/>
  <c r="I49"/>
  <c r="H50"/>
  <c r="C6" i="11"/>
  <c r="H76" i="8"/>
  <c r="V74" i="7"/>
  <c r="V74" i="6"/>
  <c r="W178" i="3"/>
  <c r="W126"/>
  <c r="V152" i="8"/>
  <c r="W48" i="1"/>
  <c r="V74" i="8"/>
  <c r="V74" i="3"/>
  <c r="W74" s="1"/>
  <c r="V74" i="1"/>
  <c r="W21" i="4"/>
  <c r="V73"/>
  <c r="V73" i="6"/>
  <c r="W21"/>
  <c r="V229" i="8"/>
  <c r="V73" i="3"/>
  <c r="V73" i="1"/>
  <c r="V73" i="8"/>
  <c r="V21" i="1"/>
  <c r="W45" i="3"/>
  <c r="Q17" i="1"/>
  <c r="Q20" s="1"/>
  <c r="Q225"/>
  <c r="W46" i="7"/>
  <c r="Q71" i="6"/>
  <c r="Q72" s="1"/>
  <c r="Q69" i="5"/>
  <c r="Q72" s="1"/>
  <c r="Q69" i="4"/>
  <c r="Q72" s="1"/>
  <c r="Q69" i="3"/>
  <c r="Q72" s="1"/>
  <c r="Q69" i="7"/>
  <c r="Q72" s="1"/>
  <c r="W123"/>
  <c r="V71"/>
  <c r="V227" i="1"/>
  <c r="W97" i="4"/>
  <c r="W45"/>
  <c r="V71"/>
  <c r="W175" i="3"/>
  <c r="W123"/>
  <c r="V149" i="1"/>
  <c r="V71"/>
  <c r="W19" i="3"/>
  <c r="W20"/>
  <c r="V71"/>
  <c r="I45" i="5"/>
  <c r="H71"/>
  <c r="I71" s="1"/>
  <c r="V71"/>
  <c r="W71" s="1"/>
  <c r="V71" i="6"/>
  <c r="E69" i="8"/>
  <c r="O71"/>
  <c r="C71"/>
  <c r="E45"/>
  <c r="S71"/>
  <c r="R71"/>
  <c r="U71"/>
  <c r="F71"/>
  <c r="G71"/>
  <c r="D71"/>
  <c r="T19"/>
  <c r="H19"/>
  <c r="W18" i="7"/>
  <c r="V70"/>
  <c r="W200" i="3"/>
  <c r="V226" i="1"/>
  <c r="W96" i="3"/>
  <c r="W18"/>
  <c r="V18" i="1"/>
  <c r="W18" s="1"/>
  <c r="V70" i="3"/>
  <c r="W70" s="1"/>
  <c r="I44" i="1"/>
  <c r="Q70" i="8"/>
  <c r="S70"/>
  <c r="I18"/>
  <c r="G70"/>
  <c r="F70"/>
  <c r="G8" i="11"/>
  <c r="G9"/>
  <c r="W121" i="7"/>
  <c r="V69"/>
  <c r="W17"/>
  <c r="V225" i="8"/>
  <c r="W17" i="3"/>
  <c r="V17" i="1"/>
  <c r="V69" i="3"/>
  <c r="V69" i="1"/>
  <c r="I69" i="3"/>
  <c r="T220" i="8"/>
  <c r="H5" i="11"/>
  <c r="I17" i="1"/>
  <c r="I70" i="6"/>
  <c r="I62" i="3"/>
  <c r="I50" i="7"/>
  <c r="I71"/>
  <c r="I62"/>
  <c r="H37" i="11"/>
  <c r="I75" i="7"/>
  <c r="K28" i="11" s="1"/>
  <c r="W113" i="5"/>
  <c r="I75" i="6"/>
  <c r="D39" i="11" s="1"/>
  <c r="V90" i="1"/>
  <c r="Q116"/>
  <c r="Q130" s="1"/>
  <c r="Q225" i="8"/>
  <c r="Q228" s="1"/>
  <c r="W101" i="4"/>
  <c r="O38" i="11"/>
  <c r="W70" i="6"/>
  <c r="W66" i="5"/>
  <c r="V13" i="1"/>
  <c r="W103" i="5"/>
  <c r="V65" i="3"/>
  <c r="V221" i="1"/>
  <c r="W91" i="4"/>
  <c r="V221" i="8"/>
  <c r="W91" i="3"/>
  <c r="W117" i="6"/>
  <c r="V65"/>
  <c r="V142" i="4"/>
  <c r="V156" s="1"/>
  <c r="I74" i="6"/>
  <c r="I65" i="3"/>
  <c r="I69" i="6"/>
  <c r="W40" i="4"/>
  <c r="W144" i="6"/>
  <c r="O64" i="4"/>
  <c r="O78" s="1"/>
  <c r="H27" i="11"/>
  <c r="W62" i="5"/>
  <c r="W63" i="4"/>
  <c r="Q142" i="3"/>
  <c r="Q156" s="1"/>
  <c r="I61"/>
  <c r="I24" i="7"/>
  <c r="I70" i="4"/>
  <c r="W40" i="1"/>
  <c r="I66" i="6"/>
  <c r="I73" i="7"/>
  <c r="Q64"/>
  <c r="Q78" s="1"/>
  <c r="I73" i="3"/>
  <c r="I63"/>
  <c r="I75"/>
  <c r="K17" i="11" s="1"/>
  <c r="I67" i="4"/>
  <c r="I63" i="5"/>
  <c r="I74" i="4"/>
  <c r="I67" i="6"/>
  <c r="E64" i="5"/>
  <c r="I73" i="4"/>
  <c r="E64" i="3"/>
  <c r="E78" s="1"/>
  <c r="H38" i="11"/>
  <c r="W13" i="7"/>
  <c r="W46" i="5"/>
  <c r="I63" i="4"/>
  <c r="H26" i="11"/>
  <c r="I69" i="7"/>
  <c r="I74" i="5"/>
  <c r="V142" i="7"/>
  <c r="V142" i="3"/>
  <c r="W117" i="7"/>
  <c r="Q65"/>
  <c r="Q68" s="1"/>
  <c r="I21" i="1"/>
  <c r="I48"/>
  <c r="I50" i="4"/>
  <c r="W140" i="7"/>
  <c r="Q65" i="3"/>
  <c r="Q68" s="1"/>
  <c r="Q77" s="1"/>
  <c r="V65" i="7"/>
  <c r="V68" s="1"/>
  <c r="W140" i="3"/>
  <c r="W39" i="7"/>
  <c r="O64" i="3"/>
  <c r="O78" s="1"/>
  <c r="I71" i="4"/>
  <c r="I74" i="7"/>
  <c r="Q65" i="5"/>
  <c r="Q68" s="1"/>
  <c r="Q65" i="4"/>
  <c r="Q68" s="1"/>
  <c r="Q65" i="6"/>
  <c r="Q68" s="1"/>
  <c r="W127"/>
  <c r="I61" i="5"/>
  <c r="W92" i="4"/>
  <c r="I66"/>
  <c r="Q13" i="1"/>
  <c r="Q16" s="1"/>
  <c r="Q143"/>
  <c r="Q146" s="1"/>
  <c r="Q221"/>
  <c r="Q224" s="1"/>
  <c r="O65" i="8"/>
  <c r="O68" s="1"/>
  <c r="Q143"/>
  <c r="Q146" s="1"/>
  <c r="W92" i="6"/>
  <c r="V66"/>
  <c r="W170" i="3"/>
  <c r="V222" i="1"/>
  <c r="W118" i="3"/>
  <c r="V144" i="1"/>
  <c r="V14"/>
  <c r="I66" i="3"/>
  <c r="O220" i="8"/>
  <c r="O234" s="1"/>
  <c r="T220" i="1"/>
  <c r="O142"/>
  <c r="O156" s="1"/>
  <c r="O142" i="8"/>
  <c r="O156" s="1"/>
  <c r="V116" i="1"/>
  <c r="Q90" i="8"/>
  <c r="Q104" s="1"/>
  <c r="H63"/>
  <c r="V38"/>
  <c r="V38" i="1"/>
  <c r="I11"/>
  <c r="I46" i="6"/>
  <c r="I20"/>
  <c r="I61"/>
  <c r="W69"/>
  <c r="Q142" i="4"/>
  <c r="Q156" s="1"/>
  <c r="C20" i="11"/>
  <c r="E20"/>
  <c r="G21"/>
  <c r="C19"/>
  <c r="T142" i="8"/>
  <c r="I63" i="6"/>
  <c r="I74" i="3"/>
  <c r="I62" i="5"/>
  <c r="E64" i="4"/>
  <c r="E78" s="1"/>
  <c r="E64" i="6"/>
  <c r="E78" s="1"/>
  <c r="I67" i="3"/>
  <c r="I63" i="7"/>
  <c r="O64"/>
  <c r="O78" s="1"/>
  <c r="E64"/>
  <c r="E78" s="1"/>
  <c r="Q194" i="1"/>
  <c r="Q208" s="1"/>
  <c r="I62" i="4"/>
  <c r="I67" i="7"/>
  <c r="Q141" i="1"/>
  <c r="I61" i="4"/>
  <c r="O64" i="5"/>
  <c r="O78" s="1"/>
  <c r="I24"/>
  <c r="W63" i="3"/>
  <c r="I24"/>
  <c r="W121" i="6"/>
  <c r="W113" i="7"/>
  <c r="W118" i="6"/>
  <c r="W217" i="5"/>
  <c r="H64" i="4"/>
  <c r="I71" i="3"/>
  <c r="W87" i="6"/>
  <c r="W122" i="7"/>
  <c r="W37" i="8"/>
  <c r="I13" i="1"/>
  <c r="I12" i="4"/>
  <c r="W38"/>
  <c r="W168" i="7"/>
  <c r="W90"/>
  <c r="I38" i="3"/>
  <c r="W90" i="5"/>
  <c r="I13"/>
  <c r="I12" i="7"/>
  <c r="I65" i="6"/>
  <c r="I44" i="5"/>
  <c r="I38" i="6"/>
  <c r="W47" i="5"/>
  <c r="I38" i="4"/>
  <c r="I38" i="7"/>
  <c r="W168" i="6"/>
  <c r="Q219" i="8"/>
  <c r="Q219" i="1"/>
  <c r="V219"/>
  <c r="W37"/>
  <c r="H64"/>
  <c r="I40"/>
  <c r="W9"/>
  <c r="W115" i="8"/>
  <c r="Q168" i="1"/>
  <c r="Q182" s="1"/>
  <c r="Q38"/>
  <c r="Q52" s="1"/>
  <c r="V168"/>
  <c r="V141" i="8"/>
  <c r="V141" i="1"/>
  <c r="E65" i="8"/>
  <c r="Q141"/>
  <c r="Q90" i="1"/>
  <c r="Q104" s="1"/>
  <c r="V63"/>
  <c r="V143"/>
  <c r="Q148"/>
  <c r="O63" i="8"/>
  <c r="U64"/>
  <c r="Q63" i="1"/>
  <c r="H65" i="8"/>
  <c r="H12" i="1"/>
  <c r="W70" i="5"/>
  <c r="R64" i="1"/>
  <c r="R78" s="1"/>
  <c r="I63"/>
  <c r="V11"/>
  <c r="Q11"/>
  <c r="Q229"/>
  <c r="Q232" s="1"/>
  <c r="H64" i="7"/>
  <c r="O75" i="1"/>
  <c r="Q75" s="1"/>
  <c r="O69"/>
  <c r="O65"/>
  <c r="O68" s="1"/>
  <c r="Q61" i="6"/>
  <c r="O64"/>
  <c r="O78" s="1"/>
  <c r="V147" i="8"/>
  <c r="D17" i="11"/>
  <c r="T142" i="1"/>
  <c r="E74" i="8"/>
  <c r="I74" s="1"/>
  <c r="I38" i="5"/>
  <c r="E62" i="8"/>
  <c r="I62" s="1"/>
  <c r="O70" i="1"/>
  <c r="Q70" s="1"/>
  <c r="W38" i="5"/>
  <c r="W38" i="7"/>
  <c r="O74" i="1"/>
  <c r="Q74" s="1"/>
  <c r="Q151" i="8"/>
  <c r="Q154" s="1"/>
  <c r="Q218" i="1"/>
  <c r="O220"/>
  <c r="O234" s="1"/>
  <c r="Q147" i="8"/>
  <c r="Q150" s="1"/>
  <c r="Q73" i="5"/>
  <c r="Q76" s="1"/>
  <c r="E66" i="8"/>
  <c r="I66" s="1"/>
  <c r="Q73" i="1"/>
  <c r="Q61"/>
  <c r="E66"/>
  <c r="E68" s="1"/>
  <c r="E77" s="1"/>
  <c r="V90" i="5"/>
  <c r="V104" s="1"/>
  <c r="I12" i="6"/>
  <c r="Q74"/>
  <c r="Q226" i="1"/>
  <c r="C64"/>
  <c r="C78" s="1"/>
  <c r="T64" i="7"/>
  <c r="V143" i="8"/>
  <c r="W63" i="7"/>
  <c r="V64"/>
  <c r="H38" i="1"/>
  <c r="W229" i="5"/>
  <c r="V194" i="3"/>
  <c r="W122" i="4"/>
  <c r="O27" i="11"/>
  <c r="N27"/>
  <c r="H16"/>
  <c r="G16"/>
  <c r="O16"/>
  <c r="N16"/>
  <c r="W127" i="3"/>
  <c r="W126" i="5"/>
  <c r="W126" i="6"/>
  <c r="W121" i="3"/>
  <c r="W113"/>
  <c r="H15" i="11"/>
  <c r="G15"/>
  <c r="V147" i="1"/>
  <c r="W62" i="7"/>
  <c r="W11"/>
  <c r="V64" i="6"/>
  <c r="V22" i="1"/>
  <c r="W47" i="6"/>
  <c r="W45"/>
  <c r="W40" i="7"/>
  <c r="V65" i="8"/>
  <c r="V65" i="1"/>
  <c r="V63" i="8"/>
  <c r="T64" i="4"/>
  <c r="V61"/>
  <c r="V64" s="1"/>
  <c r="T62" i="8"/>
  <c r="V62" s="1"/>
  <c r="W62" s="1"/>
  <c r="T64" i="3"/>
  <c r="V62"/>
  <c r="V61" i="5"/>
  <c r="V64" s="1"/>
  <c r="T64"/>
  <c r="W38" i="6"/>
  <c r="V61" i="8"/>
  <c r="W35" i="7"/>
  <c r="T64" i="6"/>
  <c r="T66" i="1"/>
  <c r="T68" s="1"/>
  <c r="V65" i="4"/>
  <c r="T66" i="8"/>
  <c r="T68" s="1"/>
  <c r="V66" i="3"/>
  <c r="V65" i="5"/>
  <c r="V68" s="1"/>
  <c r="V67" i="6"/>
  <c r="T70" i="1"/>
  <c r="T72" s="1"/>
  <c r="V69" i="5"/>
  <c r="V69" i="8"/>
  <c r="V69" i="4"/>
  <c r="W47" i="3"/>
  <c r="I75" i="5"/>
  <c r="K39" i="11" s="1"/>
  <c r="I44" i="7"/>
  <c r="H64" i="6"/>
  <c r="H64" i="3"/>
  <c r="H74" i="1"/>
  <c r="H69"/>
  <c r="H69" i="5"/>
  <c r="H69" i="8"/>
  <c r="H70" i="1"/>
  <c r="H70" i="7"/>
  <c r="H72" s="1"/>
  <c r="I66"/>
  <c r="H65"/>
  <c r="I12" i="5"/>
  <c r="I62" i="6"/>
  <c r="H64" i="5"/>
  <c r="H17" i="11"/>
  <c r="G17"/>
  <c r="H39"/>
  <c r="G39"/>
  <c r="W193" i="8"/>
  <c r="M64"/>
  <c r="M78" s="1"/>
  <c r="F64"/>
  <c r="I10"/>
  <c r="W152" i="1"/>
  <c r="O17" i="11"/>
  <c r="W140" i="8"/>
  <c r="I39" i="1"/>
  <c r="I47"/>
  <c r="H4" i="11"/>
  <c r="W101" i="8"/>
  <c r="W97"/>
  <c r="W100"/>
  <c r="Q21"/>
  <c r="Q24" s="1"/>
  <c r="O12"/>
  <c r="O26" s="1"/>
  <c r="Q11"/>
  <c r="I39"/>
  <c r="V17"/>
  <c r="V13"/>
  <c r="V9"/>
  <c r="W9" s="1"/>
  <c r="W23"/>
  <c r="F4" i="11" s="1"/>
  <c r="W139" i="8"/>
  <c r="W145"/>
  <c r="I15"/>
  <c r="I11"/>
  <c r="W10"/>
  <c r="Q13"/>
  <c r="Q16" s="1"/>
  <c r="I43"/>
  <c r="I21"/>
  <c r="V15"/>
  <c r="T12"/>
  <c r="V11"/>
  <c r="W148"/>
  <c r="Q17"/>
  <c r="Q20" s="1"/>
  <c r="I50"/>
  <c r="I47"/>
  <c r="I38"/>
  <c r="I37"/>
  <c r="I75"/>
  <c r="D6" i="11" s="1"/>
  <c r="I23" i="8"/>
  <c r="D4" i="11" s="1"/>
  <c r="I17" i="8"/>
  <c r="I13"/>
  <c r="E12"/>
  <c r="E26" s="1"/>
  <c r="I9"/>
  <c r="W14"/>
  <c r="I46" i="7"/>
  <c r="V12"/>
  <c r="W61"/>
  <c r="W10"/>
  <c r="Q116"/>
  <c r="Q130" s="1"/>
  <c r="O28" i="11"/>
  <c r="W221" i="7"/>
  <c r="Q194"/>
  <c r="Q208" s="1"/>
  <c r="W191"/>
  <c r="W22"/>
  <c r="W222"/>
  <c r="W170"/>
  <c r="W152"/>
  <c r="W126"/>
  <c r="W141"/>
  <c r="W153"/>
  <c r="W166"/>
  <c r="W218"/>
  <c r="W118"/>
  <c r="I61"/>
  <c r="W151"/>
  <c r="I20"/>
  <c r="W14"/>
  <c r="W66"/>
  <c r="W139"/>
  <c r="W19"/>
  <c r="W223"/>
  <c r="W229" i="6"/>
  <c r="W221"/>
  <c r="Q12"/>
  <c r="Q26" s="1"/>
  <c r="W9"/>
  <c r="W91"/>
  <c r="W125"/>
  <c r="W101"/>
  <c r="W231"/>
  <c r="Q194"/>
  <c r="Q208" s="1"/>
  <c r="W191"/>
  <c r="W97"/>
  <c r="W39"/>
  <c r="I71"/>
  <c r="W62"/>
  <c r="W10"/>
  <c r="W96"/>
  <c r="W147"/>
  <c r="V194"/>
  <c r="W227"/>
  <c r="W196"/>
  <c r="W222"/>
  <c r="W173"/>
  <c r="W225"/>
  <c r="Q116"/>
  <c r="Q130" s="1"/>
  <c r="W113"/>
  <c r="W99"/>
  <c r="W226"/>
  <c r="W200"/>
  <c r="W218"/>
  <c r="W192"/>
  <c r="W152"/>
  <c r="W100"/>
  <c r="V12"/>
  <c r="W11"/>
  <c r="W63"/>
  <c r="W123"/>
  <c r="W148"/>
  <c r="W204"/>
  <c r="W230"/>
  <c r="W177"/>
  <c r="W13"/>
  <c r="I73"/>
  <c r="W46"/>
  <c r="W20"/>
  <c r="W153"/>
  <c r="W35"/>
  <c r="W151" i="5"/>
  <c r="W19"/>
  <c r="W67"/>
  <c r="W15"/>
  <c r="W122"/>
  <c r="W118"/>
  <c r="W149"/>
  <c r="W141"/>
  <c r="Q12"/>
  <c r="Q26" s="1"/>
  <c r="W9"/>
  <c r="W21"/>
  <c r="I20"/>
  <c r="Q116"/>
  <c r="Q130" s="1"/>
  <c r="O39" i="11"/>
  <c r="V194" i="5"/>
  <c r="V208" s="1"/>
  <c r="W148"/>
  <c r="W11"/>
  <c r="W63"/>
  <c r="I73"/>
  <c r="W74"/>
  <c r="W22"/>
  <c r="V12"/>
  <c r="W192"/>
  <c r="W17"/>
  <c r="W13"/>
  <c r="W202"/>
  <c r="W23"/>
  <c r="M37" i="11" s="1"/>
  <c r="W225" i="5"/>
  <c r="W39"/>
  <c r="Q194"/>
  <c r="Q208" s="1"/>
  <c r="W152"/>
  <c r="W177" i="4"/>
  <c r="W168"/>
  <c r="W125"/>
  <c r="W219"/>
  <c r="W193"/>
  <c r="W223"/>
  <c r="W171"/>
  <c r="W18"/>
  <c r="W13"/>
  <c r="V12"/>
  <c r="W119"/>
  <c r="W126"/>
  <c r="Q116"/>
  <c r="Q130" s="1"/>
  <c r="W144"/>
  <c r="Q64"/>
  <c r="Q78" s="1"/>
  <c r="W23"/>
  <c r="F26" i="11" s="1"/>
  <c r="W199" i="4"/>
  <c r="W169"/>
  <c r="W117"/>
  <c r="W195"/>
  <c r="W173"/>
  <c r="I20"/>
  <c r="W66"/>
  <c r="W14"/>
  <c r="W74"/>
  <c r="W191"/>
  <c r="W217"/>
  <c r="Q194"/>
  <c r="Q208" s="1"/>
  <c r="W152"/>
  <c r="W100"/>
  <c r="W93"/>
  <c r="W145"/>
  <c r="W231"/>
  <c r="W179"/>
  <c r="W151"/>
  <c r="Q90"/>
  <c r="Q104" s="1"/>
  <c r="W87"/>
  <c r="W19"/>
  <c r="W141"/>
  <c r="W10"/>
  <c r="W95"/>
  <c r="W206"/>
  <c r="W203"/>
  <c r="V194"/>
  <c r="W139"/>
  <c r="W15"/>
  <c r="I65"/>
  <c r="W113"/>
  <c r="W99"/>
  <c r="W118"/>
  <c r="W149"/>
  <c r="W177" i="3"/>
  <c r="Q90"/>
  <c r="Q104" s="1"/>
  <c r="W87"/>
  <c r="W149"/>
  <c r="W97"/>
  <c r="W22"/>
  <c r="W14"/>
  <c r="V12"/>
  <c r="W145"/>
  <c r="W93"/>
  <c r="W231"/>
  <c r="O15" i="11"/>
  <c r="W199" i="3"/>
  <c r="W169"/>
  <c r="W195"/>
  <c r="W223"/>
  <c r="W171"/>
  <c r="W165"/>
  <c r="W125"/>
  <c r="W143"/>
  <c r="W46"/>
  <c r="W23"/>
  <c r="M15" i="11" s="1"/>
  <c r="I20" i="3"/>
  <c r="W15"/>
  <c r="Q194"/>
  <c r="Q208" s="1"/>
  <c r="I12"/>
  <c r="V38"/>
  <c r="W173"/>
  <c r="V168"/>
  <c r="W95"/>
  <c r="W153"/>
  <c r="W101"/>
  <c r="W152"/>
  <c r="W100"/>
  <c r="V90"/>
  <c r="Q64"/>
  <c r="Q78" s="1"/>
  <c r="W61"/>
  <c r="W117"/>
  <c r="Q168"/>
  <c r="Q182" s="1"/>
  <c r="W203"/>
  <c r="W99"/>
  <c r="W39"/>
  <c r="W21"/>
  <c r="W13"/>
  <c r="W116"/>
  <c r="W201" i="1"/>
  <c r="W205"/>
  <c r="W140"/>
  <c r="W88"/>
  <c r="W96"/>
  <c r="W118"/>
  <c r="W167"/>
  <c r="W97"/>
  <c r="W171"/>
  <c r="W92"/>
  <c r="E12"/>
  <c r="E26" s="1"/>
  <c r="I9"/>
  <c r="W203"/>
  <c r="I35"/>
  <c r="W195"/>
  <c r="W121"/>
  <c r="W115"/>
  <c r="I71"/>
  <c r="I19"/>
  <c r="W193"/>
  <c r="W89"/>
  <c r="I14"/>
  <c r="I67"/>
  <c r="I15"/>
  <c r="T12"/>
  <c r="W230"/>
  <c r="O64"/>
  <c r="W196"/>
  <c r="W179"/>
  <c r="I62"/>
  <c r="I10"/>
  <c r="W170"/>
  <c r="I43"/>
  <c r="W113"/>
  <c r="I22"/>
  <c r="I18"/>
  <c r="W174"/>
  <c r="O12"/>
  <c r="O26" s="1"/>
  <c r="Q25" l="1"/>
  <c r="Q77" i="4"/>
  <c r="Q77" i="7"/>
  <c r="E78" i="5"/>
  <c r="Q181" i="4"/>
  <c r="H26" i="5"/>
  <c r="G77"/>
  <c r="H51" i="7"/>
  <c r="Q104" i="6"/>
  <c r="Q129" i="3"/>
  <c r="Q182" i="4"/>
  <c r="W182" s="1"/>
  <c r="Q26"/>
  <c r="V181" i="7"/>
  <c r="V182"/>
  <c r="W234"/>
  <c r="Q234"/>
  <c r="Q181" i="3"/>
  <c r="E77" i="4"/>
  <c r="E77" i="5"/>
  <c r="E77" i="3"/>
  <c r="Q25" i="5"/>
  <c r="C77" i="1"/>
  <c r="H52" i="5"/>
  <c r="V104" i="7"/>
  <c r="Q25"/>
  <c r="Q207" i="5"/>
  <c r="Q77"/>
  <c r="O77" i="6"/>
  <c r="E77"/>
  <c r="O77" i="3"/>
  <c r="O77" i="4"/>
  <c r="F77" i="7"/>
  <c r="Q104"/>
  <c r="O77" i="5"/>
  <c r="O77" i="7"/>
  <c r="Q25" i="3"/>
  <c r="E77" i="7"/>
  <c r="V233"/>
  <c r="V234"/>
  <c r="V129"/>
  <c r="V130"/>
  <c r="V155"/>
  <c r="V156"/>
  <c r="W50"/>
  <c r="V51"/>
  <c r="V52"/>
  <c r="T78"/>
  <c r="T77"/>
  <c r="V25"/>
  <c r="V26"/>
  <c r="W180" i="6"/>
  <c r="V182"/>
  <c r="V181"/>
  <c r="V233"/>
  <c r="V234"/>
  <c r="W234" s="1"/>
  <c r="V207"/>
  <c r="V208"/>
  <c r="V129"/>
  <c r="V130"/>
  <c r="V155"/>
  <c r="V156"/>
  <c r="V104"/>
  <c r="V103"/>
  <c r="W50"/>
  <c r="V51"/>
  <c r="V52"/>
  <c r="T77"/>
  <c r="T78"/>
  <c r="V26"/>
  <c r="V25"/>
  <c r="H77"/>
  <c r="H78"/>
  <c r="V207" i="4"/>
  <c r="V208"/>
  <c r="V233"/>
  <c r="V234"/>
  <c r="V182"/>
  <c r="V181"/>
  <c r="V130"/>
  <c r="V129"/>
  <c r="V104"/>
  <c r="V103"/>
  <c r="W50"/>
  <c r="V52"/>
  <c r="V51"/>
  <c r="W24"/>
  <c r="V25"/>
  <c r="V26"/>
  <c r="T78"/>
  <c r="T77"/>
  <c r="H77"/>
  <c r="H78"/>
  <c r="V233" i="5"/>
  <c r="V234"/>
  <c r="W234" s="1"/>
  <c r="V130"/>
  <c r="V129"/>
  <c r="W129" s="1"/>
  <c r="V156"/>
  <c r="W156" s="1"/>
  <c r="V155"/>
  <c r="W50"/>
  <c r="V51"/>
  <c r="V52"/>
  <c r="V25"/>
  <c r="V26"/>
  <c r="T78"/>
  <c r="T77"/>
  <c r="Q233" i="8"/>
  <c r="O155" i="1"/>
  <c r="O233"/>
  <c r="Q25" i="8"/>
  <c r="O25"/>
  <c r="M77"/>
  <c r="O25" i="1"/>
  <c r="E25" i="8"/>
  <c r="Q155"/>
  <c r="E25" i="1"/>
  <c r="W206"/>
  <c r="V207"/>
  <c r="V208"/>
  <c r="W206" i="3"/>
  <c r="V207"/>
  <c r="V208"/>
  <c r="T234" i="8"/>
  <c r="T233"/>
  <c r="V233" i="3"/>
  <c r="V234"/>
  <c r="W234" s="1"/>
  <c r="T234" i="1"/>
  <c r="T233"/>
  <c r="V181" i="3"/>
  <c r="V182"/>
  <c r="V181" i="1"/>
  <c r="V182"/>
  <c r="V129"/>
  <c r="V130"/>
  <c r="V129" i="3"/>
  <c r="V130"/>
  <c r="V103"/>
  <c r="V104"/>
  <c r="V155"/>
  <c r="V156"/>
  <c r="T156" i="8"/>
  <c r="T155"/>
  <c r="T156" i="1"/>
  <c r="T155"/>
  <c r="V103"/>
  <c r="V104"/>
  <c r="V51"/>
  <c r="V52"/>
  <c r="V51" i="8"/>
  <c r="V52"/>
  <c r="W50" i="3"/>
  <c r="V51"/>
  <c r="V52"/>
  <c r="T78"/>
  <c r="T77"/>
  <c r="T77" i="1"/>
  <c r="V25" i="3"/>
  <c r="V26"/>
  <c r="T26" i="1"/>
  <c r="T25"/>
  <c r="I50"/>
  <c r="H51"/>
  <c r="H52"/>
  <c r="G78"/>
  <c r="A78" s="1"/>
  <c r="G77"/>
  <c r="A77" s="1"/>
  <c r="H78" i="3"/>
  <c r="H77"/>
  <c r="H25" i="1"/>
  <c r="H26"/>
  <c r="A77" i="6"/>
  <c r="A77" i="3"/>
  <c r="V232" i="1"/>
  <c r="W208" i="7"/>
  <c r="I25" i="3"/>
  <c r="V68" i="4"/>
  <c r="W68" s="1"/>
  <c r="W104"/>
  <c r="W130" i="5"/>
  <c r="W130" i="7"/>
  <c r="W130" i="3"/>
  <c r="A78" i="7"/>
  <c r="A78" i="5"/>
  <c r="W74" i="7"/>
  <c r="V154" i="1"/>
  <c r="H76"/>
  <c r="W74" i="8"/>
  <c r="V72" i="5"/>
  <c r="W224" i="3"/>
  <c r="A77" i="5"/>
  <c r="V72" i="4"/>
  <c r="W16" i="7"/>
  <c r="V20" i="1"/>
  <c r="W224" i="4"/>
  <c r="W104" i="7"/>
  <c r="H72" i="1"/>
  <c r="W16" i="5"/>
  <c r="H72"/>
  <c r="W42" i="8"/>
  <c r="O72" i="1"/>
  <c r="Q228"/>
  <c r="Q233" s="1"/>
  <c r="W156" i="7"/>
  <c r="Q150" i="1"/>
  <c r="Q155" s="1"/>
  <c r="Q69" i="8"/>
  <c r="O72"/>
  <c r="E46"/>
  <c r="W234" i="4"/>
  <c r="W71" i="7"/>
  <c r="V72"/>
  <c r="V72" i="6"/>
  <c r="V228" i="1"/>
  <c r="V228" i="8"/>
  <c r="W124" i="3"/>
  <c r="V150" i="1"/>
  <c r="W149" i="8"/>
  <c r="V150"/>
  <c r="U72"/>
  <c r="U77" s="1"/>
  <c r="W71" i="3"/>
  <c r="V72"/>
  <c r="R72" i="8"/>
  <c r="W71" i="1"/>
  <c r="T20" i="8"/>
  <c r="T25" s="1"/>
  <c r="S72"/>
  <c r="S78" s="1"/>
  <c r="G72"/>
  <c r="H20"/>
  <c r="F72"/>
  <c r="F77" s="1"/>
  <c r="I42" i="7"/>
  <c r="W16" i="3"/>
  <c r="W120" i="6"/>
  <c r="H68" i="8"/>
  <c r="W16" i="6"/>
  <c r="V146" i="1"/>
  <c r="W42" i="4"/>
  <c r="V146" i="8"/>
  <c r="V224"/>
  <c r="W90" i="6"/>
  <c r="I42" i="5"/>
  <c r="W120" i="4"/>
  <c r="W182" i="6"/>
  <c r="I16" i="5"/>
  <c r="W103" i="7"/>
  <c r="W94" i="4"/>
  <c r="I68" i="3"/>
  <c r="W70" i="7"/>
  <c r="W198" i="6"/>
  <c r="A68" i="8"/>
  <c r="W198" i="4"/>
  <c r="V16" i="8"/>
  <c r="E68"/>
  <c r="W120" i="5"/>
  <c r="I68" i="6"/>
  <c r="W146" i="3"/>
  <c r="W172" i="4"/>
  <c r="W198" i="7"/>
  <c r="V224" i="1"/>
  <c r="I68" i="4"/>
  <c r="W146" i="6"/>
  <c r="H68" i="5"/>
  <c r="H78" s="1"/>
  <c r="W104" i="8"/>
  <c r="W67" i="3"/>
  <c r="W67" i="7"/>
  <c r="W172" i="3"/>
  <c r="W198" i="5"/>
  <c r="V68" i="6"/>
  <c r="V16" i="1"/>
  <c r="W94" i="6"/>
  <c r="W120" i="3"/>
  <c r="H68" i="7"/>
  <c r="H78" s="1"/>
  <c r="W94"/>
  <c r="V68" i="3"/>
  <c r="W146" i="4"/>
  <c r="W120" i="7"/>
  <c r="W124" i="5"/>
  <c r="I46"/>
  <c r="W198" i="1"/>
  <c r="W120"/>
  <c r="W172"/>
  <c r="I16"/>
  <c r="W16" i="4"/>
  <c r="W42" i="3"/>
  <c r="A68" i="7"/>
  <c r="W68" i="5"/>
  <c r="W68" i="7"/>
  <c r="I68" i="1"/>
  <c r="W42"/>
  <c r="J19" i="11"/>
  <c r="A78" i="3"/>
  <c r="T64" i="1"/>
  <c r="T78" s="1"/>
  <c r="W74" i="6"/>
  <c r="H6" i="11"/>
  <c r="N41"/>
  <c r="A72" i="7"/>
  <c r="I67" i="8"/>
  <c r="W67" i="1"/>
  <c r="A70" i="8"/>
  <c r="A71"/>
  <c r="A77" i="7"/>
  <c r="G32" i="11"/>
  <c r="A64" i="8"/>
  <c r="A20"/>
  <c r="A72" i="5"/>
  <c r="W144" i="1"/>
  <c r="W14"/>
  <c r="I52" i="4"/>
  <c r="W25" i="3"/>
  <c r="I25" i="4"/>
  <c r="W25" i="7"/>
  <c r="I25" i="6"/>
  <c r="I25" i="5"/>
  <c r="W24" i="7"/>
  <c r="W24" i="3"/>
  <c r="J20" i="11"/>
  <c r="I26" i="6"/>
  <c r="D41" i="11" s="1"/>
  <c r="W22" i="8"/>
  <c r="W207" i="4"/>
  <c r="W21" i="1"/>
  <c r="W74"/>
  <c r="O76"/>
  <c r="W206" i="6"/>
  <c r="W207" i="3"/>
  <c r="V232" i="8"/>
  <c r="G41" i="11"/>
  <c r="W181" i="6"/>
  <c r="N19" i="11"/>
  <c r="W155" i="5"/>
  <c r="W71" i="6"/>
  <c r="V76" i="1"/>
  <c r="V24"/>
  <c r="W73" i="6"/>
  <c r="V76" i="4"/>
  <c r="C30" i="11"/>
  <c r="W233" i="7"/>
  <c r="W181" i="4"/>
  <c r="W181" i="7"/>
  <c r="Q76" i="1"/>
  <c r="W17"/>
  <c r="W73" i="7"/>
  <c r="Q73" i="8"/>
  <c r="Q76" s="1"/>
  <c r="O76"/>
  <c r="Q76" i="6"/>
  <c r="Q77" s="1"/>
  <c r="E76" i="8"/>
  <c r="G43" i="11"/>
  <c r="W75" i="4"/>
  <c r="F28" i="11" s="1"/>
  <c r="E28"/>
  <c r="N32"/>
  <c r="N21"/>
  <c r="V154" i="8"/>
  <c r="W153"/>
  <c r="L28" i="11"/>
  <c r="V76" i="7"/>
  <c r="W51" i="6"/>
  <c r="E39" i="11"/>
  <c r="V76" i="6"/>
  <c r="W24"/>
  <c r="L39" i="11"/>
  <c r="V76" i="5"/>
  <c r="L17" i="11"/>
  <c r="V76" i="3"/>
  <c r="W75" i="1"/>
  <c r="E6" i="11"/>
  <c r="V76" i="8"/>
  <c r="W152"/>
  <c r="G30" i="11"/>
  <c r="N20"/>
  <c r="N42"/>
  <c r="W20" i="1"/>
  <c r="N43" i="11"/>
  <c r="Q69" i="1"/>
  <c r="Q72" s="1"/>
  <c r="W149"/>
  <c r="W71" i="4"/>
  <c r="I19" i="8"/>
  <c r="T71"/>
  <c r="E71"/>
  <c r="H71"/>
  <c r="Q71"/>
  <c r="I45"/>
  <c r="V19"/>
  <c r="W128" i="5"/>
  <c r="I26" i="4"/>
  <c r="I70" i="1"/>
  <c r="T70" i="8"/>
  <c r="W18"/>
  <c r="I51" i="6"/>
  <c r="H70" i="8"/>
  <c r="D70"/>
  <c r="C70"/>
  <c r="I24" i="1"/>
  <c r="H64" i="8"/>
  <c r="W102" i="4"/>
  <c r="W102" i="6"/>
  <c r="I76" i="7"/>
  <c r="I64" i="4"/>
  <c r="I51"/>
  <c r="I51" i="3"/>
  <c r="C41" i="11"/>
  <c r="W65" i="7"/>
  <c r="I26"/>
  <c r="I26" i="3"/>
  <c r="I76" i="5"/>
  <c r="I72" i="3"/>
  <c r="I66" i="1"/>
  <c r="I38"/>
  <c r="I76" i="3"/>
  <c r="I20" i="1"/>
  <c r="W194"/>
  <c r="I76" i="4"/>
  <c r="W13" i="1"/>
  <c r="W148"/>
  <c r="I72" i="4"/>
  <c r="I64" i="7"/>
  <c r="Q65" i="1"/>
  <c r="Q68" s="1"/>
  <c r="Q77" s="1"/>
  <c r="Q65" i="8"/>
  <c r="Q68" s="1"/>
  <c r="W66" i="6"/>
  <c r="Q220" i="8"/>
  <c r="Q234" s="1"/>
  <c r="V220" i="1"/>
  <c r="V142"/>
  <c r="V142" i="8"/>
  <c r="Q142"/>
  <c r="Q156" s="1"/>
  <c r="Q142" i="1"/>
  <c r="Q156" s="1"/>
  <c r="V64"/>
  <c r="V12"/>
  <c r="W128" i="4"/>
  <c r="F19" i="11"/>
  <c r="C21"/>
  <c r="D19"/>
  <c r="E19"/>
  <c r="D20"/>
  <c r="W64" i="7"/>
  <c r="Q220" i="1"/>
  <c r="Q234" s="1"/>
  <c r="W194" i="6"/>
  <c r="W194" i="7"/>
  <c r="I64" i="6"/>
  <c r="W168" i="3"/>
  <c r="W90" i="4"/>
  <c r="W194"/>
  <c r="W116" i="7"/>
  <c r="W116" i="4"/>
  <c r="W116" i="5"/>
  <c r="W116" i="6"/>
  <c r="W194" i="3"/>
  <c r="I12" i="8"/>
  <c r="I12" i="1"/>
  <c r="W11"/>
  <c r="W226"/>
  <c r="W63"/>
  <c r="Q63" i="8"/>
  <c r="Q12" i="1"/>
  <c r="Q26" s="1"/>
  <c r="W38" i="3"/>
  <c r="W12"/>
  <c r="W12" i="7"/>
  <c r="I64" i="3"/>
  <c r="W180"/>
  <c r="W12" i="4"/>
  <c r="W128" i="3"/>
  <c r="W128" i="6"/>
  <c r="W128" i="7"/>
  <c r="W102" i="3"/>
  <c r="W90"/>
  <c r="W12" i="6"/>
  <c r="T64" i="8"/>
  <c r="W12" i="5"/>
  <c r="W66" i="3"/>
  <c r="W22" i="1"/>
  <c r="V64" i="8"/>
  <c r="V64" i="3"/>
  <c r="W62"/>
  <c r="V66" i="1"/>
  <c r="W67" i="6"/>
  <c r="V66" i="8"/>
  <c r="V70" i="1"/>
  <c r="V72" s="1"/>
  <c r="I76" i="6"/>
  <c r="I70" i="7"/>
  <c r="I65"/>
  <c r="I64" i="5"/>
  <c r="H28" i="11"/>
  <c r="G28"/>
  <c r="W223" i="1"/>
  <c r="W154" i="7"/>
  <c r="W175" i="1"/>
  <c r="I65"/>
  <c r="W91" i="8"/>
  <c r="I65"/>
  <c r="I20"/>
  <c r="W113"/>
  <c r="W116"/>
  <c r="W199"/>
  <c r="V12"/>
  <c r="W128"/>
  <c r="W125"/>
  <c r="W95"/>
  <c r="W167"/>
  <c r="W222"/>
  <c r="W170"/>
  <c r="W24"/>
  <c r="W21"/>
  <c r="W165"/>
  <c r="W173"/>
  <c r="W171"/>
  <c r="W223"/>
  <c r="O64"/>
  <c r="O78" s="1"/>
  <c r="I63"/>
  <c r="W144"/>
  <c r="I69"/>
  <c r="W17"/>
  <c r="W90"/>
  <c r="W89"/>
  <c r="W180"/>
  <c r="W177"/>
  <c r="W13"/>
  <c r="W102"/>
  <c r="W99"/>
  <c r="W195"/>
  <c r="W43"/>
  <c r="W39"/>
  <c r="W218"/>
  <c r="W166"/>
  <c r="W15"/>
  <c r="W121"/>
  <c r="W50"/>
  <c r="W47"/>
  <c r="W169"/>
  <c r="W227"/>
  <c r="W201"/>
  <c r="W206"/>
  <c r="W203"/>
  <c r="W67"/>
  <c r="E64"/>
  <c r="I61"/>
  <c r="I76"/>
  <c r="I73"/>
  <c r="W231"/>
  <c r="W205"/>
  <c r="W230"/>
  <c r="W204"/>
  <c r="W35"/>
  <c r="W38"/>
  <c r="W117"/>
  <c r="W191"/>
  <c r="W194"/>
  <c r="Q12"/>
  <c r="Q26" s="1"/>
  <c r="W11"/>
  <c r="W226"/>
  <c r="W200"/>
  <c r="W61"/>
  <c r="W124" i="7"/>
  <c r="W143"/>
  <c r="I72"/>
  <c r="W20"/>
  <c r="W69"/>
  <c r="W150"/>
  <c r="W220"/>
  <c r="W217"/>
  <c r="W142"/>
  <c r="W65" i="6"/>
  <c r="W220"/>
  <c r="W217"/>
  <c r="W154"/>
  <c r="W151"/>
  <c r="W124"/>
  <c r="I72"/>
  <c r="W202"/>
  <c r="W143"/>
  <c r="W149"/>
  <c r="W142"/>
  <c r="W139"/>
  <c r="W232"/>
  <c r="W176"/>
  <c r="W98"/>
  <c r="Q64"/>
  <c r="Q78" s="1"/>
  <c r="W61"/>
  <c r="I65" i="5"/>
  <c r="W20"/>
  <c r="Q64"/>
  <c r="Q78" s="1"/>
  <c r="W61"/>
  <c r="W194"/>
  <c r="W142"/>
  <c r="W140"/>
  <c r="W73"/>
  <c r="W154"/>
  <c r="W69"/>
  <c r="W220"/>
  <c r="W218"/>
  <c r="W221"/>
  <c r="I69"/>
  <c r="W228"/>
  <c r="W65"/>
  <c r="W231"/>
  <c r="W143"/>
  <c r="W24"/>
  <c r="W147" i="4"/>
  <c r="W124"/>
  <c r="W154"/>
  <c r="W220"/>
  <c r="W69"/>
  <c r="W176"/>
  <c r="W221"/>
  <c r="W70"/>
  <c r="W46"/>
  <c r="W98"/>
  <c r="W225"/>
  <c r="W64"/>
  <c r="W61"/>
  <c r="W143"/>
  <c r="W229"/>
  <c r="W232"/>
  <c r="W142"/>
  <c r="W202"/>
  <c r="W65"/>
  <c r="W20"/>
  <c r="W73"/>
  <c r="W73" i="3"/>
  <c r="W229"/>
  <c r="W232"/>
  <c r="W202"/>
  <c r="W154"/>
  <c r="W151"/>
  <c r="W139"/>
  <c r="W142"/>
  <c r="W147"/>
  <c r="W217"/>
  <c r="W220"/>
  <c r="W221"/>
  <c r="W69"/>
  <c r="W65"/>
  <c r="W98"/>
  <c r="W176"/>
  <c r="W225"/>
  <c r="W169" i="1"/>
  <c r="I74"/>
  <c r="I73"/>
  <c r="W125"/>
  <c r="W50"/>
  <c r="W47"/>
  <c r="W166"/>
  <c r="W218"/>
  <c r="W173"/>
  <c r="W145"/>
  <c r="W93"/>
  <c r="W139"/>
  <c r="W90"/>
  <c r="W87"/>
  <c r="W168"/>
  <c r="W219"/>
  <c r="W43"/>
  <c r="W178"/>
  <c r="W222"/>
  <c r="W116"/>
  <c r="W231"/>
  <c r="W227"/>
  <c r="W91"/>
  <c r="W153"/>
  <c r="W101"/>
  <c r="W102"/>
  <c r="W165"/>
  <c r="W141"/>
  <c r="W39"/>
  <c r="W199"/>
  <c r="W95"/>
  <c r="W117"/>
  <c r="W124"/>
  <c r="E64"/>
  <c r="E78" s="1"/>
  <c r="I61"/>
  <c r="W177"/>
  <c r="W35"/>
  <c r="W38"/>
  <c r="I69"/>
  <c r="H77" i="5" l="1"/>
  <c r="O77" i="1"/>
  <c r="O77" i="8"/>
  <c r="H77" i="7"/>
  <c r="N31" i="11"/>
  <c r="W76" i="7"/>
  <c r="V77"/>
  <c r="V78"/>
  <c r="V78" i="6"/>
  <c r="V77"/>
  <c r="E43" i="11" s="1"/>
  <c r="G31"/>
  <c r="W76" i="4"/>
  <c r="V77"/>
  <c r="V78"/>
  <c r="L42" i="11"/>
  <c r="W76" i="5"/>
  <c r="V77"/>
  <c r="V78"/>
  <c r="G77" i="8"/>
  <c r="G78"/>
  <c r="R78"/>
  <c r="R77"/>
  <c r="S77"/>
  <c r="F78"/>
  <c r="A78" s="1"/>
  <c r="H25"/>
  <c r="H26"/>
  <c r="O78" i="1"/>
  <c r="T26" i="8"/>
  <c r="E51"/>
  <c r="E52"/>
  <c r="I52" s="1"/>
  <c r="U78"/>
  <c r="V233"/>
  <c r="V234"/>
  <c r="W234" s="1"/>
  <c r="V233" i="1"/>
  <c r="V234"/>
  <c r="V155"/>
  <c r="V156"/>
  <c r="V155" i="8"/>
  <c r="V156"/>
  <c r="V25" i="1"/>
  <c r="V26"/>
  <c r="W76" i="3"/>
  <c r="V77"/>
  <c r="V78"/>
  <c r="H78" i="1"/>
  <c r="H77"/>
  <c r="I51" i="7"/>
  <c r="W130" i="4"/>
  <c r="J41" i="11"/>
  <c r="W78" i="7"/>
  <c r="I51" i="8"/>
  <c r="W52" i="5"/>
  <c r="W104" i="6"/>
  <c r="G42" i="11"/>
  <c r="W52" i="7"/>
  <c r="W146" i="1"/>
  <c r="W224" i="8"/>
  <c r="E31" i="11"/>
  <c r="Q72" i="8"/>
  <c r="Q77" s="1"/>
  <c r="D72"/>
  <c r="C72"/>
  <c r="W72" i="6"/>
  <c r="V71" i="8"/>
  <c r="W71" s="1"/>
  <c r="T72"/>
  <c r="T77" s="1"/>
  <c r="V20"/>
  <c r="V26" s="1"/>
  <c r="H72"/>
  <c r="H77" s="1"/>
  <c r="W16"/>
  <c r="W224" i="1"/>
  <c r="N30" i="11"/>
  <c r="W51" i="7"/>
  <c r="W25" i="4"/>
  <c r="I68" i="8"/>
  <c r="I68" i="5"/>
  <c r="I68" i="7"/>
  <c r="V68" i="8"/>
  <c r="V68" i="1"/>
  <c r="V77" s="1"/>
  <c r="W146" i="8"/>
  <c r="W52" i="4"/>
  <c r="W68" i="3"/>
  <c r="W68" i="6"/>
  <c r="W16" i="1"/>
  <c r="I52"/>
  <c r="W52" i="3"/>
  <c r="W208" i="1"/>
  <c r="W52" i="6"/>
  <c r="I52" i="7"/>
  <c r="W52" i="8"/>
  <c r="I52" i="5"/>
  <c r="D42" i="11"/>
  <c r="A72" i="8"/>
  <c r="K30" i="11"/>
  <c r="K20"/>
  <c r="K19"/>
  <c r="I78" i="6"/>
  <c r="W208" i="3"/>
  <c r="I78"/>
  <c r="W104"/>
  <c r="I78" i="4"/>
  <c r="W182" i="3"/>
  <c r="W25" i="6"/>
  <c r="W130"/>
  <c r="W103" i="4"/>
  <c r="W156" i="6"/>
  <c r="W156" i="3"/>
  <c r="W208" i="5"/>
  <c r="W25"/>
  <c r="W208" i="6"/>
  <c r="W208" i="4"/>
  <c r="W182" i="1"/>
  <c r="W156" i="4"/>
  <c r="W78"/>
  <c r="W130" i="1"/>
  <c r="W104"/>
  <c r="W52"/>
  <c r="I25"/>
  <c r="W207" i="6"/>
  <c r="W26" i="5"/>
  <c r="W233" i="4"/>
  <c r="W233" i="6"/>
  <c r="I77" i="5"/>
  <c r="W51"/>
  <c r="W129" i="3"/>
  <c r="W76" i="6"/>
  <c r="W233" i="3"/>
  <c r="W26"/>
  <c r="D30" i="11"/>
  <c r="I71" i="8"/>
  <c r="C8" i="11"/>
  <c r="W19" i="8"/>
  <c r="C9" i="11"/>
  <c r="V70" i="8"/>
  <c r="W103" i="6"/>
  <c r="L31" i="11"/>
  <c r="W233" i="5"/>
  <c r="W155" i="6"/>
  <c r="I26" i="5"/>
  <c r="J31" i="11"/>
  <c r="I44" i="8"/>
  <c r="E70"/>
  <c r="W181" i="1"/>
  <c r="W103"/>
  <c r="E42" i="11"/>
  <c r="D31"/>
  <c r="W51" i="8"/>
  <c r="I77" i="3"/>
  <c r="W129" i="6"/>
  <c r="W51" i="4"/>
  <c r="W181" i="3"/>
  <c r="L30" i="11"/>
  <c r="E9"/>
  <c r="W129" i="7"/>
  <c r="W129" i="8"/>
  <c r="W103"/>
  <c r="W26" i="4"/>
  <c r="E30" i="11"/>
  <c r="W26" i="6"/>
  <c r="W129" i="4"/>
  <c r="I77"/>
  <c r="L41" i="11"/>
  <c r="W207" i="1"/>
  <c r="L19" i="11"/>
  <c r="W207" i="7"/>
  <c r="E41" i="11"/>
  <c r="J21"/>
  <c r="C32"/>
  <c r="W155" i="4"/>
  <c r="W51" i="3"/>
  <c r="W207" i="8"/>
  <c r="L20" i="11"/>
  <c r="W129" i="1"/>
  <c r="W26" i="7"/>
  <c r="W103" i="3"/>
  <c r="C43" i="11"/>
  <c r="W181" i="8"/>
  <c r="I77" i="6"/>
  <c r="W207" i="5"/>
  <c r="W128" i="1"/>
  <c r="W155" i="3"/>
  <c r="W155" i="7"/>
  <c r="I51" i="5"/>
  <c r="J42" i="11"/>
  <c r="W51" i="1"/>
  <c r="E21" i="11"/>
  <c r="F20"/>
  <c r="D21"/>
  <c r="F42"/>
  <c r="H21"/>
  <c r="H32"/>
  <c r="H9"/>
  <c r="H20"/>
  <c r="H19"/>
  <c r="H8"/>
  <c r="H41"/>
  <c r="O41"/>
  <c r="W64" i="5"/>
  <c r="W64" i="6"/>
  <c r="I51" i="1"/>
  <c r="I26"/>
  <c r="I64"/>
  <c r="I64" i="8"/>
  <c r="W12" i="1"/>
  <c r="W180"/>
  <c r="W64" i="3"/>
  <c r="W12" i="8"/>
  <c r="W24" i="1"/>
  <c r="W66" i="8"/>
  <c r="W66" i="1"/>
  <c r="W70"/>
  <c r="W63" i="8"/>
  <c r="W142" i="1"/>
  <c r="I76"/>
  <c r="W219" i="8"/>
  <c r="W65"/>
  <c r="W220"/>
  <c r="W217"/>
  <c r="W225"/>
  <c r="W232"/>
  <c r="W229"/>
  <c r="W221"/>
  <c r="W124"/>
  <c r="W46"/>
  <c r="W168"/>
  <c r="W142"/>
  <c r="W141"/>
  <c r="W69"/>
  <c r="W176"/>
  <c r="W98"/>
  <c r="W143"/>
  <c r="W154"/>
  <c r="W151"/>
  <c r="W147"/>
  <c r="W76"/>
  <c r="W73"/>
  <c r="W202"/>
  <c r="Q64"/>
  <c r="Q78" s="1"/>
  <c r="W72" i="7"/>
  <c r="W150" i="6"/>
  <c r="W228"/>
  <c r="W72" i="5"/>
  <c r="W232"/>
  <c r="W150"/>
  <c r="I72"/>
  <c r="W72" i="4"/>
  <c r="W228"/>
  <c r="W150"/>
  <c r="W228" i="3"/>
  <c r="W72"/>
  <c r="W150"/>
  <c r="W229" i="1"/>
  <c r="W232"/>
  <c r="W202"/>
  <c r="W217"/>
  <c r="W46"/>
  <c r="W221"/>
  <c r="W147"/>
  <c r="W65"/>
  <c r="W225"/>
  <c r="W76"/>
  <c r="W73"/>
  <c r="W143"/>
  <c r="I72"/>
  <c r="W69"/>
  <c r="W176"/>
  <c r="W154"/>
  <c r="W151"/>
  <c r="Q64"/>
  <c r="Q78" s="1"/>
  <c r="W61"/>
  <c r="W98"/>
  <c r="V25" i="8" l="1"/>
  <c r="V78" i="1"/>
  <c r="G10" i="11"/>
  <c r="H78" i="8"/>
  <c r="T78"/>
  <c r="D77"/>
  <c r="D78"/>
  <c r="C78"/>
  <c r="C77"/>
  <c r="K31" i="11"/>
  <c r="I25" i="8"/>
  <c r="A77"/>
  <c r="W78" i="5"/>
  <c r="I78" i="1"/>
  <c r="H42" i="11"/>
  <c r="I26" i="8"/>
  <c r="W78" i="3"/>
  <c r="E72" i="8"/>
  <c r="V72"/>
  <c r="V77" s="1"/>
  <c r="M31" i="11"/>
  <c r="I78" i="5"/>
  <c r="W78" i="6"/>
  <c r="W68" i="8"/>
  <c r="W68" i="1"/>
  <c r="I78" i="7"/>
  <c r="H31" i="11"/>
  <c r="O32"/>
  <c r="M30"/>
  <c r="O42"/>
  <c r="M42"/>
  <c r="F41"/>
  <c r="O30"/>
  <c r="H30"/>
  <c r="F31"/>
  <c r="D43"/>
  <c r="K41"/>
  <c r="O20"/>
  <c r="O19"/>
  <c r="M20"/>
  <c r="M19"/>
  <c r="D9"/>
  <c r="W234" i="1"/>
  <c r="W156" i="8"/>
  <c r="W156" i="1"/>
  <c r="W25"/>
  <c r="M41" i="11"/>
  <c r="H43"/>
  <c r="O31"/>
  <c r="O43"/>
  <c r="J43"/>
  <c r="I77" i="1"/>
  <c r="W20" i="8"/>
  <c r="O21" i="11"/>
  <c r="I46" i="8"/>
  <c r="W70"/>
  <c r="L43" i="11"/>
  <c r="I70" i="8"/>
  <c r="K21" i="11"/>
  <c r="F30"/>
  <c r="F9"/>
  <c r="L32"/>
  <c r="K43"/>
  <c r="E32"/>
  <c r="J32"/>
  <c r="W77" i="7"/>
  <c r="I77"/>
  <c r="W77" i="4"/>
  <c r="D32" i="11"/>
  <c r="W77" i="5"/>
  <c r="W77" i="6"/>
  <c r="W155" i="1"/>
  <c r="W233"/>
  <c r="K42" i="11"/>
  <c r="W155" i="8"/>
  <c r="W77" i="3"/>
  <c r="L21" i="11"/>
  <c r="W233" i="8"/>
  <c r="W26" i="1"/>
  <c r="F21" i="11"/>
  <c r="W64" i="1"/>
  <c r="W220"/>
  <c r="W64" i="8"/>
  <c r="W228"/>
  <c r="W150"/>
  <c r="W72" i="1"/>
  <c r="W228"/>
  <c r="W150"/>
  <c r="V78" i="8" l="1"/>
  <c r="E77"/>
  <c r="I77" s="1"/>
  <c r="E78"/>
  <c r="I78" s="1"/>
  <c r="W25"/>
  <c r="D8" i="11"/>
  <c r="E10"/>
  <c r="W78" i="1"/>
  <c r="M43" i="11"/>
  <c r="F32"/>
  <c r="K32"/>
  <c r="M21"/>
  <c r="C10"/>
  <c r="W26" i="8"/>
  <c r="E8" i="11"/>
  <c r="W72" i="8"/>
  <c r="I72"/>
  <c r="M32" i="11"/>
  <c r="H10"/>
  <c r="F43"/>
  <c r="W77" i="8"/>
  <c r="W77" i="1"/>
  <c r="W78" i="8" l="1"/>
  <c r="F10" i="11"/>
  <c r="D10"/>
  <c r="F8"/>
</calcChain>
</file>

<file path=xl/sharedStrings.xml><?xml version="1.0" encoding="utf-8"?>
<sst xmlns="http://schemas.openxmlformats.org/spreadsheetml/2006/main" count="3513" uniqueCount="95">
  <si>
    <t>Table 1</t>
  </si>
  <si>
    <t>Table 4</t>
  </si>
  <si>
    <t>INTERNATIONAL AIRCRAFT MOVEMENT</t>
  </si>
  <si>
    <t>INTERNATIONAL PASSENGER</t>
  </si>
  <si>
    <t>(%)</t>
  </si>
  <si>
    <t>MONTH</t>
  </si>
  <si>
    <t>Change</t>
  </si>
  <si>
    <t>Arrival</t>
  </si>
  <si>
    <t>Departure</t>
  </si>
  <si>
    <t>Total</t>
  </si>
  <si>
    <t>DisEmb.</t>
  </si>
  <si>
    <t>Emb.</t>
  </si>
  <si>
    <t>Disemb.+Emb.</t>
  </si>
  <si>
    <t>Transit</t>
  </si>
  <si>
    <t>OCT.</t>
  </si>
  <si>
    <t>NOV.</t>
  </si>
  <si>
    <t>DEC.</t>
  </si>
  <si>
    <t>OCT. - DEC.</t>
  </si>
  <si>
    <t>JAN.</t>
  </si>
  <si>
    <t>FEB.</t>
  </si>
  <si>
    <t>MAR.</t>
  </si>
  <si>
    <t>APR.</t>
  </si>
  <si>
    <t>JUN.</t>
  </si>
  <si>
    <t>APR.- JUN.</t>
  </si>
  <si>
    <t xml:space="preserve">JUL. </t>
  </si>
  <si>
    <t>JUL.</t>
  </si>
  <si>
    <t>AUG.</t>
  </si>
  <si>
    <t>SEP.</t>
  </si>
  <si>
    <t>JUL. - SEP.</t>
  </si>
  <si>
    <t>Table 2</t>
  </si>
  <si>
    <t>Table 5</t>
  </si>
  <si>
    <t>DOMESTIC AIRCRAFT MOVEMENT</t>
  </si>
  <si>
    <t>DOMESTIC PASSENGER</t>
  </si>
  <si>
    <t xml:space="preserve">APR. </t>
  </si>
  <si>
    <t>Table 3</t>
  </si>
  <si>
    <t>Table 6</t>
  </si>
  <si>
    <t>TOTAL AIRCRAFT MOVEMENT</t>
  </si>
  <si>
    <t>TOTAL PASSENGER</t>
  </si>
  <si>
    <t xml:space="preserve"> </t>
  </si>
  <si>
    <t>Table 7</t>
  </si>
  <si>
    <t>INTERNATIONAL FREIGHT</t>
  </si>
  <si>
    <t>Unit : Tonne</t>
  </si>
  <si>
    <t>Inbound</t>
  </si>
  <si>
    <t>Outbound</t>
  </si>
  <si>
    <t>In.+Out.</t>
  </si>
  <si>
    <t>Table 8</t>
  </si>
  <si>
    <t>DOMESTIC FREIGHT</t>
  </si>
  <si>
    <t>Table 9</t>
  </si>
  <si>
    <t>Total FREIGHT</t>
  </si>
  <si>
    <t>Table 10</t>
  </si>
  <si>
    <t>INTERNATIONAL MAIL</t>
  </si>
  <si>
    <t>Table 11</t>
  </si>
  <si>
    <t>DOMESTIC MAIL</t>
  </si>
  <si>
    <t>Table 12</t>
  </si>
  <si>
    <t>Total MAIL</t>
  </si>
  <si>
    <t>INB+OUT</t>
  </si>
  <si>
    <t>OCT.-DEC.</t>
  </si>
  <si>
    <t>APR.- JUN</t>
  </si>
  <si>
    <t>TOTAL FREIGHT</t>
  </si>
  <si>
    <t>TOTAL MAIL</t>
  </si>
  <si>
    <t>JUL.- SEP.</t>
  </si>
  <si>
    <t>Source : Air Transport Information Division, AOT.</t>
  </si>
  <si>
    <t>APR. - JUN.</t>
  </si>
  <si>
    <t xml:space="preserve">Aircraft </t>
  </si>
  <si>
    <t xml:space="preserve">Passengers </t>
  </si>
  <si>
    <t xml:space="preserve">Cargo </t>
  </si>
  <si>
    <t xml:space="preserve">Movement </t>
  </si>
  <si>
    <t xml:space="preserve">% </t>
  </si>
  <si>
    <t xml:space="preserve">Passenger </t>
  </si>
  <si>
    <t xml:space="preserve">Tonnes </t>
  </si>
  <si>
    <r>
      <t>•</t>
    </r>
    <r>
      <rPr>
        <sz val="16"/>
        <color indexed="8"/>
        <rFont val="Arial Narrow"/>
        <family val="2"/>
      </rPr>
      <t xml:space="preserve"> Inter </t>
    </r>
  </si>
  <si>
    <r>
      <t>•</t>
    </r>
    <r>
      <rPr>
        <sz val="16"/>
        <color indexed="8"/>
        <rFont val="Arial Narrow"/>
        <family val="2"/>
      </rPr>
      <t xml:space="preserve"> Dom </t>
    </r>
  </si>
  <si>
    <r>
      <t>•</t>
    </r>
    <r>
      <rPr>
        <b/>
        <sz val="16"/>
        <color indexed="8"/>
        <rFont val="Arial Narrow"/>
        <family val="2"/>
      </rPr>
      <t xml:space="preserve"> Total </t>
    </r>
  </si>
  <si>
    <t>AOT</t>
  </si>
  <si>
    <t xml:space="preserve">Move. </t>
  </si>
  <si>
    <t xml:space="preserve">PAX </t>
  </si>
  <si>
    <r>
      <t>•</t>
    </r>
    <r>
      <rPr>
        <sz val="10.5"/>
        <color indexed="8"/>
        <rFont val="Arial Narrow"/>
        <family val="2"/>
      </rPr>
      <t xml:space="preserve"> Inter </t>
    </r>
  </si>
  <si>
    <r>
      <t>•</t>
    </r>
    <r>
      <rPr>
        <sz val="10.5"/>
        <color indexed="8"/>
        <rFont val="Arial Narrow"/>
        <family val="2"/>
      </rPr>
      <t xml:space="preserve"> Dom </t>
    </r>
  </si>
  <si>
    <r>
      <t>•</t>
    </r>
    <r>
      <rPr>
        <b/>
        <sz val="10.5"/>
        <color indexed="8"/>
        <rFont val="Arial Narrow"/>
        <family val="2"/>
      </rPr>
      <t xml:space="preserve"> Total </t>
    </r>
  </si>
  <si>
    <r>
      <t>Move.</t>
    </r>
    <r>
      <rPr>
        <sz val="10.5"/>
        <color indexed="9"/>
        <rFont val="Arial Narrow"/>
        <family val="2"/>
      </rPr>
      <t xml:space="preserve"> </t>
    </r>
  </si>
  <si>
    <t>BKK</t>
  </si>
  <si>
    <t>DMK</t>
  </si>
  <si>
    <t>CNX</t>
  </si>
  <si>
    <t>CEI</t>
  </si>
  <si>
    <t>HKT</t>
  </si>
  <si>
    <t>HDY</t>
  </si>
  <si>
    <t xml:space="preserve">12 Months FY2012 </t>
  </si>
  <si>
    <r>
      <t>12 Months FY2012</t>
    </r>
    <r>
      <rPr>
        <sz val="10.5"/>
        <color indexed="8"/>
        <rFont val="Arial Narrow"/>
        <family val="2"/>
      </rPr>
      <t xml:space="preserve"> </t>
    </r>
  </si>
  <si>
    <r>
      <t>12 Months FY2012</t>
    </r>
    <r>
      <rPr>
        <sz val="10"/>
        <color indexed="8"/>
        <rFont val="Arial Narrow"/>
        <family val="2"/>
      </rPr>
      <t xml:space="preserve"> </t>
    </r>
  </si>
  <si>
    <t>JAN. - MAR.</t>
  </si>
  <si>
    <t>MAY</t>
  </si>
  <si>
    <t>FY 2014</t>
  </si>
  <si>
    <t>TOTAL</t>
  </si>
  <si>
    <t>FY 2015</t>
  </si>
  <si>
    <t>JAN. - SEP.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</si>
</sst>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_-* #,##0_-;\-* #,##0_-;_-* &quot;-&quot;??_-;_-@_-"/>
    <numFmt numFmtId="188" formatCode="#,##0_)"/>
    <numFmt numFmtId="189" formatCode="#,##0.00_ ;\-#,##0.00\ "/>
  </numFmts>
  <fonts count="61">
    <font>
      <sz val="16"/>
      <name val="AngsanaUPC"/>
      <charset val="222"/>
    </font>
    <font>
      <sz val="16"/>
      <name val="AngsanaUPC"/>
      <family val="1"/>
      <charset val="222"/>
    </font>
    <font>
      <sz val="10"/>
      <name val="Times New Roman"/>
      <family val="1"/>
      <charset val="222"/>
    </font>
    <font>
      <sz val="16"/>
      <name val="AngsanaUPC"/>
      <family val="1"/>
      <charset val="222"/>
    </font>
    <font>
      <sz val="10"/>
      <color indexed="8"/>
      <name val="Arial"/>
      <family val="2"/>
      <charset val="222"/>
    </font>
    <font>
      <sz val="16"/>
      <color indexed="9"/>
      <name val="Arial Narrow"/>
      <family val="2"/>
    </font>
    <font>
      <b/>
      <sz val="16"/>
      <color indexed="8"/>
      <name val="Arial Narrow"/>
      <family val="2"/>
    </font>
    <font>
      <b/>
      <sz val="16"/>
      <color indexed="9"/>
      <name val="Arial Narrow"/>
      <family val="2"/>
    </font>
    <font>
      <sz val="16"/>
      <color indexed="8"/>
      <name val="Arial Narrow"/>
      <family val="2"/>
    </font>
    <font>
      <sz val="16"/>
      <name val="Arial"/>
      <family val="2"/>
    </font>
    <font>
      <sz val="1"/>
      <color indexed="8"/>
      <name val="Arial Narrow"/>
      <family val="2"/>
    </font>
    <font>
      <b/>
      <sz val="1"/>
      <color indexed="8"/>
      <name val="Arial Narrow"/>
      <family val="2"/>
    </font>
    <font>
      <b/>
      <sz val="16"/>
      <name val="AngsanaUPC"/>
      <family val="1"/>
    </font>
    <font>
      <sz val="10.5"/>
      <color indexed="9"/>
      <name val="Arial Narrow"/>
      <family val="2"/>
    </font>
    <font>
      <b/>
      <sz val="10.5"/>
      <color indexed="9"/>
      <name val="Arial Narrow"/>
      <family val="2"/>
    </font>
    <font>
      <b/>
      <sz val="10.5"/>
      <color indexed="8"/>
      <name val="Arial Narrow"/>
      <family val="2"/>
    </font>
    <font>
      <sz val="10.5"/>
      <color indexed="8"/>
      <name val="Arial Narrow"/>
      <family val="2"/>
    </font>
    <font>
      <sz val="10.5"/>
      <name val="Arial"/>
      <family val="2"/>
    </font>
    <font>
      <sz val="10.5"/>
      <color indexed="10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sz val="10"/>
      <color indexed="8"/>
      <name val="Arial Narrow"/>
      <family val="2"/>
    </font>
    <font>
      <sz val="10.5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6"/>
      <name val="AngsanaUPC"/>
      <family val="1"/>
    </font>
    <font>
      <sz val="8"/>
      <name val="AngsanaUPC"/>
      <family val="1"/>
    </font>
    <font>
      <b/>
      <sz val="10.5"/>
      <name val="Arial Narrow"/>
      <family val="2"/>
    </font>
    <font>
      <sz val="1"/>
      <name val="Arial Narrow"/>
      <family val="2"/>
    </font>
    <font>
      <b/>
      <sz val="1"/>
      <name val="Arial Narrow"/>
      <family val="2"/>
    </font>
    <font>
      <sz val="14"/>
      <name val="Arial Narrow"/>
      <family val="2"/>
    </font>
    <font>
      <b/>
      <sz val="14"/>
      <name val="Arial Narrow"/>
      <family val="2"/>
    </font>
    <font>
      <b/>
      <sz val="10.5"/>
      <name val="Arial"/>
      <family val="2"/>
    </font>
    <font>
      <sz val="10"/>
      <color theme="1"/>
      <name val="Arial"/>
      <family val="2"/>
      <charset val="222"/>
    </font>
    <font>
      <sz val="10"/>
      <color theme="0"/>
      <name val="Arial"/>
      <family val="2"/>
      <charset val="222"/>
    </font>
    <font>
      <sz val="10"/>
      <color rgb="FF9C0006"/>
      <name val="Arial"/>
      <family val="2"/>
      <charset val="222"/>
    </font>
    <font>
      <b/>
      <sz val="10"/>
      <color rgb="FFFA7D00"/>
      <name val="Arial"/>
      <family val="2"/>
      <charset val="222"/>
    </font>
    <font>
      <b/>
      <sz val="10"/>
      <color theme="0"/>
      <name val="Arial"/>
      <family val="2"/>
      <charset val="222"/>
    </font>
    <font>
      <i/>
      <sz val="10"/>
      <color rgb="FF7F7F7F"/>
      <name val="Arial"/>
      <family val="2"/>
      <charset val="222"/>
    </font>
    <font>
      <sz val="10"/>
      <color rgb="FF006100"/>
      <name val="Arial"/>
      <family val="2"/>
      <charset val="222"/>
    </font>
    <font>
      <b/>
      <sz val="15"/>
      <color theme="3"/>
      <name val="Arial"/>
      <family val="2"/>
      <charset val="222"/>
    </font>
    <font>
      <b/>
      <sz val="13"/>
      <color theme="3"/>
      <name val="Arial"/>
      <family val="2"/>
      <charset val="222"/>
    </font>
    <font>
      <b/>
      <sz val="11"/>
      <color theme="3"/>
      <name val="Arial"/>
      <family val="2"/>
      <charset val="222"/>
    </font>
    <font>
      <sz val="10"/>
      <color rgb="FF3F3F76"/>
      <name val="Arial"/>
      <family val="2"/>
      <charset val="222"/>
    </font>
    <font>
      <sz val="10"/>
      <color rgb="FFFA7D00"/>
      <name val="Arial"/>
      <family val="2"/>
      <charset val="222"/>
    </font>
    <font>
      <sz val="10"/>
      <color rgb="FF9C6500"/>
      <name val="Arial"/>
      <family val="2"/>
      <charset val="222"/>
    </font>
    <font>
      <b/>
      <sz val="10"/>
      <color rgb="FF3F3F3F"/>
      <name val="Arial"/>
      <family val="2"/>
      <charset val="222"/>
    </font>
    <font>
      <b/>
      <sz val="18"/>
      <color theme="3"/>
      <name val="Tahoma"/>
      <family val="2"/>
      <charset val="222"/>
    </font>
    <font>
      <b/>
      <sz val="10"/>
      <color theme="1"/>
      <name val="Arial"/>
      <family val="2"/>
      <charset val="222"/>
    </font>
    <font>
      <sz val="10"/>
      <color rgb="FFFF0000"/>
      <name val="Arial"/>
      <family val="2"/>
      <charset val="22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8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5" fillId="32" borderId="0" applyNumberFormat="0" applyBorder="0" applyAlignment="0" applyProtection="0"/>
    <xf numFmtId="0" fontId="36" fillId="33" borderId="42" applyNumberFormat="0" applyAlignment="0" applyProtection="0"/>
    <xf numFmtId="0" fontId="37" fillId="34" borderId="43" applyNumberFormat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35" borderId="0" applyNumberFormat="0" applyBorder="0" applyAlignment="0" applyProtection="0"/>
    <xf numFmtId="0" fontId="40" fillId="0" borderId="44" applyNumberFormat="0" applyFill="0" applyAlignment="0" applyProtection="0"/>
    <xf numFmtId="0" fontId="41" fillId="0" borderId="45" applyNumberFormat="0" applyFill="0" applyAlignment="0" applyProtection="0"/>
    <xf numFmtId="0" fontId="42" fillId="0" borderId="46" applyNumberFormat="0" applyFill="0" applyAlignment="0" applyProtection="0"/>
    <xf numFmtId="0" fontId="42" fillId="0" borderId="0" applyNumberFormat="0" applyFill="0" applyBorder="0" applyAlignment="0" applyProtection="0"/>
    <xf numFmtId="0" fontId="43" fillId="36" borderId="42" applyNumberFormat="0" applyAlignment="0" applyProtection="0"/>
    <xf numFmtId="0" fontId="44" fillId="0" borderId="47" applyNumberFormat="0" applyFill="0" applyAlignment="0" applyProtection="0"/>
    <xf numFmtId="0" fontId="45" fillId="37" borderId="0" applyNumberFormat="0" applyBorder="0" applyAlignment="0" applyProtection="0"/>
    <xf numFmtId="0" fontId="3" fillId="0" borderId="0"/>
    <xf numFmtId="0" fontId="4" fillId="38" borderId="48" applyNumberFormat="0" applyFont="0" applyAlignment="0" applyProtection="0"/>
    <xf numFmtId="0" fontId="46" fillId="33" borderId="49" applyNumberForma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0" applyNumberFormat="0" applyFill="0" applyAlignment="0" applyProtection="0"/>
    <xf numFmtId="0" fontId="49" fillId="0" borderId="0" applyNumberFormat="0" applyFill="0" applyBorder="0" applyAlignment="0" applyProtection="0"/>
  </cellStyleXfs>
  <cellXfs count="363">
    <xf numFmtId="0" fontId="0" fillId="0" borderId="0" xfId="0"/>
    <xf numFmtId="0" fontId="2" fillId="0" borderId="0" xfId="0" applyFont="1"/>
    <xf numFmtId="10" fontId="2" fillId="0" borderId="0" xfId="42" applyNumberFormat="1" applyFont="1"/>
    <xf numFmtId="187" fontId="2" fillId="0" borderId="0" xfId="0" applyNumberFormat="1" applyFont="1"/>
    <xf numFmtId="0" fontId="2" fillId="0" borderId="0" xfId="0" applyFont="1" applyAlignment="1">
      <alignment vertical="center"/>
    </xf>
    <xf numFmtId="187" fontId="2" fillId="0" borderId="0" xfId="0" applyNumberFormat="1" applyFont="1" applyAlignment="1">
      <alignment vertical="center"/>
    </xf>
    <xf numFmtId="43" fontId="2" fillId="0" borderId="0" xfId="28" applyFont="1"/>
    <xf numFmtId="43" fontId="0" fillId="0" borderId="0" xfId="28" applyFont="1"/>
    <xf numFmtId="189" fontId="2" fillId="0" borderId="0" xfId="28" applyNumberFormat="1" applyFont="1"/>
    <xf numFmtId="43" fontId="2" fillId="0" borderId="0" xfId="28" applyFont="1" applyAlignment="1">
      <alignment vertical="center"/>
    </xf>
    <xf numFmtId="43" fontId="2" fillId="0" borderId="0" xfId="28" applyNumberFormat="1" applyFont="1"/>
    <xf numFmtId="43" fontId="2" fillId="0" borderId="0" xfId="28" applyNumberFormat="1" applyFont="1" applyAlignment="1">
      <alignment vertical="center"/>
    </xf>
    <xf numFmtId="0" fontId="5" fillId="3" borderId="30" xfId="0" applyFont="1" applyFill="1" applyBorder="1" applyAlignment="1">
      <alignment horizontal="center" vertical="center" wrapText="1" readingOrder="1"/>
    </xf>
    <xf numFmtId="0" fontId="9" fillId="4" borderId="30" xfId="0" applyFont="1" applyFill="1" applyBorder="1" applyAlignment="1">
      <alignment horizontal="left" vertical="center" wrapText="1" indent="1" readingOrder="1"/>
    </xf>
    <xf numFmtId="0" fontId="10" fillId="4" borderId="30" xfId="0" applyFont="1" applyFill="1" applyBorder="1" applyAlignment="1">
      <alignment horizontal="right" vertical="center" wrapText="1" indent="1"/>
    </xf>
    <xf numFmtId="0" fontId="11" fillId="4" borderId="30" xfId="0" applyFont="1" applyFill="1" applyBorder="1" applyAlignment="1">
      <alignment horizontal="right" vertical="center" wrapText="1" indent="1"/>
    </xf>
    <xf numFmtId="0" fontId="9" fillId="5" borderId="30" xfId="0" applyFont="1" applyFill="1" applyBorder="1" applyAlignment="1">
      <alignment horizontal="left" vertical="center" wrapText="1" indent="1" readingOrder="1"/>
    </xf>
    <xf numFmtId="0" fontId="0" fillId="0" borderId="0" xfId="0" applyAlignment="1">
      <alignment horizontal="center"/>
    </xf>
    <xf numFmtId="0" fontId="13" fillId="3" borderId="30" xfId="0" applyFont="1" applyFill="1" applyBorder="1" applyAlignment="1">
      <alignment horizontal="center" vertical="top" wrapText="1" readingOrder="1"/>
    </xf>
    <xf numFmtId="0" fontId="17" fillId="4" borderId="30" xfId="0" applyFont="1" applyFill="1" applyBorder="1" applyAlignment="1">
      <alignment horizontal="left" vertical="center" wrapText="1" indent="1" readingOrder="1"/>
    </xf>
    <xf numFmtId="3" fontId="16" fillId="4" borderId="30" xfId="0" applyNumberFormat="1" applyFont="1" applyFill="1" applyBorder="1" applyAlignment="1">
      <alignment horizontal="center" vertical="center" wrapText="1" readingOrder="1"/>
    </xf>
    <xf numFmtId="3" fontId="15" fillId="4" borderId="30" xfId="0" applyNumberFormat="1" applyFont="1" applyFill="1" applyBorder="1" applyAlignment="1">
      <alignment horizontal="center" vertical="center" wrapText="1" readingOrder="1"/>
    </xf>
    <xf numFmtId="0" fontId="10" fillId="4" borderId="30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left" vertical="center" wrapText="1" indent="1" readingOrder="1"/>
    </xf>
    <xf numFmtId="3" fontId="16" fillId="5" borderId="30" xfId="0" applyNumberFormat="1" applyFont="1" applyFill="1" applyBorder="1" applyAlignment="1">
      <alignment horizontal="center" vertical="center" wrapText="1" readingOrder="1"/>
    </xf>
    <xf numFmtId="3" fontId="15" fillId="5" borderId="30" xfId="0" applyNumberFormat="1" applyFont="1" applyFill="1" applyBorder="1" applyAlignment="1">
      <alignment horizontal="center" vertical="center" wrapText="1" readingOrder="1"/>
    </xf>
    <xf numFmtId="0" fontId="12" fillId="0" borderId="0" xfId="0" applyFont="1"/>
    <xf numFmtId="0" fontId="12" fillId="0" borderId="31" xfId="0" applyFont="1" applyBorder="1" applyAlignment="1"/>
    <xf numFmtId="0" fontId="20" fillId="0" borderId="30" xfId="0" applyFont="1" applyBorder="1" applyAlignment="1">
      <alignment horizontal="center" vertical="top" wrapText="1"/>
    </xf>
    <xf numFmtId="0" fontId="19" fillId="3" borderId="30" xfId="0" applyFont="1" applyFill="1" applyBorder="1" applyAlignment="1">
      <alignment horizontal="center" vertical="top" wrapText="1" readingOrder="1"/>
    </xf>
    <xf numFmtId="0" fontId="19" fillId="0" borderId="30" xfId="0" applyFont="1" applyBorder="1" applyAlignment="1">
      <alignment horizontal="center" vertical="top" wrapText="1"/>
    </xf>
    <xf numFmtId="0" fontId="25" fillId="0" borderId="0" xfId="0" applyFont="1"/>
    <xf numFmtId="0" fontId="28" fillId="4" borderId="30" xfId="0" applyFont="1" applyFill="1" applyBorder="1" applyAlignment="1">
      <alignment horizontal="center" vertical="center" wrapText="1"/>
    </xf>
    <xf numFmtId="0" fontId="29" fillId="4" borderId="30" xfId="0" applyFont="1" applyFill="1" applyBorder="1" applyAlignment="1">
      <alignment horizontal="center" vertical="center" wrapText="1"/>
    </xf>
    <xf numFmtId="0" fontId="23" fillId="4" borderId="30" xfId="0" applyFont="1" applyFill="1" applyBorder="1" applyAlignment="1">
      <alignment horizontal="center" vertical="center" wrapText="1" readingOrder="1"/>
    </xf>
    <xf numFmtId="3" fontId="23" fillId="4" borderId="30" xfId="0" applyNumberFormat="1" applyFont="1" applyFill="1" applyBorder="1" applyAlignment="1">
      <alignment horizontal="center" vertical="center" wrapText="1" readingOrder="1"/>
    </xf>
    <xf numFmtId="0" fontId="23" fillId="4" borderId="30" xfId="0" applyFont="1" applyFill="1" applyBorder="1" applyAlignment="1">
      <alignment horizontal="center" vertical="center" wrapText="1"/>
    </xf>
    <xf numFmtId="3" fontId="24" fillId="4" borderId="30" xfId="0" applyNumberFormat="1" applyFont="1" applyFill="1" applyBorder="1" applyAlignment="1">
      <alignment horizontal="center" vertical="center" wrapText="1" readingOrder="1"/>
    </xf>
    <xf numFmtId="0" fontId="24" fillId="4" borderId="30" xfId="0" applyFont="1" applyFill="1" applyBorder="1" applyAlignment="1">
      <alignment horizontal="center" vertical="center" wrapText="1"/>
    </xf>
    <xf numFmtId="3" fontId="23" fillId="5" borderId="30" xfId="0" applyNumberFormat="1" applyFont="1" applyFill="1" applyBorder="1" applyAlignment="1">
      <alignment horizontal="center" vertical="center" wrapText="1" readingOrder="1"/>
    </xf>
    <xf numFmtId="0" fontId="23" fillId="5" borderId="30" xfId="0" applyFont="1" applyFill="1" applyBorder="1" applyAlignment="1">
      <alignment horizontal="center" vertical="center" wrapText="1" readingOrder="1"/>
    </xf>
    <xf numFmtId="3" fontId="24" fillId="5" borderId="30" xfId="0" applyNumberFormat="1" applyFont="1" applyFill="1" applyBorder="1" applyAlignment="1">
      <alignment horizontal="center" vertical="center" wrapText="1" readingOrder="1"/>
    </xf>
    <xf numFmtId="0" fontId="24" fillId="0" borderId="30" xfId="0" applyFont="1" applyBorder="1" applyAlignment="1">
      <alignment horizontal="center" vertical="top" wrapText="1"/>
    </xf>
    <xf numFmtId="0" fontId="23" fillId="3" borderId="30" xfId="0" applyFont="1" applyFill="1" applyBorder="1" applyAlignment="1">
      <alignment horizontal="center" vertical="top" wrapText="1" readingOrder="1"/>
    </xf>
    <xf numFmtId="0" fontId="23" fillId="0" borderId="30" xfId="0" applyFont="1" applyBorder="1" applyAlignment="1">
      <alignment horizontal="center" vertical="top" wrapText="1"/>
    </xf>
    <xf numFmtId="3" fontId="30" fillId="4" borderId="30" xfId="0" applyNumberFormat="1" applyFont="1" applyFill="1" applyBorder="1" applyAlignment="1">
      <alignment horizontal="center" vertical="center" wrapText="1" readingOrder="1"/>
    </xf>
    <xf numFmtId="3" fontId="31" fillId="4" borderId="30" xfId="0" applyNumberFormat="1" applyFont="1" applyFill="1" applyBorder="1" applyAlignment="1">
      <alignment horizontal="center" vertical="center" wrapText="1" readingOrder="1"/>
    </xf>
    <xf numFmtId="3" fontId="30" fillId="5" borderId="30" xfId="0" applyNumberFormat="1" applyFont="1" applyFill="1" applyBorder="1" applyAlignment="1">
      <alignment horizontal="center" vertical="center" wrapText="1" readingOrder="1"/>
    </xf>
    <xf numFmtId="3" fontId="31" fillId="5" borderId="30" xfId="0" applyNumberFormat="1" applyFont="1" applyFill="1" applyBorder="1" applyAlignment="1">
      <alignment horizontal="center" vertical="center" wrapText="1" readingOrder="1"/>
    </xf>
    <xf numFmtId="0" fontId="32" fillId="4" borderId="30" xfId="0" applyFont="1" applyFill="1" applyBorder="1" applyAlignment="1">
      <alignment horizontal="left" vertical="center" wrapText="1" indent="1" readingOrder="1"/>
    </xf>
    <xf numFmtId="10" fontId="23" fillId="4" borderId="30" xfId="42" applyNumberFormat="1" applyFont="1" applyFill="1" applyBorder="1" applyAlignment="1">
      <alignment horizontal="center" vertical="center" wrapText="1" readingOrder="1"/>
    </xf>
    <xf numFmtId="10" fontId="24" fillId="4" borderId="30" xfId="42" applyNumberFormat="1" applyFont="1" applyFill="1" applyBorder="1" applyAlignment="1">
      <alignment horizontal="center" vertical="center" wrapText="1" readingOrder="1"/>
    </xf>
    <xf numFmtId="10" fontId="12" fillId="0" borderId="31" xfId="42" applyNumberFormat="1" applyFont="1" applyBorder="1" applyAlignment="1"/>
    <xf numFmtId="10" fontId="5" fillId="3" borderId="30" xfId="42" applyNumberFormat="1" applyFont="1" applyFill="1" applyBorder="1" applyAlignment="1">
      <alignment horizontal="center" vertical="center" wrapText="1" readingOrder="1"/>
    </xf>
    <xf numFmtId="10" fontId="29" fillId="4" borderId="30" xfId="42" applyNumberFormat="1" applyFont="1" applyFill="1" applyBorder="1" applyAlignment="1">
      <alignment horizontal="center" vertical="center" wrapText="1"/>
    </xf>
    <xf numFmtId="10" fontId="30" fillId="5" borderId="30" xfId="42" applyNumberFormat="1" applyFont="1" applyFill="1" applyBorder="1" applyAlignment="1">
      <alignment horizontal="center" vertical="center" wrapText="1" readingOrder="1"/>
    </xf>
    <xf numFmtId="10" fontId="31" fillId="5" borderId="30" xfId="42" applyNumberFormat="1" applyFont="1" applyFill="1" applyBorder="1" applyAlignment="1">
      <alignment horizontal="center" vertical="center" wrapText="1" readingOrder="1"/>
    </xf>
    <xf numFmtId="10" fontId="0" fillId="0" borderId="0" xfId="42" applyNumberFormat="1" applyFont="1"/>
    <xf numFmtId="10" fontId="13" fillId="3" borderId="30" xfId="42" applyNumberFormat="1" applyFont="1" applyFill="1" applyBorder="1" applyAlignment="1">
      <alignment horizontal="center" vertical="top" wrapText="1" readingOrder="1"/>
    </xf>
    <xf numFmtId="10" fontId="10" fillId="4" borderId="30" xfId="42" applyNumberFormat="1" applyFont="1" applyFill="1" applyBorder="1" applyAlignment="1">
      <alignment horizontal="center" vertical="center" wrapText="1"/>
    </xf>
    <xf numFmtId="10" fontId="16" fillId="5" borderId="30" xfId="42" applyNumberFormat="1" applyFont="1" applyFill="1" applyBorder="1" applyAlignment="1">
      <alignment horizontal="center" vertical="center" wrapText="1" readingOrder="1"/>
    </xf>
    <xf numFmtId="10" fontId="15" fillId="5" borderId="30" xfId="42" applyNumberFormat="1" applyFont="1" applyFill="1" applyBorder="1" applyAlignment="1">
      <alignment horizontal="center" vertical="center" wrapText="1" readingOrder="1"/>
    </xf>
    <xf numFmtId="10" fontId="19" fillId="3" borderId="30" xfId="42" applyNumberFormat="1" applyFont="1" applyFill="1" applyBorder="1" applyAlignment="1">
      <alignment horizontal="center" vertical="top" wrapText="1" readingOrder="1"/>
    </xf>
    <xf numFmtId="10" fontId="23" fillId="5" borderId="30" xfId="42" applyNumberFormat="1" applyFont="1" applyFill="1" applyBorder="1" applyAlignment="1">
      <alignment horizontal="center" vertical="center" wrapText="1" readingOrder="1"/>
    </xf>
    <xf numFmtId="10" fontId="24" fillId="5" borderId="30" xfId="42" applyNumberFormat="1" applyFont="1" applyFill="1" applyBorder="1" applyAlignment="1">
      <alignment horizontal="center" vertical="center" wrapText="1" readingOrder="1"/>
    </xf>
    <xf numFmtId="10" fontId="25" fillId="0" borderId="0" xfId="42" applyNumberFormat="1" applyFont="1"/>
    <xf numFmtId="10" fontId="23" fillId="3" borderId="30" xfId="42" applyNumberFormat="1" applyFont="1" applyFill="1" applyBorder="1" applyAlignment="1">
      <alignment horizontal="center" vertical="top" wrapText="1" readingOrder="1"/>
    </xf>
    <xf numFmtId="10" fontId="13" fillId="6" borderId="30" xfId="42" applyNumberFormat="1" applyFont="1" applyFill="1" applyBorder="1" applyAlignment="1">
      <alignment horizontal="center" vertical="top" wrapText="1" readingOrder="1"/>
    </xf>
    <xf numFmtId="10" fontId="22" fillId="5" borderId="30" xfId="42" applyNumberFormat="1" applyFont="1" applyFill="1" applyBorder="1" applyAlignment="1">
      <alignment horizontal="center" vertical="center" wrapText="1" readingOrder="1"/>
    </xf>
    <xf numFmtId="10" fontId="19" fillId="6" borderId="30" xfId="42" applyNumberFormat="1" applyFont="1" applyFill="1" applyBorder="1" applyAlignment="1">
      <alignment horizontal="center" vertical="top" wrapText="1" readingOrder="1"/>
    </xf>
    <xf numFmtId="10" fontId="23" fillId="6" borderId="30" xfId="42" applyNumberFormat="1" applyFont="1" applyFill="1" applyBorder="1" applyAlignment="1">
      <alignment horizontal="center" vertical="top" wrapText="1" readingOrder="1"/>
    </xf>
    <xf numFmtId="187" fontId="22" fillId="4" borderId="30" xfId="28" applyNumberFormat="1" applyFont="1" applyFill="1" applyBorder="1" applyAlignment="1">
      <alignment horizontal="center" vertical="center" wrapText="1" readingOrder="1"/>
    </xf>
    <xf numFmtId="187" fontId="27" fillId="4" borderId="30" xfId="28" applyNumberFormat="1" applyFont="1" applyFill="1" applyBorder="1" applyAlignment="1">
      <alignment horizontal="center" vertical="center" wrapText="1" readingOrder="1"/>
    </xf>
    <xf numFmtId="187" fontId="0" fillId="0" borderId="0" xfId="28" applyNumberFormat="1" applyFont="1"/>
    <xf numFmtId="187" fontId="13" fillId="6" borderId="30" xfId="28" applyNumberFormat="1" applyFont="1" applyFill="1" applyBorder="1" applyAlignment="1">
      <alignment horizontal="center" vertical="top" wrapText="1" readingOrder="1"/>
    </xf>
    <xf numFmtId="187" fontId="29" fillId="4" borderId="30" xfId="28" applyNumberFormat="1" applyFont="1" applyFill="1" applyBorder="1" applyAlignment="1">
      <alignment horizontal="center" vertical="center" wrapText="1"/>
    </xf>
    <xf numFmtId="187" fontId="22" fillId="5" borderId="30" xfId="28" applyNumberFormat="1" applyFont="1" applyFill="1" applyBorder="1" applyAlignment="1">
      <alignment horizontal="center" vertical="center" wrapText="1" readingOrder="1"/>
    </xf>
    <xf numFmtId="187" fontId="27" fillId="5" borderId="30" xfId="28" applyNumberFormat="1" applyFont="1" applyFill="1" applyBorder="1" applyAlignment="1">
      <alignment horizontal="center" vertical="center" wrapText="1" readingOrder="1"/>
    </xf>
    <xf numFmtId="187" fontId="19" fillId="6" borderId="30" xfId="28" applyNumberFormat="1" applyFont="1" applyFill="1" applyBorder="1" applyAlignment="1">
      <alignment horizontal="center" vertical="top" wrapText="1" readingOrder="1"/>
    </xf>
    <xf numFmtId="187" fontId="23" fillId="4" borderId="30" xfId="28" applyNumberFormat="1" applyFont="1" applyFill="1" applyBorder="1" applyAlignment="1">
      <alignment horizontal="center" vertical="center" wrapText="1" readingOrder="1"/>
    </xf>
    <xf numFmtId="187" fontId="24" fillId="4" borderId="30" xfId="28" applyNumberFormat="1" applyFont="1" applyFill="1" applyBorder="1" applyAlignment="1">
      <alignment horizontal="center" vertical="center" wrapText="1" readingOrder="1"/>
    </xf>
    <xf numFmtId="187" fontId="23" fillId="5" borderId="30" xfId="28" applyNumberFormat="1" applyFont="1" applyFill="1" applyBorder="1" applyAlignment="1">
      <alignment horizontal="center" vertical="center" wrapText="1" readingOrder="1"/>
    </xf>
    <xf numFmtId="187" fontId="24" fillId="5" borderId="30" xfId="28" applyNumberFormat="1" applyFont="1" applyFill="1" applyBorder="1" applyAlignment="1">
      <alignment horizontal="center" vertical="center" wrapText="1" readingOrder="1"/>
    </xf>
    <xf numFmtId="187" fontId="25" fillId="0" borderId="0" xfId="28" applyNumberFormat="1" applyFont="1"/>
    <xf numFmtId="187" fontId="23" fillId="6" borderId="30" xfId="28" applyNumberFormat="1" applyFont="1" applyFill="1" applyBorder="1" applyAlignment="1">
      <alignment horizontal="center" vertical="top" wrapText="1" readingOrder="1"/>
    </xf>
    <xf numFmtId="187" fontId="28" fillId="4" borderId="30" xfId="28" applyNumberFormat="1" applyFont="1" applyFill="1" applyBorder="1" applyAlignment="1">
      <alignment horizontal="center" vertical="center" wrapText="1"/>
    </xf>
    <xf numFmtId="187" fontId="12" fillId="0" borderId="0" xfId="28" applyNumberFormat="1" applyFont="1"/>
    <xf numFmtId="187" fontId="14" fillId="6" borderId="30" xfId="28" applyNumberFormat="1" applyFont="1" applyFill="1" applyBorder="1" applyAlignment="1">
      <alignment horizontal="center" vertical="top" wrapText="1" readingOrder="1"/>
    </xf>
    <xf numFmtId="10" fontId="28" fillId="4" borderId="30" xfId="42" applyNumberFormat="1" applyFont="1" applyFill="1" applyBorder="1" applyAlignment="1">
      <alignment horizontal="center" vertical="center" wrapText="1"/>
    </xf>
    <xf numFmtId="43" fontId="2" fillId="0" borderId="0" xfId="0" applyNumberFormat="1" applyFont="1"/>
    <xf numFmtId="10" fontId="30" fillId="4" borderId="30" xfId="42" applyNumberFormat="1" applyFont="1" applyFill="1" applyBorder="1" applyAlignment="1">
      <alignment horizontal="center" vertical="center" wrapText="1" readingOrder="1"/>
    </xf>
    <xf numFmtId="10" fontId="31" fillId="4" borderId="30" xfId="42" applyNumberFormat="1" applyFont="1" applyFill="1" applyBorder="1" applyAlignment="1">
      <alignment horizontal="center" vertical="center" wrapText="1" readingOrder="1"/>
    </xf>
    <xf numFmtId="10" fontId="16" fillId="4" borderId="30" xfId="42" applyNumberFormat="1" applyFont="1" applyFill="1" applyBorder="1" applyAlignment="1">
      <alignment horizontal="center" vertical="center" wrapText="1" readingOrder="1"/>
    </xf>
    <xf numFmtId="10" fontId="15" fillId="4" borderId="30" xfId="42" applyNumberFormat="1" applyFont="1" applyFill="1" applyBorder="1" applyAlignment="1">
      <alignment horizontal="center" vertical="center" wrapText="1" readingOrder="1"/>
    </xf>
    <xf numFmtId="10" fontId="22" fillId="4" borderId="30" xfId="42" applyNumberFormat="1" applyFont="1" applyFill="1" applyBorder="1" applyAlignment="1">
      <alignment horizontal="center" vertical="center" wrapText="1" readingOrder="1"/>
    </xf>
    <xf numFmtId="0" fontId="52" fillId="0" borderId="0" xfId="0" applyFont="1"/>
    <xf numFmtId="43" fontId="52" fillId="0" borderId="0" xfId="28" applyFont="1"/>
    <xf numFmtId="43" fontId="52" fillId="0" borderId="0" xfId="28" applyNumberFormat="1" applyFont="1"/>
    <xf numFmtId="0" fontId="52" fillId="0" borderId="0" xfId="0" applyFont="1" applyBorder="1"/>
    <xf numFmtId="0" fontId="53" fillId="18" borderId="6" xfId="11" applyFont="1" applyBorder="1" applyAlignment="1">
      <alignment horizontal="center"/>
    </xf>
    <xf numFmtId="188" fontId="53" fillId="18" borderId="0" xfId="11" applyNumberFormat="1" applyFont="1" applyBorder="1"/>
    <xf numFmtId="188" fontId="52" fillId="0" borderId="0" xfId="0" applyNumberFormat="1" applyFont="1"/>
    <xf numFmtId="187" fontId="52" fillId="0" borderId="2" xfId="28" applyNumberFormat="1" applyFont="1" applyBorder="1"/>
    <xf numFmtId="188" fontId="57" fillId="30" borderId="15" xfId="23" applyNumberFormat="1" applyFont="1" applyBorder="1"/>
    <xf numFmtId="188" fontId="57" fillId="30" borderId="16" xfId="23" applyNumberFormat="1" applyFont="1" applyBorder="1"/>
    <xf numFmtId="188" fontId="57" fillId="30" borderId="17" xfId="23" applyNumberFormat="1" applyFont="1" applyBorder="1"/>
    <xf numFmtId="189" fontId="57" fillId="30" borderId="14" xfId="23" applyNumberFormat="1" applyFont="1" applyBorder="1"/>
    <xf numFmtId="187" fontId="53" fillId="18" borderId="0" xfId="11" applyNumberFormat="1" applyFont="1" applyBorder="1"/>
    <xf numFmtId="187" fontId="52" fillId="0" borderId="0" xfId="0" applyNumberFormat="1" applyFont="1"/>
    <xf numFmtId="10" fontId="52" fillId="0" borderId="0" xfId="42" applyNumberFormat="1" applyFont="1"/>
    <xf numFmtId="187" fontId="57" fillId="30" borderId="19" xfId="23" applyNumberFormat="1" applyFont="1" applyBorder="1" applyAlignment="1" applyProtection="1">
      <alignment vertical="center"/>
    </xf>
    <xf numFmtId="187" fontId="57" fillId="30" borderId="20" xfId="23" applyNumberFormat="1" applyFont="1" applyBorder="1" applyAlignment="1" applyProtection="1">
      <alignment vertical="center"/>
    </xf>
    <xf numFmtId="187" fontId="57" fillId="30" borderId="21" xfId="23" applyNumberFormat="1" applyFont="1" applyBorder="1" applyAlignment="1" applyProtection="1">
      <alignment vertical="center"/>
    </xf>
    <xf numFmtId="187" fontId="57" fillId="30" borderId="15" xfId="23" applyNumberFormat="1" applyFont="1" applyBorder="1"/>
    <xf numFmtId="187" fontId="57" fillId="30" borderId="23" xfId="23" applyNumberFormat="1" applyFont="1" applyBorder="1"/>
    <xf numFmtId="37" fontId="52" fillId="0" borderId="0" xfId="0" applyNumberFormat="1" applyFont="1" applyAlignment="1" applyProtection="1">
      <alignment vertical="center"/>
    </xf>
    <xf numFmtId="0" fontId="58" fillId="0" borderId="0" xfId="0" applyFont="1" applyAlignment="1" applyProtection="1">
      <alignment vertical="center"/>
    </xf>
    <xf numFmtId="187" fontId="53" fillId="18" borderId="24" xfId="11" applyNumberFormat="1" applyFont="1" applyBorder="1"/>
    <xf numFmtId="187" fontId="53" fillId="18" borderId="25" xfId="11" applyNumberFormat="1" applyFont="1" applyBorder="1"/>
    <xf numFmtId="187" fontId="53" fillId="18" borderId="2" xfId="11" applyNumberFormat="1" applyFont="1" applyBorder="1"/>
    <xf numFmtId="187" fontId="53" fillId="18" borderId="7" xfId="11" applyNumberFormat="1" applyFont="1" applyBorder="1"/>
    <xf numFmtId="187" fontId="57" fillId="30" borderId="16" xfId="23" applyNumberFormat="1" applyFont="1" applyBorder="1"/>
    <xf numFmtId="43" fontId="52" fillId="0" borderId="0" xfId="28" applyFont="1" applyAlignment="1">
      <alignment horizontal="right"/>
    </xf>
    <xf numFmtId="0" fontId="52" fillId="0" borderId="0" xfId="0" applyFont="1" applyFill="1" applyBorder="1"/>
    <xf numFmtId="43" fontId="52" fillId="0" borderId="0" xfId="28" applyFont="1" applyFill="1" applyBorder="1"/>
    <xf numFmtId="0" fontId="52" fillId="0" borderId="0" xfId="0" applyFont="1" applyFill="1"/>
    <xf numFmtId="0" fontId="54" fillId="0" borderId="0" xfId="0" applyFont="1" applyFill="1" applyBorder="1" applyAlignment="1">
      <alignment horizontal="center"/>
    </xf>
    <xf numFmtId="188" fontId="54" fillId="0" borderId="0" xfId="0" applyNumberFormat="1" applyFont="1" applyFill="1" applyBorder="1"/>
    <xf numFmtId="189" fontId="54" fillId="0" borderId="0" xfId="28" applyNumberFormat="1" applyFont="1" applyFill="1" applyBorder="1"/>
    <xf numFmtId="0" fontId="52" fillId="0" borderId="0" xfId="0" applyFont="1" applyAlignment="1">
      <alignment vertical="center"/>
    </xf>
    <xf numFmtId="0" fontId="52" fillId="0" borderId="0" xfId="0" applyFont="1" applyFill="1" applyBorder="1" applyAlignment="1">
      <alignment vertical="center"/>
    </xf>
    <xf numFmtId="43" fontId="52" fillId="0" borderId="0" xfId="28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43" fontId="9" fillId="0" borderId="0" xfId="28" applyFont="1" applyFill="1" applyBorder="1" applyAlignment="1">
      <alignment vertical="center"/>
    </xf>
    <xf numFmtId="43" fontId="52" fillId="0" borderId="0" xfId="28" applyNumberFormat="1" applyFont="1" applyAlignment="1">
      <alignment vertical="center"/>
    </xf>
    <xf numFmtId="43" fontId="52" fillId="2" borderId="0" xfId="28" applyFont="1" applyFill="1"/>
    <xf numFmtId="188" fontId="52" fillId="0" borderId="0" xfId="0" applyNumberFormat="1" applyFont="1" applyFill="1" applyBorder="1"/>
    <xf numFmtId="187" fontId="52" fillId="0" borderId="0" xfId="28" applyNumberFormat="1" applyFont="1" applyFill="1" applyBorder="1"/>
    <xf numFmtId="187" fontId="54" fillId="0" borderId="0" xfId="28" applyNumberFormat="1" applyFont="1" applyFill="1" applyBorder="1"/>
    <xf numFmtId="189" fontId="52" fillId="0" borderId="0" xfId="28" applyNumberFormat="1" applyFont="1" applyFill="1" applyBorder="1"/>
    <xf numFmtId="43" fontId="52" fillId="0" borderId="0" xfId="28" applyFont="1" applyAlignment="1">
      <alignment vertical="center"/>
    </xf>
    <xf numFmtId="0" fontId="33" fillId="16" borderId="2" xfId="9" applyBorder="1" applyAlignment="1">
      <alignment horizontal="center"/>
    </xf>
    <xf numFmtId="187" fontId="33" fillId="16" borderId="2" xfId="9" applyNumberFormat="1" applyBorder="1"/>
    <xf numFmtId="187" fontId="33" fillId="16" borderId="22" xfId="9" applyNumberFormat="1" applyBorder="1"/>
    <xf numFmtId="0" fontId="33" fillId="16" borderId="6" xfId="9" applyBorder="1" applyAlignment="1">
      <alignment horizontal="center"/>
    </xf>
    <xf numFmtId="187" fontId="33" fillId="16" borderId="6" xfId="9" applyNumberFormat="1" applyBorder="1"/>
    <xf numFmtId="0" fontId="33" fillId="16" borderId="0" xfId="9" applyBorder="1" applyAlignment="1">
      <alignment horizontal="center"/>
    </xf>
    <xf numFmtId="187" fontId="33" fillId="16" borderId="0" xfId="9" applyNumberFormat="1" applyBorder="1"/>
    <xf numFmtId="187" fontId="34" fillId="28" borderId="15" xfId="21" applyNumberFormat="1" applyBorder="1"/>
    <xf numFmtId="187" fontId="34" fillId="28" borderId="16" xfId="21" applyNumberFormat="1" applyBorder="1"/>
    <xf numFmtId="187" fontId="34" fillId="28" borderId="17" xfId="21" applyNumberFormat="1" applyBorder="1"/>
    <xf numFmtId="189" fontId="34" fillId="28" borderId="14" xfId="21" applyNumberFormat="1" applyBorder="1"/>
    <xf numFmtId="187" fontId="34" fillId="28" borderId="19" xfId="21" applyNumberFormat="1" applyBorder="1" applyAlignment="1" applyProtection="1">
      <alignment vertical="center"/>
    </xf>
    <xf numFmtId="187" fontId="34" fillId="28" borderId="18" xfId="21" applyNumberFormat="1" applyBorder="1" applyAlignment="1" applyProtection="1">
      <alignment vertical="center"/>
    </xf>
    <xf numFmtId="189" fontId="34" fillId="28" borderId="21" xfId="21" applyNumberFormat="1" applyBorder="1" applyAlignment="1" applyProtection="1">
      <alignment vertical="center"/>
    </xf>
    <xf numFmtId="0" fontId="50" fillId="16" borderId="1" xfId="9" applyFont="1" applyBorder="1"/>
    <xf numFmtId="0" fontId="50" fillId="16" borderId="6" xfId="9" applyFont="1" applyBorder="1"/>
    <xf numFmtId="0" fontId="50" fillId="16" borderId="7" xfId="9" applyFont="1" applyBorder="1" applyAlignment="1">
      <alignment horizontal="center"/>
    </xf>
    <xf numFmtId="0" fontId="50" fillId="18" borderId="5" xfId="11" applyFont="1" applyBorder="1"/>
    <xf numFmtId="0" fontId="33" fillId="15" borderId="2" xfId="8" applyBorder="1" applyAlignment="1">
      <alignment horizontal="center"/>
    </xf>
    <xf numFmtId="187" fontId="33" fillId="15" borderId="2" xfId="8" applyNumberFormat="1" applyBorder="1"/>
    <xf numFmtId="187" fontId="33" fillId="15" borderId="22" xfId="8" applyNumberFormat="1" applyBorder="1"/>
    <xf numFmtId="0" fontId="33" fillId="15" borderId="6" xfId="8" applyBorder="1" applyAlignment="1">
      <alignment horizontal="center"/>
    </xf>
    <xf numFmtId="187" fontId="33" fillId="15" borderId="6" xfId="8" applyNumberFormat="1" applyBorder="1"/>
    <xf numFmtId="0" fontId="33" fillId="15" borderId="0" xfId="8" applyBorder="1" applyAlignment="1">
      <alignment horizontal="center"/>
    </xf>
    <xf numFmtId="187" fontId="33" fillId="15" borderId="0" xfId="8" applyNumberFormat="1" applyBorder="1"/>
    <xf numFmtId="187" fontId="34" fillId="27" borderId="15" xfId="20" applyNumberFormat="1" applyBorder="1"/>
    <xf numFmtId="187" fontId="34" fillId="27" borderId="16" xfId="20" applyNumberFormat="1" applyBorder="1"/>
    <xf numFmtId="187" fontId="34" fillId="27" borderId="17" xfId="20" applyNumberFormat="1" applyBorder="1"/>
    <xf numFmtId="189" fontId="34" fillId="27" borderId="14" xfId="20" applyNumberFormat="1" applyBorder="1"/>
    <xf numFmtId="187" fontId="34" fillId="27" borderId="19" xfId="20" applyNumberFormat="1" applyBorder="1" applyAlignment="1" applyProtection="1">
      <alignment vertical="center"/>
    </xf>
    <xf numFmtId="187" fontId="34" fillId="27" borderId="18" xfId="20" applyNumberFormat="1" applyBorder="1" applyAlignment="1" applyProtection="1">
      <alignment vertical="center"/>
    </xf>
    <xf numFmtId="189" fontId="34" fillId="27" borderId="21" xfId="20" applyNumberFormat="1" applyBorder="1" applyAlignment="1" applyProtection="1">
      <alignment vertical="center"/>
    </xf>
    <xf numFmtId="0" fontId="50" fillId="15" borderId="1" xfId="8" applyFont="1" applyBorder="1"/>
    <xf numFmtId="0" fontId="50" fillId="15" borderId="6" xfId="8" applyFont="1" applyBorder="1"/>
    <xf numFmtId="0" fontId="50" fillId="15" borderId="7" xfId="8" applyFont="1" applyBorder="1" applyAlignment="1">
      <alignment horizontal="center"/>
    </xf>
    <xf numFmtId="0" fontId="33" fillId="14" borderId="2" xfId="7" applyBorder="1" applyAlignment="1">
      <alignment horizontal="center"/>
    </xf>
    <xf numFmtId="187" fontId="33" fillId="14" borderId="2" xfId="7" applyNumberFormat="1" applyBorder="1"/>
    <xf numFmtId="187" fontId="33" fillId="14" borderId="2" xfId="7" applyNumberFormat="1" applyBorder="1" applyAlignment="1">
      <alignment horizontal="center"/>
    </xf>
    <xf numFmtId="187" fontId="33" fillId="14" borderId="22" xfId="7" applyNumberFormat="1" applyBorder="1"/>
    <xf numFmtId="187" fontId="33" fillId="14" borderId="22" xfId="7" applyNumberFormat="1" applyBorder="1" applyAlignment="1">
      <alignment vertical="center"/>
    </xf>
    <xf numFmtId="187" fontId="33" fillId="14" borderId="2" xfId="7" applyNumberFormat="1" applyBorder="1" applyAlignment="1">
      <alignment vertical="center"/>
    </xf>
    <xf numFmtId="0" fontId="33" fillId="14" borderId="6" xfId="7" applyBorder="1" applyAlignment="1">
      <alignment horizontal="center"/>
    </xf>
    <xf numFmtId="187" fontId="33" fillId="14" borderId="6" xfId="7" applyNumberFormat="1" applyBorder="1"/>
    <xf numFmtId="187" fontId="33" fillId="14" borderId="6" xfId="7" applyNumberFormat="1" applyBorder="1" applyAlignment="1">
      <alignment horizontal="center"/>
    </xf>
    <xf numFmtId="187" fontId="33" fillId="14" borderId="6" xfId="7" applyNumberFormat="1" applyBorder="1" applyAlignment="1">
      <alignment vertical="center"/>
    </xf>
    <xf numFmtId="0" fontId="33" fillId="14" borderId="0" xfId="7" applyBorder="1" applyAlignment="1">
      <alignment horizontal="center"/>
    </xf>
    <xf numFmtId="187" fontId="33" fillId="14" borderId="0" xfId="7" applyNumberFormat="1" applyBorder="1"/>
    <xf numFmtId="187" fontId="33" fillId="14" borderId="0" xfId="7" applyNumberFormat="1" applyBorder="1" applyAlignment="1">
      <alignment vertical="center"/>
    </xf>
    <xf numFmtId="187" fontId="34" fillId="26" borderId="15" xfId="19" applyNumberFormat="1" applyBorder="1"/>
    <xf numFmtId="187" fontId="34" fillId="26" borderId="16" xfId="19" applyNumberFormat="1" applyBorder="1"/>
    <xf numFmtId="187" fontId="34" fillId="26" borderId="17" xfId="19" applyNumberFormat="1" applyBorder="1"/>
    <xf numFmtId="189" fontId="34" fillId="26" borderId="14" xfId="19" applyNumberFormat="1" applyBorder="1"/>
    <xf numFmtId="187" fontId="34" fillId="26" borderId="19" xfId="19" applyNumberFormat="1" applyBorder="1" applyAlignment="1" applyProtection="1">
      <alignment vertical="center"/>
    </xf>
    <xf numFmtId="187" fontId="34" fillId="26" borderId="27" xfId="19" applyNumberFormat="1" applyBorder="1" applyAlignment="1" applyProtection="1">
      <alignment vertical="center"/>
    </xf>
    <xf numFmtId="187" fontId="34" fillId="26" borderId="14" xfId="19" applyNumberFormat="1" applyBorder="1"/>
    <xf numFmtId="187" fontId="34" fillId="26" borderId="21" xfId="19" applyNumberFormat="1" applyBorder="1" applyAlignment="1" applyProtection="1">
      <alignment vertical="center"/>
    </xf>
    <xf numFmtId="187" fontId="34" fillId="26" borderId="18" xfId="19" applyNumberFormat="1" applyBorder="1" applyAlignment="1" applyProtection="1">
      <alignment vertical="center"/>
    </xf>
    <xf numFmtId="189" fontId="34" fillId="26" borderId="21" xfId="19" applyNumberFormat="1" applyBorder="1" applyAlignment="1" applyProtection="1">
      <alignment vertical="center"/>
    </xf>
    <xf numFmtId="0" fontId="50" fillId="14" borderId="1" xfId="7" applyFont="1" applyBorder="1"/>
    <xf numFmtId="0" fontId="50" fillId="14" borderId="6" xfId="7" applyFont="1" applyBorder="1"/>
    <xf numFmtId="0" fontId="50" fillId="14" borderId="7" xfId="7" applyFont="1" applyBorder="1" applyAlignment="1">
      <alignment horizontal="center"/>
    </xf>
    <xf numFmtId="0" fontId="54" fillId="0" borderId="0" xfId="0" applyFont="1"/>
    <xf numFmtId="0" fontId="59" fillId="28" borderId="14" xfId="21" applyFont="1" applyBorder="1" applyAlignment="1">
      <alignment horizontal="center"/>
    </xf>
    <xf numFmtId="37" fontId="59" fillId="28" borderId="18" xfId="21" applyNumberFormat="1" applyFont="1" applyBorder="1" applyAlignment="1" applyProtection="1">
      <alignment horizontal="center" vertical="center"/>
    </xf>
    <xf numFmtId="0" fontId="54" fillId="0" borderId="0" xfId="0" applyFont="1" applyAlignment="1">
      <alignment horizontal="left"/>
    </xf>
    <xf numFmtId="0" fontId="59" fillId="27" borderId="14" xfId="20" applyFont="1" applyBorder="1" applyAlignment="1">
      <alignment horizontal="center"/>
    </xf>
    <xf numFmtId="37" fontId="59" fillId="27" borderId="18" xfId="20" applyNumberFormat="1" applyFont="1" applyBorder="1" applyAlignment="1" applyProtection="1">
      <alignment horizontal="center" vertical="center"/>
    </xf>
    <xf numFmtId="0" fontId="59" fillId="26" borderId="14" xfId="19" applyFont="1" applyBorder="1" applyAlignment="1">
      <alignment horizontal="center"/>
    </xf>
    <xf numFmtId="37" fontId="59" fillId="26" borderId="18" xfId="19" applyNumberFormat="1" applyFont="1" applyBorder="1" applyAlignment="1" applyProtection="1">
      <alignment horizontal="center" vertical="center"/>
    </xf>
    <xf numFmtId="0" fontId="59" fillId="30" borderId="14" xfId="23" applyFont="1" applyBorder="1" applyAlignment="1">
      <alignment horizontal="center"/>
    </xf>
    <xf numFmtId="37" fontId="59" fillId="30" borderId="18" xfId="23" applyNumberFormat="1" applyFont="1" applyBorder="1" applyAlignment="1" applyProtection="1">
      <alignment horizontal="center" vertical="center"/>
    </xf>
    <xf numFmtId="0" fontId="54" fillId="0" borderId="0" xfId="0" applyFont="1" applyFill="1" applyBorder="1"/>
    <xf numFmtId="0" fontId="54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43" fontId="22" fillId="4" borderId="30" xfId="42" applyNumberFormat="1" applyFont="1" applyFill="1" applyBorder="1" applyAlignment="1">
      <alignment horizontal="center" vertical="center" wrapText="1" readingOrder="1"/>
    </xf>
    <xf numFmtId="43" fontId="27" fillId="4" borderId="30" xfId="42" applyNumberFormat="1" applyFont="1" applyFill="1" applyBorder="1" applyAlignment="1">
      <alignment horizontal="center" vertical="center" wrapText="1" readingOrder="1"/>
    </xf>
    <xf numFmtId="43" fontId="23" fillId="4" borderId="30" xfId="42" applyNumberFormat="1" applyFont="1" applyFill="1" applyBorder="1" applyAlignment="1">
      <alignment horizontal="center" vertical="center" wrapText="1" readingOrder="1"/>
    </xf>
    <xf numFmtId="0" fontId="50" fillId="18" borderId="9" xfId="11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4" borderId="9" xfId="7" applyFont="1" applyBorder="1" applyAlignment="1">
      <alignment horizontal="center"/>
    </xf>
    <xf numFmtId="189" fontId="52" fillId="0" borderId="2" xfId="28" applyNumberFormat="1" applyFont="1" applyBorder="1"/>
    <xf numFmtId="189" fontId="52" fillId="0" borderId="7" xfId="28" applyNumberFormat="1" applyFont="1" applyBorder="1"/>
    <xf numFmtId="0" fontId="54" fillId="0" borderId="1" xfId="0" applyFont="1" applyBorder="1" applyAlignment="1">
      <alignment horizontal="center"/>
    </xf>
    <xf numFmtId="43" fontId="54" fillId="0" borderId="5" xfId="28" applyFont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54" fillId="0" borderId="3" xfId="0" applyFont="1" applyBorder="1"/>
    <xf numFmtId="0" fontId="54" fillId="0" borderId="4" xfId="0" applyFont="1" applyBorder="1"/>
    <xf numFmtId="43" fontId="54" fillId="0" borderId="6" xfId="28" applyFont="1" applyBorder="1" applyAlignment="1">
      <alignment horizontal="center"/>
    </xf>
    <xf numFmtId="0" fontId="54" fillId="0" borderId="0" xfId="0" applyFont="1" applyBorder="1"/>
    <xf numFmtId="0" fontId="54" fillId="0" borderId="1" xfId="0" applyFont="1" applyBorder="1"/>
    <xf numFmtId="0" fontId="54" fillId="0" borderId="7" xfId="0" applyFont="1" applyBorder="1" applyAlignment="1">
      <alignment horizontal="center"/>
    </xf>
    <xf numFmtId="0" fontId="54" fillId="0" borderId="8" xfId="0" applyFont="1" applyBorder="1" applyAlignment="1">
      <alignment horizontal="center"/>
    </xf>
    <xf numFmtId="0" fontId="54" fillId="0" borderId="13" xfId="0" applyFont="1" applyBorder="1" applyAlignment="1">
      <alignment horizontal="center"/>
    </xf>
    <xf numFmtId="43" fontId="54" fillId="0" borderId="9" xfId="28" applyFont="1" applyBorder="1"/>
    <xf numFmtId="0" fontId="56" fillId="0" borderId="8" xfId="0" applyFont="1" applyBorder="1" applyAlignment="1">
      <alignment horizontal="center"/>
    </xf>
    <xf numFmtId="0" fontId="56" fillId="0" borderId="10" xfId="0" applyFont="1" applyBorder="1" applyAlignment="1">
      <alignment horizontal="center"/>
    </xf>
    <xf numFmtId="0" fontId="56" fillId="0" borderId="7" xfId="0" applyFont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43" fontId="52" fillId="0" borderId="6" xfId="28" applyFont="1" applyBorder="1"/>
    <xf numFmtId="0" fontId="55" fillId="0" borderId="11" xfId="0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43" fontId="52" fillId="0" borderId="1" xfId="28" applyFont="1" applyBorder="1"/>
    <xf numFmtId="188" fontId="52" fillId="0" borderId="11" xfId="0" applyNumberFormat="1" applyFont="1" applyBorder="1"/>
    <xf numFmtId="188" fontId="52" fillId="0" borderId="12" xfId="0" applyNumberFormat="1" applyFont="1" applyBorder="1"/>
    <xf numFmtId="187" fontId="52" fillId="0" borderId="11" xfId="28" applyNumberFormat="1" applyFont="1" applyBorder="1"/>
    <xf numFmtId="187" fontId="52" fillId="0" borderId="0" xfId="28" applyNumberFormat="1" applyFont="1" applyBorder="1"/>
    <xf numFmtId="188" fontId="52" fillId="0" borderId="8" xfId="0" applyNumberFormat="1" applyFont="1" applyBorder="1"/>
    <xf numFmtId="188" fontId="52" fillId="0" borderId="13" xfId="0" applyNumberFormat="1" applyFont="1" applyBorder="1"/>
    <xf numFmtId="187" fontId="52" fillId="0" borderId="12" xfId="28" applyNumberFormat="1" applyFont="1" applyBorder="1"/>
    <xf numFmtId="187" fontId="52" fillId="0" borderId="11" xfId="28" applyNumberFormat="1" applyFont="1" applyFill="1" applyBorder="1"/>
    <xf numFmtId="187" fontId="52" fillId="0" borderId="12" xfId="28" applyNumberFormat="1" applyFont="1" applyFill="1" applyBorder="1"/>
    <xf numFmtId="187" fontId="52" fillId="0" borderId="7" xfId="28" applyNumberFormat="1" applyFont="1" applyBorder="1"/>
    <xf numFmtId="187" fontId="52" fillId="0" borderId="1" xfId="28" applyNumberFormat="1" applyFont="1" applyBorder="1"/>
    <xf numFmtId="187" fontId="52" fillId="0" borderId="6" xfId="28" applyNumberFormat="1" applyFont="1" applyBorder="1"/>
    <xf numFmtId="187" fontId="52" fillId="0" borderId="11" xfId="28" applyNumberFormat="1" applyFont="1" applyBorder="1" applyAlignment="1">
      <alignment horizontal="center"/>
    </xf>
    <xf numFmtId="187" fontId="52" fillId="0" borderId="0" xfId="28" applyNumberFormat="1" applyFont="1" applyBorder="1" applyAlignment="1">
      <alignment horizontal="center"/>
    </xf>
    <xf numFmtId="0" fontId="54" fillId="0" borderId="2" xfId="0" applyFont="1" applyBorder="1" applyAlignment="1">
      <alignment horizontal="center" vertical="center"/>
    </xf>
    <xf numFmtId="187" fontId="52" fillId="0" borderId="11" xfId="28" applyNumberFormat="1" applyFont="1" applyBorder="1" applyAlignment="1">
      <alignment vertical="center"/>
    </xf>
    <xf numFmtId="187" fontId="52" fillId="0" borderId="0" xfId="28" applyNumberFormat="1" applyFont="1" applyBorder="1" applyAlignment="1">
      <alignment vertical="center"/>
    </xf>
    <xf numFmtId="187" fontId="52" fillId="0" borderId="1" xfId="28" applyNumberFormat="1" applyFont="1" applyBorder="1" applyAlignment="1">
      <alignment vertical="center"/>
    </xf>
    <xf numFmtId="189" fontId="52" fillId="0" borderId="2" xfId="28" applyNumberFormat="1" applyFont="1" applyBorder="1" applyAlignment="1">
      <alignment vertical="center"/>
    </xf>
    <xf numFmtId="187" fontId="52" fillId="0" borderId="2" xfId="28" applyNumberFormat="1" applyFont="1" applyBorder="1" applyAlignment="1">
      <alignment vertical="center"/>
    </xf>
    <xf numFmtId="187" fontId="52" fillId="0" borderId="7" xfId="28" applyNumberFormat="1" applyFont="1" applyBorder="1" applyAlignment="1">
      <alignment vertical="center"/>
    </xf>
    <xf numFmtId="10" fontId="27" fillId="5" borderId="30" xfId="42" applyNumberFormat="1" applyFont="1" applyFill="1" applyBorder="1" applyAlignment="1">
      <alignment horizontal="center" vertical="center" wrapText="1" readingOrder="1"/>
    </xf>
    <xf numFmtId="10" fontId="18" fillId="4" borderId="30" xfId="42" applyNumberFormat="1" applyFont="1" applyFill="1" applyBorder="1" applyAlignment="1">
      <alignment horizontal="center" vertical="center" wrapText="1" readingOrder="1"/>
    </xf>
    <xf numFmtId="10" fontId="27" fillId="4" borderId="30" xfId="42" applyNumberFormat="1" applyFont="1" applyFill="1" applyBorder="1" applyAlignment="1">
      <alignment horizontal="center" vertical="center" wrapText="1" readingOrder="1"/>
    </xf>
    <xf numFmtId="0" fontId="52" fillId="0" borderId="0" xfId="0" applyFont="1" applyProtection="1"/>
    <xf numFmtId="188" fontId="52" fillId="0" borderId="0" xfId="0" applyNumberFormat="1" applyFont="1" applyProtection="1"/>
    <xf numFmtId="187" fontId="52" fillId="0" borderId="0" xfId="0" applyNumberFormat="1" applyFont="1" applyProtection="1"/>
    <xf numFmtId="10" fontId="52" fillId="0" borderId="0" xfId="42" applyNumberFormat="1" applyFont="1" applyProtection="1"/>
    <xf numFmtId="187" fontId="52" fillId="0" borderId="2" xfId="28" quotePrefix="1" applyNumberFormat="1" applyFont="1" applyBorder="1"/>
    <xf numFmtId="187" fontId="34" fillId="26" borderId="14" xfId="28" applyNumberFormat="1" applyFont="1" applyFill="1" applyBorder="1"/>
    <xf numFmtId="187" fontId="34" fillId="26" borderId="21" xfId="28" applyNumberFormat="1" applyFont="1" applyFill="1" applyBorder="1" applyAlignment="1" applyProtection="1">
      <alignment vertical="center"/>
    </xf>
    <xf numFmtId="0" fontId="50" fillId="14" borderId="9" xfId="7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8" borderId="9" xfId="11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43" fontId="52" fillId="0" borderId="2" xfId="28" applyFont="1" applyBorder="1"/>
    <xf numFmtId="187" fontId="58" fillId="0" borderId="0" xfId="0" applyNumberFormat="1" applyFont="1" applyAlignment="1" applyProtection="1">
      <alignment vertical="center"/>
    </xf>
    <xf numFmtId="0" fontId="50" fillId="14" borderId="17" xfId="7" applyFont="1" applyBorder="1" applyAlignment="1">
      <alignment horizontal="center"/>
    </xf>
    <xf numFmtId="0" fontId="50" fillId="14" borderId="26" xfId="7" applyFont="1" applyBorder="1" applyAlignment="1">
      <alignment horizontal="center"/>
    </xf>
    <xf numFmtId="0" fontId="50" fillId="14" borderId="23" xfId="7" applyFont="1" applyBorder="1" applyAlignment="1">
      <alignment horizontal="center"/>
    </xf>
    <xf numFmtId="0" fontId="51" fillId="14" borderId="24" xfId="7" applyFont="1" applyBorder="1" applyAlignment="1">
      <alignment horizontal="center"/>
    </xf>
    <xf numFmtId="0" fontId="51" fillId="14" borderId="28" xfId="7" applyFont="1" applyBorder="1" applyAlignment="1">
      <alignment horizontal="center"/>
    </xf>
    <xf numFmtId="0" fontId="51" fillId="14" borderId="5" xfId="7" applyFont="1" applyBorder="1" applyAlignment="1">
      <alignment horizontal="center"/>
    </xf>
    <xf numFmtId="0" fontId="50" fillId="14" borderId="29" xfId="7" applyFont="1" applyBorder="1" applyAlignment="1">
      <alignment horizontal="center"/>
    </xf>
    <xf numFmtId="0" fontId="50" fillId="14" borderId="10" xfId="7" applyFont="1" applyBorder="1" applyAlignment="1">
      <alignment horizontal="center"/>
    </xf>
    <xf numFmtId="0" fontId="50" fillId="14" borderId="9" xfId="7" applyFont="1" applyBorder="1" applyAlignment="1">
      <alignment horizontal="center"/>
    </xf>
    <xf numFmtId="0" fontId="50" fillId="15" borderId="17" xfId="8" applyFont="1" applyBorder="1" applyAlignment="1">
      <alignment horizontal="center"/>
    </xf>
    <xf numFmtId="0" fontId="50" fillId="15" borderId="26" xfId="8" applyFont="1" applyBorder="1" applyAlignment="1">
      <alignment horizontal="center"/>
    </xf>
    <xf numFmtId="0" fontId="50" fillId="15" borderId="23" xfId="8" applyFont="1" applyBorder="1" applyAlignment="1">
      <alignment horizontal="center"/>
    </xf>
    <xf numFmtId="0" fontId="51" fillId="15" borderId="24" xfId="8" applyFont="1" applyBorder="1" applyAlignment="1">
      <alignment horizontal="center"/>
    </xf>
    <xf numFmtId="0" fontId="51" fillId="15" borderId="28" xfId="8" applyFont="1" applyBorder="1" applyAlignment="1">
      <alignment horizontal="center"/>
    </xf>
    <xf numFmtId="0" fontId="51" fillId="15" borderId="5" xfId="8" applyFont="1" applyBorder="1" applyAlignment="1">
      <alignment horizontal="center"/>
    </xf>
    <xf numFmtId="0" fontId="50" fillId="15" borderId="29" xfId="8" applyFont="1" applyBorder="1" applyAlignment="1">
      <alignment horizontal="center"/>
    </xf>
    <xf numFmtId="0" fontId="50" fillId="15" borderId="10" xfId="8" applyFont="1" applyBorder="1" applyAlignment="1">
      <alignment horizontal="center"/>
    </xf>
    <xf numFmtId="0" fontId="50" fillId="15" borderId="9" xfId="8" applyFont="1" applyBorder="1" applyAlignment="1">
      <alignment horizontal="center"/>
    </xf>
    <xf numFmtId="0" fontId="50" fillId="18" borderId="24" xfId="11" applyFont="1" applyBorder="1" applyAlignment="1">
      <alignment horizontal="center"/>
    </xf>
    <xf numFmtId="0" fontId="50" fillId="18" borderId="28" xfId="11" applyFont="1" applyBorder="1" applyAlignment="1">
      <alignment horizontal="center"/>
    </xf>
    <xf numFmtId="0" fontId="50" fillId="18" borderId="5" xfId="11" applyFont="1" applyBorder="1" applyAlignment="1">
      <alignment horizontal="center"/>
    </xf>
    <xf numFmtId="0" fontId="50" fillId="18" borderId="3" xfId="11" applyFont="1" applyBorder="1" applyAlignment="1">
      <alignment horizontal="center"/>
    </xf>
    <xf numFmtId="0" fontId="50" fillId="18" borderId="32" xfId="11" applyFont="1" applyBorder="1" applyAlignment="1">
      <alignment horizontal="center"/>
    </xf>
    <xf numFmtId="0" fontId="50" fillId="18" borderId="4" xfId="11" applyFont="1" applyBorder="1" applyAlignment="1">
      <alignment horizontal="center"/>
    </xf>
    <xf numFmtId="0" fontId="50" fillId="18" borderId="29" xfId="11" applyFont="1" applyBorder="1" applyAlignment="1">
      <alignment horizontal="center"/>
    </xf>
    <xf numFmtId="0" fontId="50" fillId="18" borderId="10" xfId="11" applyFont="1" applyBorder="1" applyAlignment="1">
      <alignment horizontal="center"/>
    </xf>
    <xf numFmtId="0" fontId="50" fillId="18" borderId="9" xfId="11" applyFont="1" applyBorder="1" applyAlignment="1">
      <alignment horizontal="center"/>
    </xf>
    <xf numFmtId="0" fontId="50" fillId="16" borderId="29" xfId="9" applyFont="1" applyBorder="1" applyAlignment="1">
      <alignment horizontal="center"/>
    </xf>
    <xf numFmtId="0" fontId="50" fillId="16" borderId="10" xfId="9" applyFont="1" applyBorder="1" applyAlignment="1">
      <alignment horizontal="center"/>
    </xf>
    <xf numFmtId="0" fontId="50" fillId="16" borderId="9" xfId="9" applyFont="1" applyBorder="1" applyAlignment="1">
      <alignment horizontal="center"/>
    </xf>
    <xf numFmtId="0" fontId="50" fillId="16" borderId="17" xfId="9" applyFont="1" applyBorder="1" applyAlignment="1">
      <alignment horizontal="center"/>
    </xf>
    <xf numFmtId="0" fontId="50" fillId="16" borderId="26" xfId="9" applyFont="1" applyBorder="1" applyAlignment="1">
      <alignment horizontal="center"/>
    </xf>
    <xf numFmtId="0" fontId="50" fillId="16" borderId="23" xfId="9" applyFont="1" applyBorder="1" applyAlignment="1">
      <alignment horizontal="center"/>
    </xf>
    <xf numFmtId="0" fontId="51" fillId="18" borderId="24" xfId="11" applyFont="1" applyBorder="1" applyAlignment="1">
      <alignment horizontal="center"/>
    </xf>
    <xf numFmtId="0" fontId="51" fillId="18" borderId="28" xfId="11" applyFont="1" applyBorder="1" applyAlignment="1">
      <alignment horizontal="center"/>
    </xf>
    <xf numFmtId="0" fontId="51" fillId="18" borderId="5" xfId="11" applyFont="1" applyBorder="1" applyAlignment="1">
      <alignment horizontal="center"/>
    </xf>
    <xf numFmtId="0" fontId="51" fillId="16" borderId="24" xfId="9" applyFont="1" applyBorder="1" applyAlignment="1">
      <alignment horizontal="center"/>
    </xf>
    <xf numFmtId="0" fontId="51" fillId="16" borderId="28" xfId="9" applyFont="1" applyBorder="1" applyAlignment="1">
      <alignment horizontal="center"/>
    </xf>
    <xf numFmtId="0" fontId="51" fillId="16" borderId="5" xfId="9" applyFont="1" applyBorder="1" applyAlignment="1">
      <alignment horizontal="center"/>
    </xf>
    <xf numFmtId="0" fontId="6" fillId="3" borderId="33" xfId="0" applyFont="1" applyFill="1" applyBorder="1" applyAlignment="1">
      <alignment horizontal="center" vertical="center" wrapText="1" readingOrder="1"/>
    </xf>
    <xf numFmtId="0" fontId="6" fillId="3" borderId="34" xfId="0" applyFont="1" applyFill="1" applyBorder="1" applyAlignment="1">
      <alignment horizontal="center" vertical="center" wrapText="1" readingOrder="1"/>
    </xf>
    <xf numFmtId="17" fontId="6" fillId="7" borderId="35" xfId="0" applyNumberFormat="1" applyFont="1" applyFill="1" applyBorder="1" applyAlignment="1">
      <alignment horizontal="left" vertical="center" wrapText="1" indent="1" readingOrder="1"/>
    </xf>
    <xf numFmtId="17" fontId="6" fillId="7" borderId="36" xfId="0" applyNumberFormat="1" applyFont="1" applyFill="1" applyBorder="1" applyAlignment="1">
      <alignment horizontal="left" vertical="center" wrapText="1" indent="1" readingOrder="1"/>
    </xf>
    <xf numFmtId="17" fontId="6" fillId="7" borderId="37" xfId="0" applyNumberFormat="1" applyFont="1" applyFill="1" applyBorder="1" applyAlignment="1">
      <alignment horizontal="left" vertical="center" wrapText="1" indent="1" readingOrder="1"/>
    </xf>
    <xf numFmtId="0" fontId="7" fillId="3" borderId="35" xfId="0" applyFont="1" applyFill="1" applyBorder="1" applyAlignment="1">
      <alignment horizontal="left" vertical="center" wrapText="1" indent="1" readingOrder="1"/>
    </xf>
    <xf numFmtId="0" fontId="7" fillId="3" borderId="36" xfId="0" applyFont="1" applyFill="1" applyBorder="1" applyAlignment="1">
      <alignment horizontal="left" vertical="center" wrapText="1" indent="1" readingOrder="1"/>
    </xf>
    <xf numFmtId="0" fontId="7" fillId="3" borderId="37" xfId="0" applyFont="1" applyFill="1" applyBorder="1" applyAlignment="1">
      <alignment horizontal="left" vertical="center" wrapText="1" indent="1" readingOrder="1"/>
    </xf>
    <xf numFmtId="0" fontId="5" fillId="3" borderId="38" xfId="0" applyFont="1" applyFill="1" applyBorder="1" applyAlignment="1">
      <alignment horizontal="right" vertical="center" wrapText="1" indent="1"/>
    </xf>
    <xf numFmtId="0" fontId="5" fillId="3" borderId="39" xfId="0" applyFont="1" applyFill="1" applyBorder="1" applyAlignment="1">
      <alignment horizontal="right" vertical="center" wrapText="1" indent="1"/>
    </xf>
    <xf numFmtId="0" fontId="5" fillId="3" borderId="40" xfId="0" applyFont="1" applyFill="1" applyBorder="1" applyAlignment="1">
      <alignment horizontal="right" vertical="center" wrapText="1" indent="1"/>
    </xf>
    <xf numFmtId="0" fontId="5" fillId="3" borderId="41" xfId="0" applyFont="1" applyFill="1" applyBorder="1" applyAlignment="1">
      <alignment horizontal="right" vertical="center" wrapText="1" indent="1"/>
    </xf>
    <xf numFmtId="0" fontId="14" fillId="3" borderId="35" xfId="0" applyFont="1" applyFill="1" applyBorder="1" applyAlignment="1">
      <alignment horizontal="left" vertical="center" wrapText="1" indent="1" readingOrder="1"/>
    </xf>
    <xf numFmtId="0" fontId="14" fillId="3" borderId="36" xfId="0" applyFont="1" applyFill="1" applyBorder="1" applyAlignment="1">
      <alignment horizontal="left" vertical="center" wrapText="1" indent="1" readingOrder="1"/>
    </xf>
    <xf numFmtId="0" fontId="14" fillId="3" borderId="37" xfId="0" applyFont="1" applyFill="1" applyBorder="1" applyAlignment="1">
      <alignment horizontal="left" vertical="center" wrapText="1" indent="1" readingOrder="1"/>
    </xf>
    <xf numFmtId="0" fontId="14" fillId="6" borderId="33" xfId="0" applyFont="1" applyFill="1" applyBorder="1" applyAlignment="1">
      <alignment horizontal="center" vertical="top" wrapText="1" readingOrder="1"/>
    </xf>
    <xf numFmtId="0" fontId="14" fillId="6" borderId="34" xfId="0" applyFont="1" applyFill="1" applyBorder="1" applyAlignment="1">
      <alignment horizontal="center" vertical="top" wrapText="1" readingOrder="1"/>
    </xf>
    <xf numFmtId="0" fontId="19" fillId="3" borderId="38" xfId="0" applyFont="1" applyFill="1" applyBorder="1" applyAlignment="1">
      <alignment vertical="top" wrapText="1"/>
    </xf>
    <xf numFmtId="0" fontId="19" fillId="3" borderId="39" xfId="0" applyFont="1" applyFill="1" applyBorder="1" applyAlignment="1">
      <alignment vertical="top" wrapText="1"/>
    </xf>
    <xf numFmtId="0" fontId="19" fillId="3" borderId="40" xfId="0" applyFont="1" applyFill="1" applyBorder="1" applyAlignment="1">
      <alignment vertical="top" wrapText="1"/>
    </xf>
    <xf numFmtId="0" fontId="19" fillId="3" borderId="41" xfId="0" applyFont="1" applyFill="1" applyBorder="1" applyAlignment="1">
      <alignment vertical="top" wrapText="1"/>
    </xf>
    <xf numFmtId="0" fontId="20" fillId="3" borderId="33" xfId="0" applyFont="1" applyFill="1" applyBorder="1" applyAlignment="1">
      <alignment horizontal="center" vertical="top" wrapText="1" readingOrder="1"/>
    </xf>
    <xf numFmtId="0" fontId="20" fillId="3" borderId="34" xfId="0" applyFont="1" applyFill="1" applyBorder="1" applyAlignment="1">
      <alignment horizontal="center" vertical="top" wrapText="1" readingOrder="1"/>
    </xf>
    <xf numFmtId="0" fontId="20" fillId="6" borderId="33" xfId="0" applyFont="1" applyFill="1" applyBorder="1" applyAlignment="1">
      <alignment horizontal="center" vertical="top" wrapText="1" readingOrder="1"/>
    </xf>
    <xf numFmtId="0" fontId="20" fillId="6" borderId="34" xfId="0" applyFont="1" applyFill="1" applyBorder="1" applyAlignment="1">
      <alignment horizontal="center" vertical="top" wrapText="1" readingOrder="1"/>
    </xf>
    <xf numFmtId="0" fontId="13" fillId="3" borderId="38" xfId="0" applyFont="1" applyFill="1" applyBorder="1" applyAlignment="1">
      <alignment vertical="top" wrapText="1"/>
    </xf>
    <xf numFmtId="0" fontId="13" fillId="3" borderId="39" xfId="0" applyFont="1" applyFill="1" applyBorder="1" applyAlignment="1">
      <alignment vertical="top" wrapText="1"/>
    </xf>
    <xf numFmtId="0" fontId="13" fillId="3" borderId="40" xfId="0" applyFont="1" applyFill="1" applyBorder="1" applyAlignment="1">
      <alignment vertical="top" wrapText="1"/>
    </xf>
    <xf numFmtId="0" fontId="13" fillId="3" borderId="41" xfId="0" applyFont="1" applyFill="1" applyBorder="1" applyAlignment="1">
      <alignment vertical="top" wrapText="1"/>
    </xf>
    <xf numFmtId="0" fontId="14" fillId="3" borderId="33" xfId="0" applyFont="1" applyFill="1" applyBorder="1" applyAlignment="1">
      <alignment horizontal="center" vertical="top" wrapText="1" readingOrder="1"/>
    </xf>
    <xf numFmtId="0" fontId="14" fillId="3" borderId="34" xfId="0" applyFont="1" applyFill="1" applyBorder="1" applyAlignment="1">
      <alignment horizontal="center" vertical="top" wrapText="1" readingOrder="1"/>
    </xf>
    <xf numFmtId="17" fontId="15" fillId="7" borderId="35" xfId="0" applyNumberFormat="1" applyFont="1" applyFill="1" applyBorder="1" applyAlignment="1">
      <alignment horizontal="left" vertical="center" wrapText="1" indent="1" readingOrder="1"/>
    </xf>
    <xf numFmtId="17" fontId="15" fillId="7" borderId="36" xfId="0" applyNumberFormat="1" applyFont="1" applyFill="1" applyBorder="1" applyAlignment="1">
      <alignment horizontal="left" vertical="center" wrapText="1" indent="1" readingOrder="1"/>
    </xf>
    <xf numFmtId="17" fontId="15" fillId="7" borderId="37" xfId="0" applyNumberFormat="1" applyFont="1" applyFill="1" applyBorder="1" applyAlignment="1">
      <alignment horizontal="left" vertical="center" wrapText="1" indent="1" readingOrder="1"/>
    </xf>
    <xf numFmtId="0" fontId="20" fillId="3" borderId="35" xfId="0" applyFont="1" applyFill="1" applyBorder="1" applyAlignment="1">
      <alignment horizontal="left" vertical="center" wrapText="1" indent="1" readingOrder="1"/>
    </xf>
    <xf numFmtId="0" fontId="20" fillId="3" borderId="36" xfId="0" applyFont="1" applyFill="1" applyBorder="1" applyAlignment="1">
      <alignment horizontal="left" vertical="center" wrapText="1" indent="1" readingOrder="1"/>
    </xf>
    <xf numFmtId="0" fontId="20" fillId="3" borderId="37" xfId="0" applyFont="1" applyFill="1" applyBorder="1" applyAlignment="1">
      <alignment horizontal="left" vertical="center" wrapText="1" indent="1" readingOrder="1"/>
    </xf>
    <xf numFmtId="0" fontId="24" fillId="3" borderId="33" xfId="0" applyFont="1" applyFill="1" applyBorder="1" applyAlignment="1">
      <alignment horizontal="center" vertical="top" wrapText="1" readingOrder="1"/>
    </xf>
    <xf numFmtId="0" fontId="24" fillId="3" borderId="34" xfId="0" applyFont="1" applyFill="1" applyBorder="1" applyAlignment="1">
      <alignment horizontal="center" vertical="top" wrapText="1" readingOrder="1"/>
    </xf>
    <xf numFmtId="0" fontId="24" fillId="6" borderId="33" xfId="0" applyFont="1" applyFill="1" applyBorder="1" applyAlignment="1">
      <alignment horizontal="center" vertical="top" wrapText="1" readingOrder="1"/>
    </xf>
    <xf numFmtId="0" fontId="24" fillId="6" borderId="34" xfId="0" applyFont="1" applyFill="1" applyBorder="1" applyAlignment="1">
      <alignment horizontal="center" vertical="top" wrapText="1" readingOrder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te 2" xfId="40"/>
    <cellStyle name="Output" xfId="41" builtinId="21" customBuiltin="1"/>
    <cellStyle name="Percent" xfId="42" builtinId="5"/>
    <cellStyle name="Percent 2" xfId="43"/>
    <cellStyle name="Title" xfId="44" builtinId="15" customBuiltin="1"/>
    <cellStyle name="Total" xfId="45" builtinId="25" customBuiltin="1"/>
    <cellStyle name="Warning Text" xfId="46" builtinId="11" customBuiltin="1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924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A235"/>
  <sheetViews>
    <sheetView topLeftCell="C220" workbookViewId="0">
      <selection activeCell="AN230" sqref="AN230"/>
    </sheetView>
  </sheetViews>
  <sheetFormatPr defaultRowHeight="12.75"/>
  <cols>
    <col min="1" max="1" width="9.140625" style="95"/>
    <col min="2" max="2" width="13" style="202" customWidth="1"/>
    <col min="3" max="3" width="11.5703125" style="95" customWidth="1"/>
    <col min="4" max="4" width="11.42578125" style="95" customWidth="1"/>
    <col min="5" max="5" width="9.85546875" style="95" customWidth="1"/>
    <col min="6" max="6" width="10.85546875" style="95" customWidth="1"/>
    <col min="7" max="7" width="11.140625" style="95" customWidth="1"/>
    <col min="8" max="8" width="11.28515625" style="95" customWidth="1"/>
    <col min="9" max="9" width="11.85546875" style="96" customWidth="1"/>
    <col min="10" max="11" width="9.140625" style="95"/>
    <col min="12" max="12" width="12.140625" style="202" customWidth="1"/>
    <col min="13" max="14" width="11.85546875" style="95" customWidth="1"/>
    <col min="15" max="15" width="13.5703125" style="95" bestFit="1" customWidth="1"/>
    <col min="16" max="16" width="10.42578125" style="95" customWidth="1"/>
    <col min="17" max="19" width="11.85546875" style="95" customWidth="1"/>
    <col min="20" max="20" width="13.5703125" style="95" bestFit="1" customWidth="1"/>
    <col min="21" max="21" width="10.42578125" style="95" customWidth="1"/>
    <col min="22" max="22" width="11.28515625" style="95" bestFit="1" customWidth="1"/>
    <col min="23" max="23" width="12.140625" style="96" bestFit="1" customWidth="1"/>
    <col min="24" max="24" width="7.7109375" style="96" bestFit="1" customWidth="1"/>
    <col min="25" max="25" width="10.28515625" style="95" bestFit="1" customWidth="1"/>
    <col min="26" max="26" width="9.140625" style="95"/>
    <col min="27" max="27" width="9.140625" style="97"/>
    <col min="28" max="16384" width="9.140625" style="95"/>
  </cols>
  <sheetData>
    <row r="1" spans="1:23" ht="13.5" thickBot="1"/>
    <row r="2" spans="1:23" ht="13.5" thickTop="1">
      <c r="B2" s="316" t="s">
        <v>0</v>
      </c>
      <c r="C2" s="317"/>
      <c r="D2" s="317"/>
      <c r="E2" s="317"/>
      <c r="F2" s="317"/>
      <c r="G2" s="317"/>
      <c r="H2" s="317"/>
      <c r="I2" s="318"/>
      <c r="L2" s="319" t="s">
        <v>1</v>
      </c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1"/>
    </row>
    <row r="3" spans="1:23" ht="13.5" thickBot="1">
      <c r="B3" s="307" t="s">
        <v>2</v>
      </c>
      <c r="C3" s="308"/>
      <c r="D3" s="308"/>
      <c r="E3" s="308"/>
      <c r="F3" s="308"/>
      <c r="G3" s="308"/>
      <c r="H3" s="308"/>
      <c r="I3" s="309"/>
      <c r="L3" s="310" t="s">
        <v>3</v>
      </c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2"/>
    </row>
    <row r="4" spans="1:23" ht="14.25" thickTop="1" thickBot="1"/>
    <row r="5" spans="1:23" ht="14.25" thickTop="1" thickBot="1">
      <c r="B5" s="224"/>
      <c r="C5" s="301" t="s">
        <v>91</v>
      </c>
      <c r="D5" s="302"/>
      <c r="E5" s="303"/>
      <c r="F5" s="304" t="s">
        <v>93</v>
      </c>
      <c r="G5" s="305"/>
      <c r="H5" s="306"/>
      <c r="I5" s="225" t="s">
        <v>4</v>
      </c>
      <c r="L5" s="224"/>
      <c r="M5" s="313" t="s">
        <v>91</v>
      </c>
      <c r="N5" s="314"/>
      <c r="O5" s="314"/>
      <c r="P5" s="314"/>
      <c r="Q5" s="315"/>
      <c r="R5" s="313" t="s">
        <v>93</v>
      </c>
      <c r="S5" s="314"/>
      <c r="T5" s="314"/>
      <c r="U5" s="314"/>
      <c r="V5" s="315"/>
      <c r="W5" s="225" t="s">
        <v>4</v>
      </c>
    </row>
    <row r="6" spans="1:23" ht="13.5" thickTop="1">
      <c r="B6" s="226" t="s">
        <v>5</v>
      </c>
      <c r="C6" s="227"/>
      <c r="D6" s="228"/>
      <c r="E6" s="158"/>
      <c r="F6" s="227"/>
      <c r="G6" s="228"/>
      <c r="H6" s="158"/>
      <c r="I6" s="229" t="s">
        <v>6</v>
      </c>
      <c r="L6" s="226" t="s">
        <v>5</v>
      </c>
      <c r="M6" s="227"/>
      <c r="N6" s="230"/>
      <c r="O6" s="155"/>
      <c r="P6" s="231"/>
      <c r="Q6" s="156"/>
      <c r="R6" s="227"/>
      <c r="S6" s="230"/>
      <c r="T6" s="155"/>
      <c r="U6" s="231"/>
      <c r="V6" s="155"/>
      <c r="W6" s="229" t="s">
        <v>6</v>
      </c>
    </row>
    <row r="7" spans="1:23" ht="13.5" thickBot="1">
      <c r="B7" s="232"/>
      <c r="C7" s="233" t="s">
        <v>7</v>
      </c>
      <c r="D7" s="234" t="s">
        <v>8</v>
      </c>
      <c r="E7" s="218" t="s">
        <v>9</v>
      </c>
      <c r="F7" s="233" t="s">
        <v>7</v>
      </c>
      <c r="G7" s="234" t="s">
        <v>8</v>
      </c>
      <c r="H7" s="218" t="s">
        <v>9</v>
      </c>
      <c r="I7" s="235"/>
      <c r="L7" s="232"/>
      <c r="M7" s="236" t="s">
        <v>10</v>
      </c>
      <c r="N7" s="237" t="s">
        <v>11</v>
      </c>
      <c r="O7" s="157" t="s">
        <v>12</v>
      </c>
      <c r="P7" s="238" t="s">
        <v>13</v>
      </c>
      <c r="Q7" s="219" t="s">
        <v>9</v>
      </c>
      <c r="R7" s="236" t="s">
        <v>10</v>
      </c>
      <c r="S7" s="237" t="s">
        <v>11</v>
      </c>
      <c r="T7" s="157" t="s">
        <v>12</v>
      </c>
      <c r="U7" s="238" t="s">
        <v>13</v>
      </c>
      <c r="V7" s="157" t="s">
        <v>9</v>
      </c>
      <c r="W7" s="235"/>
    </row>
    <row r="8" spans="1:23" ht="6" customHeight="1" thickTop="1">
      <c r="B8" s="226"/>
      <c r="C8" s="239"/>
      <c r="D8" s="240"/>
      <c r="E8" s="99"/>
      <c r="F8" s="239"/>
      <c r="G8" s="240"/>
      <c r="H8" s="99"/>
      <c r="I8" s="241"/>
      <c r="L8" s="226"/>
      <c r="M8" s="242"/>
      <c r="N8" s="243"/>
      <c r="O8" s="141"/>
      <c r="P8" s="244"/>
      <c r="Q8" s="144"/>
      <c r="R8" s="242"/>
      <c r="S8" s="243"/>
      <c r="T8" s="141"/>
      <c r="U8" s="244"/>
      <c r="V8" s="146"/>
      <c r="W8" s="245"/>
    </row>
    <row r="9" spans="1:23">
      <c r="A9" s="270" t="str">
        <f>IF(ISERROR(F9/G9)," ",IF(F9/G9&gt;0.5,IF(F9/G9&lt;1.5," ","NOT OK"),"NOT OK"))</f>
        <v xml:space="preserve"> </v>
      </c>
      <c r="B9" s="226" t="s">
        <v>14</v>
      </c>
      <c r="C9" s="246">
        <f>+BKK!C9+DMK!C9</f>
        <v>12078</v>
      </c>
      <c r="D9" s="247">
        <f>+BKK!D9+DMK!D9</f>
        <v>12006</v>
      </c>
      <c r="E9" s="100">
        <f>C9+D9</f>
        <v>24084</v>
      </c>
      <c r="F9" s="246">
        <f>+BKK!F9+DMK!F9</f>
        <v>11660</v>
      </c>
      <c r="G9" s="247">
        <f>+BKK!G9+DMK!G9</f>
        <v>11707</v>
      </c>
      <c r="H9" s="100">
        <f>F9+G9</f>
        <v>23367</v>
      </c>
      <c r="I9" s="222">
        <f t="shared" ref="I9:I24" si="0">IF(E9=0,0,((H9/E9)-1)*100)</f>
        <v>-2.9770802192326862</v>
      </c>
      <c r="L9" s="226" t="s">
        <v>14</v>
      </c>
      <c r="M9" s="248">
        <f>+BKK!M9+DMK!M9</f>
        <v>1916984</v>
      </c>
      <c r="N9" s="249">
        <f>+BKK!N9+DMK!N9</f>
        <v>1853536</v>
      </c>
      <c r="O9" s="142">
        <f>M9+N9</f>
        <v>3770520</v>
      </c>
      <c r="P9" s="102">
        <f>+BKK!P9+DMK!P9</f>
        <v>102035</v>
      </c>
      <c r="Q9" s="145">
        <f>+O9+P9</f>
        <v>3872555</v>
      </c>
      <c r="R9" s="248">
        <f>+BKK!R9+DMK!R9</f>
        <v>1972130</v>
      </c>
      <c r="S9" s="249">
        <f>+BKK!S9+DMK!S9</f>
        <v>1892162</v>
      </c>
      <c r="T9" s="142">
        <f>R9+S9</f>
        <v>3864292</v>
      </c>
      <c r="U9" s="102">
        <f>+BKK!U9+DMK!U9</f>
        <v>78085</v>
      </c>
      <c r="V9" s="147">
        <f t="shared" ref="V9:V11" si="1">+T9+U9</f>
        <v>3942377</v>
      </c>
      <c r="W9" s="222">
        <f t="shared" ref="W9:W24" si="2">IF(Q9=0,0,((V9/Q9)-1)*100)</f>
        <v>1.8029956966395533</v>
      </c>
    </row>
    <row r="10" spans="1:23">
      <c r="A10" s="270" t="str">
        <f t="shared" ref="A10:A69" si="3">IF(ISERROR(F10/G10)," ",IF(F10/G10&gt;0.5,IF(F10/G10&lt;1.5," ","NOT OK"),"NOT OK"))</f>
        <v xml:space="preserve"> </v>
      </c>
      <c r="B10" s="226" t="s">
        <v>15</v>
      </c>
      <c r="C10" s="246">
        <f>+BKK!C10+DMK!C10</f>
        <v>12226</v>
      </c>
      <c r="D10" s="247">
        <f>+BKK!D10+DMK!D10</f>
        <v>12179</v>
      </c>
      <c r="E10" s="100">
        <f>C10+D10</f>
        <v>24405</v>
      </c>
      <c r="F10" s="246">
        <f>+BKK!F10+DMK!F10</f>
        <v>12060</v>
      </c>
      <c r="G10" s="247">
        <f>+BKK!G10+DMK!G10</f>
        <v>12052</v>
      </c>
      <c r="H10" s="100">
        <f>F10+G10</f>
        <v>24112</v>
      </c>
      <c r="I10" s="222">
        <f t="shared" si="0"/>
        <v>-1.2005736529399735</v>
      </c>
      <c r="K10" s="101"/>
      <c r="L10" s="226" t="s">
        <v>15</v>
      </c>
      <c r="M10" s="248">
        <f>+BKK!M10+DMK!M10</f>
        <v>2028459</v>
      </c>
      <c r="N10" s="249">
        <f>+BKK!N10+DMK!N10</f>
        <v>1931788</v>
      </c>
      <c r="O10" s="142">
        <f>M10+N10</f>
        <v>3960247</v>
      </c>
      <c r="P10" s="102">
        <f>+BKK!P10+DMK!P10</f>
        <v>85061</v>
      </c>
      <c r="Q10" s="145">
        <f t="shared" ref="Q10:Q11" si="4">+O10+P10</f>
        <v>4045308</v>
      </c>
      <c r="R10" s="248">
        <f>+BKK!R10+DMK!R10</f>
        <v>2119322</v>
      </c>
      <c r="S10" s="249">
        <f>+BKK!S10+DMK!S10</f>
        <v>2045381</v>
      </c>
      <c r="T10" s="142">
        <f>R10+S10</f>
        <v>4164703</v>
      </c>
      <c r="U10" s="102">
        <f>+BKK!U10+DMK!U10</f>
        <v>69021</v>
      </c>
      <c r="V10" s="147">
        <f t="shared" si="1"/>
        <v>4233724</v>
      </c>
      <c r="W10" s="222">
        <f t="shared" si="2"/>
        <v>4.657642879108348</v>
      </c>
    </row>
    <row r="11" spans="1:23" ht="13.5" thickBot="1">
      <c r="A11" s="270" t="str">
        <f t="shared" si="3"/>
        <v xml:space="preserve"> </v>
      </c>
      <c r="B11" s="232" t="s">
        <v>16</v>
      </c>
      <c r="C11" s="250">
        <f>+BKK!C11+DMK!C11</f>
        <v>12827</v>
      </c>
      <c r="D11" s="251">
        <f>+BKK!D11+DMK!D11</f>
        <v>12763</v>
      </c>
      <c r="E11" s="100">
        <f>C11+D11</f>
        <v>25590</v>
      </c>
      <c r="F11" s="250">
        <f>+BKK!F11+DMK!F11</f>
        <v>12842</v>
      </c>
      <c r="G11" s="251">
        <f>+BKK!G11+DMK!G11</f>
        <v>12811</v>
      </c>
      <c r="H11" s="100">
        <f>F11+G11</f>
        <v>25653</v>
      </c>
      <c r="I11" s="222">
        <f t="shared" si="0"/>
        <v>0.24618991793670109</v>
      </c>
      <c r="K11" s="101"/>
      <c r="L11" s="232" t="s">
        <v>16</v>
      </c>
      <c r="M11" s="248">
        <f>+BKK!M11+DMK!M11</f>
        <v>2119180</v>
      </c>
      <c r="N11" s="249">
        <f>+BKK!N11+DMK!N11</f>
        <v>1947945</v>
      </c>
      <c r="O11" s="142">
        <f>M11+N11</f>
        <v>4067125</v>
      </c>
      <c r="P11" s="102">
        <f>+BKK!P11+DMK!P11</f>
        <v>82537</v>
      </c>
      <c r="Q11" s="145">
        <f t="shared" si="4"/>
        <v>4149662</v>
      </c>
      <c r="R11" s="248">
        <f>+BKK!R11+DMK!R11</f>
        <v>2381347</v>
      </c>
      <c r="S11" s="249">
        <f>+BKK!S11+DMK!S11</f>
        <v>2197451</v>
      </c>
      <c r="T11" s="142">
        <f>R11+S11</f>
        <v>4578798</v>
      </c>
      <c r="U11" s="102">
        <f>+BKK!U11+DMK!U11</f>
        <v>74430</v>
      </c>
      <c r="V11" s="147">
        <f t="shared" si="1"/>
        <v>4653228</v>
      </c>
      <c r="W11" s="222">
        <f t="shared" si="2"/>
        <v>12.135108835370211</v>
      </c>
    </row>
    <row r="12" spans="1:23" ht="14.25" thickTop="1" thickBot="1">
      <c r="A12" s="270" t="str">
        <f>IF(ISERROR(F12/G12)," ",IF(F12/G12&gt;0.5,IF(F12/G12&lt;1.5," ","NOT OK"),"NOT OK"))</f>
        <v xml:space="preserve"> </v>
      </c>
      <c r="B12" s="210" t="s">
        <v>17</v>
      </c>
      <c r="C12" s="103">
        <f t="shared" ref="C12:H12" si="5">+C9+C10+C11</f>
        <v>37131</v>
      </c>
      <c r="D12" s="104">
        <f t="shared" si="5"/>
        <v>36948</v>
      </c>
      <c r="E12" s="105">
        <f t="shared" si="5"/>
        <v>74079</v>
      </c>
      <c r="F12" s="103">
        <f t="shared" si="5"/>
        <v>36562</v>
      </c>
      <c r="G12" s="104">
        <f t="shared" si="5"/>
        <v>36570</v>
      </c>
      <c r="H12" s="105">
        <f t="shared" si="5"/>
        <v>73132</v>
      </c>
      <c r="I12" s="106">
        <f>IF(E12=0,0,((H12/E12)-1)*100)</f>
        <v>-1.2783649887282533</v>
      </c>
      <c r="L12" s="203" t="s">
        <v>17</v>
      </c>
      <c r="M12" s="148">
        <f t="shared" ref="M12:V12" si="6">+M9+M10+M11</f>
        <v>6064623</v>
      </c>
      <c r="N12" s="149">
        <f t="shared" si="6"/>
        <v>5733269</v>
      </c>
      <c r="O12" s="148">
        <f t="shared" si="6"/>
        <v>11797892</v>
      </c>
      <c r="P12" s="148">
        <f t="shared" si="6"/>
        <v>269633</v>
      </c>
      <c r="Q12" s="148">
        <f t="shared" si="6"/>
        <v>12067525</v>
      </c>
      <c r="R12" s="148">
        <f t="shared" si="6"/>
        <v>6472799</v>
      </c>
      <c r="S12" s="149">
        <f t="shared" si="6"/>
        <v>6134994</v>
      </c>
      <c r="T12" s="148">
        <f t="shared" si="6"/>
        <v>12607793</v>
      </c>
      <c r="U12" s="148">
        <f t="shared" si="6"/>
        <v>221536</v>
      </c>
      <c r="V12" s="150">
        <f t="shared" si="6"/>
        <v>12829329</v>
      </c>
      <c r="W12" s="151">
        <f>IF(Q12=0,0,((V12/Q12)-1)*100)</f>
        <v>6.3128437687098193</v>
      </c>
    </row>
    <row r="13" spans="1:23" ht="13.5" thickTop="1">
      <c r="A13" s="270" t="str">
        <f t="shared" si="3"/>
        <v xml:space="preserve"> </v>
      </c>
      <c r="B13" s="226" t="s">
        <v>18</v>
      </c>
      <c r="C13" s="246">
        <f>+BKK!C13+DMK!C13</f>
        <v>12692</v>
      </c>
      <c r="D13" s="247">
        <f>+BKK!D13+DMK!D13</f>
        <v>12661</v>
      </c>
      <c r="E13" s="100">
        <f>C13+D13</f>
        <v>25353</v>
      </c>
      <c r="F13" s="246">
        <f>+BKK!F13+DMK!F13</f>
        <v>12950</v>
      </c>
      <c r="G13" s="247">
        <f>+BKK!G13+DMK!G13</f>
        <v>12912</v>
      </c>
      <c r="H13" s="100">
        <f>F13+G13</f>
        <v>25862</v>
      </c>
      <c r="I13" s="222">
        <f t="shared" si="0"/>
        <v>2.0076519544038218</v>
      </c>
      <c r="L13" s="226" t="s">
        <v>18</v>
      </c>
      <c r="M13" s="248">
        <f>+BKK!M13+DMK!M13</f>
        <v>1939902</v>
      </c>
      <c r="N13" s="249">
        <f>+BKK!N13+DMK!N13</f>
        <v>1947744</v>
      </c>
      <c r="O13" s="142">
        <f>M13+N13</f>
        <v>3887646</v>
      </c>
      <c r="P13" s="102">
        <f>+BKK!P13+DMK!P13</f>
        <v>84423</v>
      </c>
      <c r="Q13" s="145">
        <f t="shared" ref="Q13:Q14" si="7">+O13+P13</f>
        <v>3972069</v>
      </c>
      <c r="R13" s="248">
        <f>+BKK!R13+DMK!R13</f>
        <v>2263300</v>
      </c>
      <c r="S13" s="249">
        <f>+BKK!S13+DMK!S13</f>
        <v>2266427</v>
      </c>
      <c r="T13" s="142">
        <f>R13+S13</f>
        <v>4529727</v>
      </c>
      <c r="U13" s="102">
        <f>+BKK!U13+DMK!U13</f>
        <v>68302</v>
      </c>
      <c r="V13" s="147">
        <f t="shared" ref="V13:V14" si="8">+T13+U13</f>
        <v>4598029</v>
      </c>
      <c r="W13" s="222">
        <f t="shared" si="2"/>
        <v>15.759041446661669</v>
      </c>
    </row>
    <row r="14" spans="1:23">
      <c r="A14" s="270" t="str">
        <f t="shared" si="3"/>
        <v xml:space="preserve"> </v>
      </c>
      <c r="B14" s="226" t="s">
        <v>19</v>
      </c>
      <c r="C14" s="248">
        <f>+BKK!C14+DMK!C14</f>
        <v>11061</v>
      </c>
      <c r="D14" s="252">
        <f>+BKK!D14+DMK!D14</f>
        <v>11013</v>
      </c>
      <c r="E14" s="100">
        <f>C14+D14</f>
        <v>22074</v>
      </c>
      <c r="F14" s="248">
        <f>+BKK!F14+DMK!F14</f>
        <v>12261</v>
      </c>
      <c r="G14" s="252">
        <f>+BKK!G14+DMK!G14</f>
        <v>12211</v>
      </c>
      <c r="H14" s="107">
        <f>F14+G14</f>
        <v>24472</v>
      </c>
      <c r="I14" s="222">
        <f t="shared" si="0"/>
        <v>10.863459273353261</v>
      </c>
      <c r="L14" s="226" t="s">
        <v>19</v>
      </c>
      <c r="M14" s="248">
        <f>+BKK!M14+DMK!M14</f>
        <v>1640634</v>
      </c>
      <c r="N14" s="249">
        <f>+BKK!N14+DMK!N14</f>
        <v>1755474</v>
      </c>
      <c r="O14" s="142">
        <f>M14+N14</f>
        <v>3396108</v>
      </c>
      <c r="P14" s="102">
        <f>+BKK!P14+DMK!P14</f>
        <v>76109</v>
      </c>
      <c r="Q14" s="145">
        <f t="shared" si="7"/>
        <v>3472217</v>
      </c>
      <c r="R14" s="248">
        <f>+BKK!R14+DMK!R14</f>
        <v>2173968</v>
      </c>
      <c r="S14" s="249">
        <f>+BKK!S14+DMK!S14</f>
        <v>2206417</v>
      </c>
      <c r="T14" s="142">
        <f>R14+S14</f>
        <v>4380385</v>
      </c>
      <c r="U14" s="102">
        <f>+BKK!U14+DMK!U14</f>
        <v>72541</v>
      </c>
      <c r="V14" s="147">
        <f t="shared" si="8"/>
        <v>4452926</v>
      </c>
      <c r="W14" s="222">
        <f t="shared" si="2"/>
        <v>28.244461679670362</v>
      </c>
    </row>
    <row r="15" spans="1:23" ht="13.5" thickBot="1">
      <c r="A15" s="272" t="str">
        <f>IF(ISERROR(F15/G15)," ",IF(F15/G15&gt;0.5,IF(F15/G15&lt;1.5," ","NOT OK"),"NOT OK"))</f>
        <v xml:space="preserve"> </v>
      </c>
      <c r="B15" s="226" t="s">
        <v>20</v>
      </c>
      <c r="C15" s="248">
        <f>+BKK!C15+DMK!C15</f>
        <v>11453</v>
      </c>
      <c r="D15" s="252">
        <f>+BKK!D15+DMK!D15</f>
        <v>11416</v>
      </c>
      <c r="E15" s="100">
        <f>C15+D15</f>
        <v>22869</v>
      </c>
      <c r="F15" s="248">
        <f>+BKK!F15+DMK!F15</f>
        <v>13301</v>
      </c>
      <c r="G15" s="252">
        <f>+BKK!G15+DMK!G15</f>
        <v>13338</v>
      </c>
      <c r="H15" s="107">
        <f>F15+G15</f>
        <v>26639</v>
      </c>
      <c r="I15" s="222">
        <f>IF(E15=0,0,((H15/E15)-1)*100)</f>
        <v>16.485198303380109</v>
      </c>
      <c r="J15" s="108"/>
      <c r="L15" s="226" t="s">
        <v>20</v>
      </c>
      <c r="M15" s="248">
        <f>+BKK!M15+DMK!M15</f>
        <v>1737528</v>
      </c>
      <c r="N15" s="249">
        <f>+BKK!N15+DMK!N15</f>
        <v>1902162</v>
      </c>
      <c r="O15" s="142">
        <f>M15+N15</f>
        <v>3639690</v>
      </c>
      <c r="P15" s="102">
        <f>+BKK!P15+DMK!P15</f>
        <v>84515</v>
      </c>
      <c r="Q15" s="145">
        <f>+O15+P15</f>
        <v>3724205</v>
      </c>
      <c r="R15" s="248">
        <f>+BKK!R15+DMK!R15</f>
        <v>2278643</v>
      </c>
      <c r="S15" s="249">
        <f>+BKK!S15+DMK!S15</f>
        <v>2434757</v>
      </c>
      <c r="T15" s="142">
        <f>R15+S15</f>
        <v>4713400</v>
      </c>
      <c r="U15" s="102">
        <f>+BKK!U15+DMK!U15</f>
        <v>85676</v>
      </c>
      <c r="V15" s="147">
        <f>+T15+U15</f>
        <v>4799076</v>
      </c>
      <c r="W15" s="222">
        <f>IF(Q15=0,0,((V15/Q15)-1)*100)</f>
        <v>28.861757072986038</v>
      </c>
    </row>
    <row r="16" spans="1:23" ht="14.25" thickTop="1" thickBot="1">
      <c r="A16" s="270" t="str">
        <f>IF(ISERROR(F16/G16)," ",IF(F16/G16&gt;0.5,IF(F16/G16&lt;1.5," ","NOT OK"),"NOT OK"))</f>
        <v xml:space="preserve"> </v>
      </c>
      <c r="B16" s="210" t="s">
        <v>89</v>
      </c>
      <c r="C16" s="103">
        <f>+C13+C14+C15</f>
        <v>35206</v>
      </c>
      <c r="D16" s="104">
        <f t="shared" ref="D16:H16" si="9">+D13+D14+D15</f>
        <v>35090</v>
      </c>
      <c r="E16" s="105">
        <f t="shared" si="9"/>
        <v>70296</v>
      </c>
      <c r="F16" s="103">
        <f t="shared" si="9"/>
        <v>38512</v>
      </c>
      <c r="G16" s="104">
        <f t="shared" si="9"/>
        <v>38461</v>
      </c>
      <c r="H16" s="105">
        <f t="shared" si="9"/>
        <v>76973</v>
      </c>
      <c r="I16" s="106">
        <f>IF(E16=0,0,((H16/E16)-1)*100)</f>
        <v>9.4984067372254408</v>
      </c>
      <c r="L16" s="203" t="s">
        <v>89</v>
      </c>
      <c r="M16" s="148">
        <f t="shared" ref="M16:V16" si="10">+M13+M14+M15</f>
        <v>5318064</v>
      </c>
      <c r="N16" s="149">
        <f t="shared" si="10"/>
        <v>5605380</v>
      </c>
      <c r="O16" s="148">
        <f t="shared" si="10"/>
        <v>10923444</v>
      </c>
      <c r="P16" s="148">
        <f t="shared" si="10"/>
        <v>245047</v>
      </c>
      <c r="Q16" s="148">
        <f t="shared" si="10"/>
        <v>11168491</v>
      </c>
      <c r="R16" s="148">
        <f t="shared" si="10"/>
        <v>6715911</v>
      </c>
      <c r="S16" s="149">
        <f t="shared" si="10"/>
        <v>6907601</v>
      </c>
      <c r="T16" s="148">
        <f t="shared" si="10"/>
        <v>13623512</v>
      </c>
      <c r="U16" s="148">
        <f t="shared" si="10"/>
        <v>226519</v>
      </c>
      <c r="V16" s="150">
        <f t="shared" si="10"/>
        <v>13850031</v>
      </c>
      <c r="W16" s="151">
        <f>IF(Q16=0,0,((V16/Q16)-1)*100)</f>
        <v>24.009868477308171</v>
      </c>
    </row>
    <row r="17" spans="1:23" ht="13.5" thickTop="1">
      <c r="A17" s="270" t="str">
        <f t="shared" si="3"/>
        <v xml:space="preserve"> </v>
      </c>
      <c r="B17" s="226" t="s">
        <v>21</v>
      </c>
      <c r="C17" s="253">
        <f>+BKK!C17+DMK!C17</f>
        <v>11252</v>
      </c>
      <c r="D17" s="254">
        <f>+BKK!D17+DMK!D17</f>
        <v>11191</v>
      </c>
      <c r="E17" s="100">
        <f>C17+D17</f>
        <v>22443</v>
      </c>
      <c r="F17" s="253">
        <f>+BKK!F17+DMK!F17</f>
        <v>12970</v>
      </c>
      <c r="G17" s="254">
        <f>+BKK!G17+DMK!G17</f>
        <v>12964</v>
      </c>
      <c r="H17" s="107">
        <f>F17+G17</f>
        <v>25934</v>
      </c>
      <c r="I17" s="222">
        <f t="shared" si="0"/>
        <v>15.554961457915617</v>
      </c>
      <c r="L17" s="226" t="s">
        <v>21</v>
      </c>
      <c r="M17" s="248">
        <f>+BKK!M17+DMK!M17</f>
        <v>1793887</v>
      </c>
      <c r="N17" s="249">
        <f>+BKK!N17+DMK!N17</f>
        <v>1801838</v>
      </c>
      <c r="O17" s="142">
        <f>M17+N17</f>
        <v>3595725</v>
      </c>
      <c r="P17" s="102">
        <f>+BKK!P17+DMK!P17</f>
        <v>68622</v>
      </c>
      <c r="Q17" s="145">
        <f t="shared" ref="Q17:Q19" si="11">+O17+P17</f>
        <v>3664347</v>
      </c>
      <c r="R17" s="248">
        <f>+BKK!R17+DMK!R17</f>
        <v>2228955</v>
      </c>
      <c r="S17" s="249">
        <f>+BKK!S17+DMK!S17</f>
        <v>2276031</v>
      </c>
      <c r="T17" s="142">
        <f>R17+S17</f>
        <v>4504986</v>
      </c>
      <c r="U17" s="102">
        <f>+BKK!U17+DMK!U17</f>
        <v>78722</v>
      </c>
      <c r="V17" s="147">
        <f t="shared" ref="V17:V19" si="12">+T17+U17</f>
        <v>4583708</v>
      </c>
      <c r="W17" s="222">
        <f t="shared" si="2"/>
        <v>25.089354256024343</v>
      </c>
    </row>
    <row r="18" spans="1:23">
      <c r="A18" s="270" t="str">
        <f>IF(ISERROR(F18/G18)," ",IF(F18/G18&gt;0.5,IF(F18/G18&lt;1.5," ","NOT OK"),"NOT OK"))</f>
        <v xml:space="preserve"> </v>
      </c>
      <c r="B18" s="226" t="s">
        <v>90</v>
      </c>
      <c r="C18" s="253">
        <f>+BKK!C18+DMK!C18</f>
        <v>10957</v>
      </c>
      <c r="D18" s="254">
        <f>+BKK!D18+DMK!D18</f>
        <v>10938</v>
      </c>
      <c r="E18" s="100">
        <f>C18+D18</f>
        <v>21895</v>
      </c>
      <c r="F18" s="253">
        <f>+BKK!F18+DMK!F18</f>
        <v>12867</v>
      </c>
      <c r="G18" s="254">
        <f>+BKK!G18+DMK!G18</f>
        <v>12869</v>
      </c>
      <c r="H18" s="107">
        <f>F18+G18</f>
        <v>25736</v>
      </c>
      <c r="I18" s="222">
        <f>IF(E18=0,0,((H18/E18)-1)*100)</f>
        <v>17.542817994976012</v>
      </c>
      <c r="L18" s="226" t="s">
        <v>90</v>
      </c>
      <c r="M18" s="248">
        <f>+BKK!M18+DMK!M18</f>
        <v>1531574</v>
      </c>
      <c r="N18" s="249">
        <f>+BKK!N18+DMK!N18</f>
        <v>1624532</v>
      </c>
      <c r="O18" s="142">
        <f>M18+N18</f>
        <v>3156106</v>
      </c>
      <c r="P18" s="102">
        <f>+BKK!P18+DMK!P18</f>
        <v>78449</v>
      </c>
      <c r="Q18" s="145">
        <f>+O18+P18</f>
        <v>3234555</v>
      </c>
      <c r="R18" s="248">
        <f>+BKK!R18+DMK!R18</f>
        <v>2048221</v>
      </c>
      <c r="S18" s="249">
        <f>+BKK!S18+DMK!S18</f>
        <v>2129856</v>
      </c>
      <c r="T18" s="142">
        <f>R18+S18</f>
        <v>4178077</v>
      </c>
      <c r="U18" s="102">
        <f>+BKK!U18+DMK!U18</f>
        <v>86407</v>
      </c>
      <c r="V18" s="147">
        <f>+T18+U18</f>
        <v>4264484</v>
      </c>
      <c r="W18" s="222">
        <f>IF(Q18=0,0,((V18/Q18)-1)*100)</f>
        <v>31.841443413390724</v>
      </c>
    </row>
    <row r="19" spans="1:23" ht="13.5" thickBot="1">
      <c r="A19" s="273" t="str">
        <f t="shared" si="3"/>
        <v xml:space="preserve"> </v>
      </c>
      <c r="B19" s="226" t="s">
        <v>22</v>
      </c>
      <c r="C19" s="253">
        <f>+BKK!C19+DMK!C19</f>
        <v>9699</v>
      </c>
      <c r="D19" s="254">
        <f>+BKK!D19+DMK!D19</f>
        <v>9650</v>
      </c>
      <c r="E19" s="100">
        <f>C19+D19</f>
        <v>19349</v>
      </c>
      <c r="F19" s="253">
        <f>+BKK!F19+DMK!F19</f>
        <v>12271</v>
      </c>
      <c r="G19" s="254">
        <f>+BKK!G19+DMK!G19</f>
        <v>12267</v>
      </c>
      <c r="H19" s="107">
        <f>F19+G19</f>
        <v>24538</v>
      </c>
      <c r="I19" s="222">
        <f>IF(E19=0,0,((H19/E19)-1)*100)</f>
        <v>26.817923406894415</v>
      </c>
      <c r="J19" s="109"/>
      <c r="L19" s="226" t="s">
        <v>22</v>
      </c>
      <c r="M19" s="248">
        <f>+BKK!M19+DMK!M19</f>
        <v>1360912</v>
      </c>
      <c r="N19" s="249">
        <f>+BKK!N19+DMK!N19</f>
        <v>1338993</v>
      </c>
      <c r="O19" s="143">
        <f>M19+N19</f>
        <v>2699905</v>
      </c>
      <c r="P19" s="255">
        <f>+BKK!P19+DMK!P19</f>
        <v>89070</v>
      </c>
      <c r="Q19" s="145">
        <f t="shared" si="11"/>
        <v>2788975</v>
      </c>
      <c r="R19" s="248">
        <f>+BKK!R19+DMK!R19</f>
        <v>1981637</v>
      </c>
      <c r="S19" s="249">
        <f>+BKK!S19+DMK!S19</f>
        <v>1942447</v>
      </c>
      <c r="T19" s="143">
        <f>R19+S19</f>
        <v>3924084</v>
      </c>
      <c r="U19" s="255">
        <f>+BKK!U19+DMK!U19</f>
        <v>95597</v>
      </c>
      <c r="V19" s="147">
        <f t="shared" si="12"/>
        <v>4019681</v>
      </c>
      <c r="W19" s="222">
        <f>IF(Q19=0,0,((V19/Q19)-1)*100)</f>
        <v>44.127537894746283</v>
      </c>
    </row>
    <row r="20" spans="1:23" ht="14.25" customHeight="1" thickTop="1" thickBot="1">
      <c r="A20" s="115" t="str">
        <f t="shared" si="3"/>
        <v xml:space="preserve"> </v>
      </c>
      <c r="B20" s="211" t="s">
        <v>23</v>
      </c>
      <c r="C20" s="110">
        <f>+C17+C18+C19</f>
        <v>31908</v>
      </c>
      <c r="D20" s="111">
        <f t="shared" ref="D20:H20" si="13">+D17+D18+D19</f>
        <v>31779</v>
      </c>
      <c r="E20" s="112">
        <f t="shared" si="13"/>
        <v>63687</v>
      </c>
      <c r="F20" s="113">
        <f t="shared" si="13"/>
        <v>38108</v>
      </c>
      <c r="G20" s="114">
        <f t="shared" si="13"/>
        <v>38100</v>
      </c>
      <c r="H20" s="114">
        <f t="shared" si="13"/>
        <v>76208</v>
      </c>
      <c r="I20" s="106">
        <f t="shared" si="0"/>
        <v>19.660213230329582</v>
      </c>
      <c r="J20" s="115"/>
      <c r="K20" s="116"/>
      <c r="L20" s="204" t="s">
        <v>23</v>
      </c>
      <c r="M20" s="152">
        <f>+M17+M18+M19</f>
        <v>4686373</v>
      </c>
      <c r="N20" s="152">
        <f t="shared" ref="N20:V20" si="14">+N17+N18+N19</f>
        <v>4765363</v>
      </c>
      <c r="O20" s="153">
        <f t="shared" si="14"/>
        <v>9451736</v>
      </c>
      <c r="P20" s="153">
        <f t="shared" si="14"/>
        <v>236141</v>
      </c>
      <c r="Q20" s="153">
        <f t="shared" si="14"/>
        <v>9687877</v>
      </c>
      <c r="R20" s="152">
        <f t="shared" si="14"/>
        <v>6258813</v>
      </c>
      <c r="S20" s="152">
        <f t="shared" si="14"/>
        <v>6348334</v>
      </c>
      <c r="T20" s="153">
        <f t="shared" si="14"/>
        <v>12607147</v>
      </c>
      <c r="U20" s="153">
        <f t="shared" si="14"/>
        <v>260726</v>
      </c>
      <c r="V20" s="153">
        <f t="shared" si="14"/>
        <v>12867873</v>
      </c>
      <c r="W20" s="154">
        <f t="shared" si="2"/>
        <v>32.824487759289255</v>
      </c>
    </row>
    <row r="21" spans="1:23" ht="13.5" thickTop="1">
      <c r="A21" s="270" t="str">
        <f t="shared" si="3"/>
        <v xml:space="preserve"> </v>
      </c>
      <c r="B21" s="226" t="s">
        <v>24</v>
      </c>
      <c r="C21" s="248">
        <f>+BKK!C21+DMK!C21</f>
        <v>10339</v>
      </c>
      <c r="D21" s="252">
        <f>+BKK!D21+DMK!D21</f>
        <v>10348</v>
      </c>
      <c r="E21" s="117">
        <f>C21+D21</f>
        <v>20687</v>
      </c>
      <c r="F21" s="248">
        <f>+BKK!F21+DMK!F21</f>
        <v>13391</v>
      </c>
      <c r="G21" s="252">
        <f>+BKK!G21+DMK!G21</f>
        <v>13402</v>
      </c>
      <c r="H21" s="118">
        <f>F21+G21</f>
        <v>26793</v>
      </c>
      <c r="I21" s="222">
        <f t="shared" si="0"/>
        <v>29.516121235558558</v>
      </c>
      <c r="L21" s="226" t="s">
        <v>25</v>
      </c>
      <c r="M21" s="248">
        <f>+BKK!M21+DMK!M21</f>
        <v>1680753</v>
      </c>
      <c r="N21" s="249">
        <f>+BKK!N21+DMK!N21</f>
        <v>1554530</v>
      </c>
      <c r="O21" s="143">
        <f>M21+N21</f>
        <v>3235283</v>
      </c>
      <c r="P21" s="256">
        <f>+BKK!P21+DMK!P21</f>
        <v>92964</v>
      </c>
      <c r="Q21" s="145">
        <f t="shared" ref="Q21:Q23" si="15">+O21+P21</f>
        <v>3328247</v>
      </c>
      <c r="R21" s="248">
        <f>+BKK!R21+DMK!R21</f>
        <v>2282571</v>
      </c>
      <c r="S21" s="249">
        <f>+BKK!S21+DMK!S21</f>
        <v>2174002</v>
      </c>
      <c r="T21" s="143">
        <f>R21+S21</f>
        <v>4456573</v>
      </c>
      <c r="U21" s="256">
        <f>+BKK!U21+DMK!U21</f>
        <v>110370</v>
      </c>
      <c r="V21" s="147">
        <f t="shared" ref="V21:V23" si="16">+T21+U21</f>
        <v>4566943</v>
      </c>
      <c r="W21" s="222">
        <f t="shared" si="2"/>
        <v>37.217670443329489</v>
      </c>
    </row>
    <row r="22" spans="1:23">
      <c r="A22" s="270" t="str">
        <f t="shared" si="3"/>
        <v xml:space="preserve"> </v>
      </c>
      <c r="B22" s="226" t="s">
        <v>26</v>
      </c>
      <c r="C22" s="248">
        <f>+BKK!C22+DMK!C22</f>
        <v>10712</v>
      </c>
      <c r="D22" s="252">
        <f>+BKK!D22+DMK!D22</f>
        <v>10742</v>
      </c>
      <c r="E22" s="119">
        <f>C22+D22</f>
        <v>21454</v>
      </c>
      <c r="F22" s="248">
        <f>+BKK!F22+DMK!F22</f>
        <v>13506</v>
      </c>
      <c r="G22" s="252">
        <f>+BKK!G22+DMK!G22</f>
        <v>13479</v>
      </c>
      <c r="H22" s="119">
        <f>F22+G22</f>
        <v>26985</v>
      </c>
      <c r="I22" s="222">
        <f>IF(E22=0,0,((H22/E22)-1)*100)</f>
        <v>25.780740188309871</v>
      </c>
      <c r="L22" s="226" t="s">
        <v>26</v>
      </c>
      <c r="M22" s="248">
        <f>+BKK!M22+DMK!M22</f>
        <v>1790230</v>
      </c>
      <c r="N22" s="249">
        <f>+BKK!N22+DMK!N22</f>
        <v>1888343</v>
      </c>
      <c r="O22" s="143">
        <f>M22+N22</f>
        <v>3678573</v>
      </c>
      <c r="P22" s="102">
        <f>+BKK!P22+DMK!P22</f>
        <v>90198</v>
      </c>
      <c r="Q22" s="145">
        <f>+O22+P22</f>
        <v>3768771</v>
      </c>
      <c r="R22" s="248">
        <f>+BKK!R22+DMK!R22</f>
        <v>2210454</v>
      </c>
      <c r="S22" s="249">
        <f>+BKK!S22+DMK!S22</f>
        <v>2353025</v>
      </c>
      <c r="T22" s="143">
        <f>R22+S22</f>
        <v>4563479</v>
      </c>
      <c r="U22" s="102">
        <f>+BKK!U22+DMK!U22</f>
        <v>106304</v>
      </c>
      <c r="V22" s="147">
        <f>+T22+U22</f>
        <v>4669783</v>
      </c>
      <c r="W22" s="222">
        <f>IF(Q22=0,0,((V22/Q22)-1)*100)</f>
        <v>23.907316204672568</v>
      </c>
    </row>
    <row r="23" spans="1:23" ht="13.5" thickBot="1">
      <c r="A23" s="270" t="str">
        <f t="shared" si="3"/>
        <v xml:space="preserve"> </v>
      </c>
      <c r="B23" s="226" t="s">
        <v>27</v>
      </c>
      <c r="C23" s="248">
        <f>+BKK!C23+DMK!C23</f>
        <v>10343</v>
      </c>
      <c r="D23" s="257">
        <f>+BKK!D23+DMK!D23</f>
        <v>10266</v>
      </c>
      <c r="E23" s="120">
        <f>C23+D23</f>
        <v>20609</v>
      </c>
      <c r="F23" s="248">
        <f>+BKK!F23+DMK!F23</f>
        <v>12123</v>
      </c>
      <c r="G23" s="257">
        <f>+BKK!G23+DMK!G23</f>
        <v>12110</v>
      </c>
      <c r="H23" s="120">
        <f>F23+G23</f>
        <v>24233</v>
      </c>
      <c r="I23" s="223">
        <f t="shared" si="0"/>
        <v>17.584550439128542</v>
      </c>
      <c r="L23" s="226" t="s">
        <v>27</v>
      </c>
      <c r="M23" s="248">
        <f>+BKK!M23+DMK!M23</f>
        <v>1625760</v>
      </c>
      <c r="N23" s="249">
        <f>+BKK!N23+DMK!N23</f>
        <v>1637306</v>
      </c>
      <c r="O23" s="143">
        <f>M23+N23</f>
        <v>3263066</v>
      </c>
      <c r="P23" s="255">
        <f>+BKK!P23+DMK!P23</f>
        <v>87722</v>
      </c>
      <c r="Q23" s="145">
        <f t="shared" si="15"/>
        <v>3350788</v>
      </c>
      <c r="R23" s="248">
        <f>+BKK!R23+DMK!R23</f>
        <v>1778604</v>
      </c>
      <c r="S23" s="249">
        <f>+BKK!S23+DMK!S23</f>
        <v>1772731</v>
      </c>
      <c r="T23" s="143">
        <f>R23+S23</f>
        <v>3551335</v>
      </c>
      <c r="U23" s="255">
        <f>+BKK!U23+DMK!U23</f>
        <v>102431</v>
      </c>
      <c r="V23" s="147">
        <f t="shared" si="16"/>
        <v>3653766</v>
      </c>
      <c r="W23" s="222">
        <f t="shared" si="2"/>
        <v>9.0419925104184387</v>
      </c>
    </row>
    <row r="24" spans="1:23" ht="14.25" thickTop="1" thickBot="1">
      <c r="A24" s="270" t="str">
        <f t="shared" si="3"/>
        <v xml:space="preserve"> </v>
      </c>
      <c r="B24" s="210" t="s">
        <v>28</v>
      </c>
      <c r="C24" s="113">
        <f t="shared" ref="C24:H24" si="17">+C21+C22+C23</f>
        <v>31394</v>
      </c>
      <c r="D24" s="121">
        <f t="shared" si="17"/>
        <v>31356</v>
      </c>
      <c r="E24" s="113">
        <f t="shared" si="17"/>
        <v>62750</v>
      </c>
      <c r="F24" s="113">
        <f t="shared" si="17"/>
        <v>39020</v>
      </c>
      <c r="G24" s="121">
        <f t="shared" si="17"/>
        <v>38991</v>
      </c>
      <c r="H24" s="113">
        <f t="shared" si="17"/>
        <v>78011</v>
      </c>
      <c r="I24" s="106">
        <f t="shared" si="0"/>
        <v>24.320318725099611</v>
      </c>
      <c r="L24" s="203" t="s">
        <v>28</v>
      </c>
      <c r="M24" s="148">
        <f t="shared" ref="M24:V24" si="18">+M21+M22+M23</f>
        <v>5096743</v>
      </c>
      <c r="N24" s="149">
        <f t="shared" si="18"/>
        <v>5080179</v>
      </c>
      <c r="O24" s="148">
        <f t="shared" si="18"/>
        <v>10176922</v>
      </c>
      <c r="P24" s="148">
        <f t="shared" si="18"/>
        <v>270884</v>
      </c>
      <c r="Q24" s="148">
        <f t="shared" si="18"/>
        <v>10447806</v>
      </c>
      <c r="R24" s="148">
        <f t="shared" si="18"/>
        <v>6271629</v>
      </c>
      <c r="S24" s="149">
        <f t="shared" si="18"/>
        <v>6299758</v>
      </c>
      <c r="T24" s="148">
        <f t="shared" si="18"/>
        <v>12571387</v>
      </c>
      <c r="U24" s="148">
        <f t="shared" si="18"/>
        <v>319105</v>
      </c>
      <c r="V24" s="148">
        <f t="shared" si="18"/>
        <v>12890492</v>
      </c>
      <c r="W24" s="151">
        <f t="shared" si="2"/>
        <v>23.379894305081848</v>
      </c>
    </row>
    <row r="25" spans="1:23" ht="14.25" thickTop="1" thickBot="1">
      <c r="A25" s="270" t="str">
        <f>IF(ISERROR(F25/G25)," ",IF(F25/G25&gt;0.5,IF(F25/G25&lt;1.5," ","NOT OK"),"NOT OK"))</f>
        <v xml:space="preserve"> </v>
      </c>
      <c r="B25" s="210" t="s">
        <v>94</v>
      </c>
      <c r="C25" s="103">
        <f>+C16+C20+C24</f>
        <v>98508</v>
      </c>
      <c r="D25" s="104">
        <f t="shared" ref="D25:H25" si="19">+D16+D20+D24</f>
        <v>98225</v>
      </c>
      <c r="E25" s="105">
        <f t="shared" si="19"/>
        <v>196733</v>
      </c>
      <c r="F25" s="103">
        <f t="shared" si="19"/>
        <v>115640</v>
      </c>
      <c r="G25" s="104">
        <f t="shared" si="19"/>
        <v>115552</v>
      </c>
      <c r="H25" s="105">
        <f t="shared" si="19"/>
        <v>231192</v>
      </c>
      <c r="I25" s="106">
        <f>IF(E25=0,0,((H25/E25)-1)*100)</f>
        <v>17.515617613720114</v>
      </c>
      <c r="L25" s="203" t="s">
        <v>94</v>
      </c>
      <c r="M25" s="148">
        <f t="shared" ref="M25:V25" si="20">+M16+M20+M24</f>
        <v>15101180</v>
      </c>
      <c r="N25" s="149">
        <f t="shared" si="20"/>
        <v>15450922</v>
      </c>
      <c r="O25" s="148">
        <f t="shared" si="20"/>
        <v>30552102</v>
      </c>
      <c r="P25" s="148">
        <f t="shared" si="20"/>
        <v>752072</v>
      </c>
      <c r="Q25" s="148">
        <f t="shared" si="20"/>
        <v>31304174</v>
      </c>
      <c r="R25" s="148">
        <f t="shared" si="20"/>
        <v>19246353</v>
      </c>
      <c r="S25" s="149">
        <f t="shared" si="20"/>
        <v>19555693</v>
      </c>
      <c r="T25" s="148">
        <f t="shared" si="20"/>
        <v>38802046</v>
      </c>
      <c r="U25" s="148">
        <f t="shared" si="20"/>
        <v>806350</v>
      </c>
      <c r="V25" s="150">
        <f t="shared" si="20"/>
        <v>39608396</v>
      </c>
      <c r="W25" s="151">
        <f>IF(Q25=0,0,((V25/Q25)-1)*100)</f>
        <v>26.527523134774288</v>
      </c>
    </row>
    <row r="26" spans="1:23" ht="14.25" thickTop="1" thickBot="1">
      <c r="A26" s="271" t="str">
        <f>IF(ISERROR(F26/G26)," ",IF(F26/G26&gt;0.5,IF(F26/G26&lt;1.5," ","NOT OK"),"NOT OK"))</f>
        <v xml:space="preserve"> </v>
      </c>
      <c r="B26" s="210" t="s">
        <v>92</v>
      </c>
      <c r="C26" s="103">
        <f>+C12+C16+C20+C24</f>
        <v>135639</v>
      </c>
      <c r="D26" s="104">
        <f t="shared" ref="D26:H26" si="21">+D12+D16+D20+D24</f>
        <v>135173</v>
      </c>
      <c r="E26" s="105">
        <f t="shared" si="21"/>
        <v>270812</v>
      </c>
      <c r="F26" s="103">
        <f t="shared" si="21"/>
        <v>152202</v>
      </c>
      <c r="G26" s="104">
        <f t="shared" si="21"/>
        <v>152122</v>
      </c>
      <c r="H26" s="105">
        <f t="shared" si="21"/>
        <v>304324</v>
      </c>
      <c r="I26" s="106">
        <f t="shared" ref="I26" si="22">IF(E26=0,0,((H26/E26)-1)*100)</f>
        <v>12.374636279042296</v>
      </c>
      <c r="J26" s="101"/>
      <c r="L26" s="203" t="s">
        <v>92</v>
      </c>
      <c r="M26" s="148">
        <f t="shared" ref="M26:V26" si="23">+M12+M16+M20+M24</f>
        <v>21165803</v>
      </c>
      <c r="N26" s="149">
        <f t="shared" si="23"/>
        <v>21184191</v>
      </c>
      <c r="O26" s="148">
        <f t="shared" si="23"/>
        <v>42349994</v>
      </c>
      <c r="P26" s="148">
        <f t="shared" si="23"/>
        <v>1021705</v>
      </c>
      <c r="Q26" s="148">
        <f t="shared" si="23"/>
        <v>43371699</v>
      </c>
      <c r="R26" s="148">
        <f t="shared" si="23"/>
        <v>25719152</v>
      </c>
      <c r="S26" s="149">
        <f t="shared" si="23"/>
        <v>25690687</v>
      </c>
      <c r="T26" s="148">
        <f t="shared" si="23"/>
        <v>51409839</v>
      </c>
      <c r="U26" s="148">
        <f t="shared" si="23"/>
        <v>1027886</v>
      </c>
      <c r="V26" s="150">
        <f t="shared" si="23"/>
        <v>52437725</v>
      </c>
      <c r="W26" s="151">
        <f t="shared" ref="W26" si="24">IF(Q26=0,0,((V26/Q26)-1)*100)</f>
        <v>20.903091668140551</v>
      </c>
    </row>
    <row r="27" spans="1:23" ht="14.25" thickTop="1" thickBot="1">
      <c r="B27" s="205" t="s">
        <v>61</v>
      </c>
      <c r="L27" s="205" t="s">
        <v>61</v>
      </c>
    </row>
    <row r="28" spans="1:23" ht="13.5" thickTop="1">
      <c r="B28" s="316" t="s">
        <v>29</v>
      </c>
      <c r="C28" s="317"/>
      <c r="D28" s="317"/>
      <c r="E28" s="317"/>
      <c r="F28" s="317"/>
      <c r="G28" s="317"/>
      <c r="H28" s="317"/>
      <c r="I28" s="318"/>
      <c r="L28" s="319" t="s">
        <v>30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1"/>
    </row>
    <row r="29" spans="1:23" ht="13.5" thickBot="1">
      <c r="B29" s="307" t="s">
        <v>31</v>
      </c>
      <c r="C29" s="308"/>
      <c r="D29" s="308"/>
      <c r="E29" s="308"/>
      <c r="F29" s="308"/>
      <c r="G29" s="308"/>
      <c r="H29" s="308"/>
      <c r="I29" s="309"/>
      <c r="L29" s="310" t="s">
        <v>32</v>
      </c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2"/>
    </row>
    <row r="30" spans="1:23" ht="14.25" thickTop="1" thickBot="1"/>
    <row r="31" spans="1:23" ht="14.25" thickTop="1" thickBot="1">
      <c r="B31" s="224"/>
      <c r="C31" s="301" t="s">
        <v>91</v>
      </c>
      <c r="D31" s="302"/>
      <c r="E31" s="303"/>
      <c r="F31" s="304" t="s">
        <v>93</v>
      </c>
      <c r="G31" s="305"/>
      <c r="H31" s="306"/>
      <c r="I31" s="225" t="s">
        <v>4</v>
      </c>
      <c r="L31" s="224"/>
      <c r="M31" s="313" t="s">
        <v>91</v>
      </c>
      <c r="N31" s="314"/>
      <c r="O31" s="314"/>
      <c r="P31" s="314"/>
      <c r="Q31" s="315"/>
      <c r="R31" s="313" t="s">
        <v>93</v>
      </c>
      <c r="S31" s="314"/>
      <c r="T31" s="314"/>
      <c r="U31" s="314"/>
      <c r="V31" s="315"/>
      <c r="W31" s="225" t="s">
        <v>4</v>
      </c>
    </row>
    <row r="32" spans="1:23" ht="13.5" thickTop="1">
      <c r="B32" s="226" t="s">
        <v>5</v>
      </c>
      <c r="C32" s="227"/>
      <c r="D32" s="228"/>
      <c r="E32" s="158"/>
      <c r="F32" s="227"/>
      <c r="G32" s="228"/>
      <c r="H32" s="158"/>
      <c r="I32" s="229" t="s">
        <v>6</v>
      </c>
      <c r="L32" s="226" t="s">
        <v>5</v>
      </c>
      <c r="M32" s="227"/>
      <c r="N32" s="230"/>
      <c r="O32" s="155"/>
      <c r="P32" s="231"/>
      <c r="Q32" s="156"/>
      <c r="R32" s="227"/>
      <c r="S32" s="230"/>
      <c r="T32" s="155"/>
      <c r="U32" s="231"/>
      <c r="V32" s="155"/>
      <c r="W32" s="229" t="s">
        <v>6</v>
      </c>
    </row>
    <row r="33" spans="1:23" ht="13.5" thickBot="1">
      <c r="B33" s="232"/>
      <c r="C33" s="233" t="s">
        <v>7</v>
      </c>
      <c r="D33" s="234" t="s">
        <v>8</v>
      </c>
      <c r="E33" s="218" t="s">
        <v>9</v>
      </c>
      <c r="F33" s="233" t="s">
        <v>7</v>
      </c>
      <c r="G33" s="234" t="s">
        <v>8</v>
      </c>
      <c r="H33" s="218" t="s">
        <v>9</v>
      </c>
      <c r="I33" s="235"/>
      <c r="L33" s="232"/>
      <c r="M33" s="236" t="s">
        <v>10</v>
      </c>
      <c r="N33" s="237" t="s">
        <v>11</v>
      </c>
      <c r="O33" s="157" t="s">
        <v>12</v>
      </c>
      <c r="P33" s="238" t="s">
        <v>13</v>
      </c>
      <c r="Q33" s="219" t="s">
        <v>9</v>
      </c>
      <c r="R33" s="236" t="s">
        <v>10</v>
      </c>
      <c r="S33" s="237" t="s">
        <v>11</v>
      </c>
      <c r="T33" s="157" t="s">
        <v>12</v>
      </c>
      <c r="U33" s="238" t="s">
        <v>13</v>
      </c>
      <c r="V33" s="157" t="s">
        <v>9</v>
      </c>
      <c r="W33" s="235"/>
    </row>
    <row r="34" spans="1:23" ht="5.25" customHeight="1" thickTop="1">
      <c r="B34" s="226"/>
      <c r="C34" s="239"/>
      <c r="D34" s="240"/>
      <c r="E34" s="99"/>
      <c r="F34" s="239"/>
      <c r="G34" s="240"/>
      <c r="H34" s="99"/>
      <c r="I34" s="241"/>
      <c r="L34" s="226"/>
      <c r="M34" s="242"/>
      <c r="N34" s="243"/>
      <c r="O34" s="141"/>
      <c r="P34" s="244"/>
      <c r="Q34" s="144"/>
      <c r="R34" s="242"/>
      <c r="S34" s="243"/>
      <c r="T34" s="141"/>
      <c r="U34" s="244"/>
      <c r="V34" s="146"/>
      <c r="W34" s="245"/>
    </row>
    <row r="35" spans="1:23">
      <c r="A35" s="95" t="str">
        <f t="shared" si="3"/>
        <v xml:space="preserve"> </v>
      </c>
      <c r="B35" s="226" t="s">
        <v>14</v>
      </c>
      <c r="C35" s="246">
        <f>+BKK!C35+DMK!C35</f>
        <v>7095</v>
      </c>
      <c r="D35" s="247">
        <f>+BKK!D35+DMK!D35</f>
        <v>7151</v>
      </c>
      <c r="E35" s="100">
        <f>C35+D35</f>
        <v>14246</v>
      </c>
      <c r="F35" s="246">
        <f>+BKK!F35+DMK!F35</f>
        <v>8602</v>
      </c>
      <c r="G35" s="247">
        <f>+BKK!G35+DMK!G35</f>
        <v>8564</v>
      </c>
      <c r="H35" s="100">
        <f>F35+G35</f>
        <v>17166</v>
      </c>
      <c r="I35" s="222">
        <f t="shared" ref="I35:I50" si="25">IF(E35=0,0,((H35/E35)-1)*100)</f>
        <v>20.496981608872655</v>
      </c>
      <c r="K35" s="101"/>
      <c r="L35" s="226" t="s">
        <v>14</v>
      </c>
      <c r="M35" s="248">
        <f>+BKK!M35+DMK!M35</f>
        <v>864612</v>
      </c>
      <c r="N35" s="249">
        <f>+BKK!N35+DMK!N35</f>
        <v>871432</v>
      </c>
      <c r="O35" s="142">
        <f>M35+N35</f>
        <v>1736044</v>
      </c>
      <c r="P35" s="102">
        <f>+BKK!P35+DMK!P35</f>
        <v>580</v>
      </c>
      <c r="Q35" s="145">
        <f>+O35+P35</f>
        <v>1736624</v>
      </c>
      <c r="R35" s="248">
        <f>+BKK!R35+DMK!R35</f>
        <v>1111207</v>
      </c>
      <c r="S35" s="249">
        <f>+BKK!S35+DMK!S35</f>
        <v>1119752</v>
      </c>
      <c r="T35" s="142">
        <f>R35+S35</f>
        <v>2230959</v>
      </c>
      <c r="U35" s="102">
        <f>+BKK!U35+DMK!U35</f>
        <v>826</v>
      </c>
      <c r="V35" s="147">
        <f t="shared" ref="V35:V37" si="26">+T35+U35</f>
        <v>2231785</v>
      </c>
      <c r="W35" s="222">
        <f t="shared" ref="W35:W50" si="27">IF(Q35=0,0,((V35/Q35)-1)*100)</f>
        <v>28.512850219736684</v>
      </c>
    </row>
    <row r="36" spans="1:23">
      <c r="A36" s="95" t="str">
        <f t="shared" si="3"/>
        <v xml:space="preserve"> </v>
      </c>
      <c r="B36" s="226" t="s">
        <v>15</v>
      </c>
      <c r="C36" s="246">
        <f>+BKK!C36+DMK!C36</f>
        <v>7139</v>
      </c>
      <c r="D36" s="247">
        <f>+BKK!D36+DMK!D36</f>
        <v>7175</v>
      </c>
      <c r="E36" s="100">
        <f>C36+D36</f>
        <v>14314</v>
      </c>
      <c r="F36" s="246">
        <f>+BKK!F36+DMK!F36</f>
        <v>8572</v>
      </c>
      <c r="G36" s="247">
        <f>+BKK!G36+DMK!G36</f>
        <v>8568</v>
      </c>
      <c r="H36" s="100">
        <f>F36+G36</f>
        <v>17140</v>
      </c>
      <c r="I36" s="222">
        <f t="shared" si="25"/>
        <v>19.74290904010061</v>
      </c>
      <c r="K36" s="101"/>
      <c r="L36" s="226" t="s">
        <v>15</v>
      </c>
      <c r="M36" s="248">
        <f>+BKK!M36+DMK!M36</f>
        <v>859902</v>
      </c>
      <c r="N36" s="249">
        <f>+BKK!N36+DMK!N36</f>
        <v>866412</v>
      </c>
      <c r="O36" s="142">
        <f>M36+N36</f>
        <v>1726314</v>
      </c>
      <c r="P36" s="102">
        <f>+BKK!P36+DMK!P36</f>
        <v>2083</v>
      </c>
      <c r="Q36" s="145">
        <f t="shared" ref="Q36:Q37" si="28">+O36+P36</f>
        <v>1728397</v>
      </c>
      <c r="R36" s="248">
        <f>+BKK!R36+DMK!R36</f>
        <v>1049321</v>
      </c>
      <c r="S36" s="249">
        <f>+BKK!S36+DMK!S36</f>
        <v>1057447</v>
      </c>
      <c r="T36" s="142">
        <f>R36+S36</f>
        <v>2106768</v>
      </c>
      <c r="U36" s="102">
        <f>+BKK!U36+DMK!U36</f>
        <v>1454</v>
      </c>
      <c r="V36" s="147">
        <f t="shared" si="26"/>
        <v>2108222</v>
      </c>
      <c r="W36" s="222">
        <f t="shared" si="27"/>
        <v>21.975564641688216</v>
      </c>
    </row>
    <row r="37" spans="1:23" ht="13.5" thickBot="1">
      <c r="A37" s="95" t="str">
        <f t="shared" si="3"/>
        <v xml:space="preserve"> </v>
      </c>
      <c r="B37" s="232" t="s">
        <v>16</v>
      </c>
      <c r="C37" s="250">
        <f>+BKK!C37+DMK!C37</f>
        <v>8045</v>
      </c>
      <c r="D37" s="251">
        <f>+BKK!D37+DMK!D37</f>
        <v>8083</v>
      </c>
      <c r="E37" s="100">
        <f>C37+D37</f>
        <v>16128</v>
      </c>
      <c r="F37" s="250">
        <f>+BKK!F37+DMK!F37</f>
        <v>9406</v>
      </c>
      <c r="G37" s="251">
        <f>+BKK!G37+DMK!G37</f>
        <v>9409</v>
      </c>
      <c r="H37" s="100">
        <f>F37+G37</f>
        <v>18815</v>
      </c>
      <c r="I37" s="222">
        <f t="shared" si="25"/>
        <v>16.66046626984128</v>
      </c>
      <c r="K37" s="101"/>
      <c r="L37" s="232" t="s">
        <v>16</v>
      </c>
      <c r="M37" s="248">
        <f>+BKK!M37+DMK!M37</f>
        <v>892791</v>
      </c>
      <c r="N37" s="249">
        <f>+BKK!N37+DMK!N37</f>
        <v>1019864</v>
      </c>
      <c r="O37" s="142">
        <f>M37+N37</f>
        <v>1912655</v>
      </c>
      <c r="P37" s="102">
        <f>+BKK!P37+DMK!P37</f>
        <v>1908</v>
      </c>
      <c r="Q37" s="145">
        <f t="shared" si="28"/>
        <v>1914563</v>
      </c>
      <c r="R37" s="248">
        <f>+BKK!R37+DMK!R37</f>
        <v>1112008</v>
      </c>
      <c r="S37" s="249">
        <f>+BKK!S37+DMK!S37</f>
        <v>1287479</v>
      </c>
      <c r="T37" s="142">
        <f>R37+S37</f>
        <v>2399487</v>
      </c>
      <c r="U37" s="102">
        <f>+BKK!U37+DMK!U37</f>
        <v>1008</v>
      </c>
      <c r="V37" s="147">
        <f t="shared" si="26"/>
        <v>2400495</v>
      </c>
      <c r="W37" s="222">
        <f t="shared" si="27"/>
        <v>25.380831030370899</v>
      </c>
    </row>
    <row r="38" spans="1:23" ht="14.25" thickTop="1" thickBot="1">
      <c r="A38" s="95" t="str">
        <f>IF(ISERROR(F38/G38)," ",IF(F38/G38&gt;0.5,IF(F38/G38&lt;1.5," ","NOT OK"),"NOT OK"))</f>
        <v xml:space="preserve"> </v>
      </c>
      <c r="B38" s="210" t="s">
        <v>17</v>
      </c>
      <c r="C38" s="103">
        <f t="shared" ref="C38:H38" si="29">+C35+C36+C37</f>
        <v>22279</v>
      </c>
      <c r="D38" s="104">
        <f t="shared" si="29"/>
        <v>22409</v>
      </c>
      <c r="E38" s="105">
        <f t="shared" si="29"/>
        <v>44688</v>
      </c>
      <c r="F38" s="103">
        <f t="shared" si="29"/>
        <v>26580</v>
      </c>
      <c r="G38" s="104">
        <f t="shared" si="29"/>
        <v>26541</v>
      </c>
      <c r="H38" s="105">
        <f t="shared" si="29"/>
        <v>53121</v>
      </c>
      <c r="I38" s="106">
        <f>IF(E38=0,0,((H38/E38)-1)*100)</f>
        <v>18.870837808807739</v>
      </c>
      <c r="L38" s="203" t="s">
        <v>17</v>
      </c>
      <c r="M38" s="148">
        <f t="shared" ref="M38:V38" si="30">+M35+M36+M37</f>
        <v>2617305</v>
      </c>
      <c r="N38" s="149">
        <f t="shared" si="30"/>
        <v>2757708</v>
      </c>
      <c r="O38" s="148">
        <f t="shared" si="30"/>
        <v>5375013</v>
      </c>
      <c r="P38" s="148">
        <f t="shared" si="30"/>
        <v>4571</v>
      </c>
      <c r="Q38" s="148">
        <f t="shared" si="30"/>
        <v>5379584</v>
      </c>
      <c r="R38" s="148">
        <f t="shared" si="30"/>
        <v>3272536</v>
      </c>
      <c r="S38" s="149">
        <f t="shared" si="30"/>
        <v>3464678</v>
      </c>
      <c r="T38" s="148">
        <f t="shared" si="30"/>
        <v>6737214</v>
      </c>
      <c r="U38" s="148">
        <f t="shared" si="30"/>
        <v>3288</v>
      </c>
      <c r="V38" s="150">
        <f t="shared" si="30"/>
        <v>6740502</v>
      </c>
      <c r="W38" s="151">
        <f>IF(Q38=0,0,((V38/Q38)-1)*100)</f>
        <v>25.297829720662413</v>
      </c>
    </row>
    <row r="39" spans="1:23" ht="13.5" thickTop="1">
      <c r="A39" s="95" t="str">
        <f t="shared" si="3"/>
        <v xml:space="preserve"> </v>
      </c>
      <c r="B39" s="226" t="s">
        <v>18</v>
      </c>
      <c r="C39" s="246">
        <f>+BKK!C39+DMK!C39</f>
        <v>8381</v>
      </c>
      <c r="D39" s="247">
        <f>+BKK!D39+DMK!D39</f>
        <v>8433</v>
      </c>
      <c r="E39" s="100">
        <f>C39+D39</f>
        <v>16814</v>
      </c>
      <c r="F39" s="246">
        <f>+BKK!F39+DMK!F39</f>
        <v>9566</v>
      </c>
      <c r="G39" s="247">
        <f>+BKK!G39+DMK!G39</f>
        <v>9623</v>
      </c>
      <c r="H39" s="100">
        <f>F39+G39</f>
        <v>19189</v>
      </c>
      <c r="I39" s="222">
        <f t="shared" si="25"/>
        <v>14.125133817057222</v>
      </c>
      <c r="L39" s="226" t="s">
        <v>18</v>
      </c>
      <c r="M39" s="248">
        <f>+BKK!M39+DMK!M39</f>
        <v>1037997</v>
      </c>
      <c r="N39" s="249">
        <f>+BKK!N39+DMK!N39</f>
        <v>966801</v>
      </c>
      <c r="O39" s="142">
        <f>M39+N39</f>
        <v>2004798</v>
      </c>
      <c r="P39" s="102">
        <f>+BKK!P39+DMK!P39</f>
        <v>2462</v>
      </c>
      <c r="Q39" s="145">
        <f t="shared" ref="Q39:Q40" si="31">+O39+P39</f>
        <v>2007260</v>
      </c>
      <c r="R39" s="248">
        <f>+BKK!R39+DMK!R39</f>
        <v>1304513</v>
      </c>
      <c r="S39" s="249">
        <f>+BKK!S39+DMK!S39</f>
        <v>1189134</v>
      </c>
      <c r="T39" s="142">
        <f>R39+S39</f>
        <v>2493647</v>
      </c>
      <c r="U39" s="102">
        <f>+BKK!U39+DMK!U39</f>
        <v>1185</v>
      </c>
      <c r="V39" s="147">
        <f t="shared" ref="V39:V40" si="32">+T39+U39</f>
        <v>2494832</v>
      </c>
      <c r="W39" s="222">
        <f t="shared" si="27"/>
        <v>24.290425754511126</v>
      </c>
    </row>
    <row r="40" spans="1:23">
      <c r="A40" s="95" t="str">
        <f t="shared" si="3"/>
        <v xml:space="preserve"> </v>
      </c>
      <c r="B40" s="226" t="s">
        <v>19</v>
      </c>
      <c r="C40" s="248">
        <f>+BKK!C40+DMK!C40</f>
        <v>7467</v>
      </c>
      <c r="D40" s="252">
        <f>+BKK!D40+DMK!D40</f>
        <v>7509</v>
      </c>
      <c r="E40" s="100">
        <f>C40+D40</f>
        <v>14976</v>
      </c>
      <c r="F40" s="248">
        <f>+BKK!F40+DMK!F40</f>
        <v>8811</v>
      </c>
      <c r="G40" s="252">
        <f>+BKK!G40+DMK!G40</f>
        <v>8848</v>
      </c>
      <c r="H40" s="107">
        <f>F40+G40</f>
        <v>17659</v>
      </c>
      <c r="I40" s="222">
        <f>IF(E40=0,0,((H40/E40)-1)*100)</f>
        <v>17.915331196581196</v>
      </c>
      <c r="L40" s="226" t="s">
        <v>19</v>
      </c>
      <c r="M40" s="248">
        <f>+BKK!M40+DMK!M40</f>
        <v>956822</v>
      </c>
      <c r="N40" s="249">
        <f>+BKK!N40+DMK!N40</f>
        <v>891245</v>
      </c>
      <c r="O40" s="142">
        <f>M40+N40</f>
        <v>1848067</v>
      </c>
      <c r="P40" s="102">
        <f>+BKK!P40+DMK!P40</f>
        <v>2066</v>
      </c>
      <c r="Q40" s="145">
        <f t="shared" si="31"/>
        <v>1850133</v>
      </c>
      <c r="R40" s="248">
        <f>+BKK!R40+DMK!R40</f>
        <v>1199695</v>
      </c>
      <c r="S40" s="249">
        <f>+BKK!S40+DMK!S40</f>
        <v>1185560</v>
      </c>
      <c r="T40" s="142">
        <f>R40+S40</f>
        <v>2385255</v>
      </c>
      <c r="U40" s="102">
        <f>+BKK!U40+DMK!U40</f>
        <v>1467</v>
      </c>
      <c r="V40" s="147">
        <f t="shared" si="32"/>
        <v>2386722</v>
      </c>
      <c r="W40" s="222">
        <f>IF(Q40=0,0,((V40/Q40)-1)*100)</f>
        <v>29.002725749986613</v>
      </c>
    </row>
    <row r="41" spans="1:23" ht="13.5" thickBot="1">
      <c r="A41" s="95" t="str">
        <f>IF(ISERROR(F41/G41)," ",IF(F41/G41&gt;0.5,IF(F41/G41&lt;1.5," ","NOT OK"),"NOT OK"))</f>
        <v xml:space="preserve"> </v>
      </c>
      <c r="B41" s="226" t="s">
        <v>20</v>
      </c>
      <c r="C41" s="248">
        <f>+BKK!C41+DMK!C41</f>
        <v>8404</v>
      </c>
      <c r="D41" s="252">
        <f>+BKK!D41+DMK!D41</f>
        <v>8444</v>
      </c>
      <c r="E41" s="100">
        <f>C41+D41</f>
        <v>16848</v>
      </c>
      <c r="F41" s="248">
        <f>+BKK!F41+DMK!F41</f>
        <v>9704</v>
      </c>
      <c r="G41" s="252">
        <f>+BKK!G41+DMK!G41</f>
        <v>9662</v>
      </c>
      <c r="H41" s="107">
        <f>F41+G41</f>
        <v>19366</v>
      </c>
      <c r="I41" s="222">
        <f>IF(E41=0,0,((H41/E41)-1)*100)</f>
        <v>14.945394112060772</v>
      </c>
      <c r="L41" s="226" t="s">
        <v>20</v>
      </c>
      <c r="M41" s="248">
        <f>+BKK!M41+DMK!M41</f>
        <v>1052550</v>
      </c>
      <c r="N41" s="249">
        <f>+BKK!N41+DMK!N41</f>
        <v>992697</v>
      </c>
      <c r="O41" s="142">
        <f>M41+N41</f>
        <v>2045247</v>
      </c>
      <c r="P41" s="102">
        <f>+BKK!P41+DMK!P41</f>
        <v>2575</v>
      </c>
      <c r="Q41" s="145">
        <f>+O41+P41</f>
        <v>2047822</v>
      </c>
      <c r="R41" s="248">
        <f>+BKK!R41+DMK!R41</f>
        <v>1331024</v>
      </c>
      <c r="S41" s="249">
        <f>+BKK!S41+DMK!S41</f>
        <v>1264886</v>
      </c>
      <c r="T41" s="142">
        <f>R41+S41</f>
        <v>2595910</v>
      </c>
      <c r="U41" s="102">
        <f>+BKK!U41+DMK!U41</f>
        <v>1499</v>
      </c>
      <c r="V41" s="147">
        <f>+T41+U41</f>
        <v>2597409</v>
      </c>
      <c r="W41" s="222">
        <f>IF(Q41=0,0,((V41/Q41)-1)*100)</f>
        <v>26.837635302287023</v>
      </c>
    </row>
    <row r="42" spans="1:23" ht="14.25" thickTop="1" thickBot="1">
      <c r="A42" s="95" t="str">
        <f>IF(ISERROR(F42/G42)," ",IF(F42/G42&gt;0.5,IF(F42/G42&lt;1.5," ","NOT OK"),"NOT OK"))</f>
        <v xml:space="preserve"> </v>
      </c>
      <c r="B42" s="210" t="s">
        <v>89</v>
      </c>
      <c r="C42" s="103">
        <f t="shared" ref="C42:H42" si="33">+C39+C40+C41</f>
        <v>24252</v>
      </c>
      <c r="D42" s="104">
        <f t="shared" si="33"/>
        <v>24386</v>
      </c>
      <c r="E42" s="105">
        <f t="shared" si="33"/>
        <v>48638</v>
      </c>
      <c r="F42" s="103">
        <f t="shared" si="33"/>
        <v>28081</v>
      </c>
      <c r="G42" s="104">
        <f t="shared" si="33"/>
        <v>28133</v>
      </c>
      <c r="H42" s="105">
        <f t="shared" si="33"/>
        <v>56214</v>
      </c>
      <c r="I42" s="106">
        <f>IF(E42=0,0,((H42/E42)-1)*100)</f>
        <v>15.57629836753156</v>
      </c>
      <c r="L42" s="203" t="s">
        <v>89</v>
      </c>
      <c r="M42" s="148">
        <f t="shared" ref="M42:V42" si="34">+M39+M40+M41</f>
        <v>3047369</v>
      </c>
      <c r="N42" s="149">
        <f t="shared" si="34"/>
        <v>2850743</v>
      </c>
      <c r="O42" s="148">
        <f t="shared" si="34"/>
        <v>5898112</v>
      </c>
      <c r="P42" s="148">
        <f t="shared" si="34"/>
        <v>7103</v>
      </c>
      <c r="Q42" s="148">
        <f t="shared" si="34"/>
        <v>5905215</v>
      </c>
      <c r="R42" s="148">
        <f t="shared" si="34"/>
        <v>3835232</v>
      </c>
      <c r="S42" s="149">
        <f t="shared" si="34"/>
        <v>3639580</v>
      </c>
      <c r="T42" s="148">
        <f t="shared" si="34"/>
        <v>7474812</v>
      </c>
      <c r="U42" s="148">
        <f t="shared" si="34"/>
        <v>4151</v>
      </c>
      <c r="V42" s="150">
        <f t="shared" si="34"/>
        <v>7478963</v>
      </c>
      <c r="W42" s="151">
        <f>IF(Q42=0,0,((V42/Q42)-1)*100)</f>
        <v>26.650138902647914</v>
      </c>
    </row>
    <row r="43" spans="1:23" ht="13.5" thickTop="1">
      <c r="A43" s="95" t="str">
        <f t="shared" si="3"/>
        <v xml:space="preserve"> </v>
      </c>
      <c r="B43" s="226" t="s">
        <v>33</v>
      </c>
      <c r="C43" s="253">
        <f>+BKK!C43+DMK!C43</f>
        <v>8025</v>
      </c>
      <c r="D43" s="254">
        <f>+BKK!D43+DMK!D43</f>
        <v>8094</v>
      </c>
      <c r="E43" s="100">
        <f>C43+D43</f>
        <v>16119</v>
      </c>
      <c r="F43" s="253">
        <f>+BKK!F43+DMK!F43</f>
        <v>9420</v>
      </c>
      <c r="G43" s="254">
        <f>+BKK!G43+DMK!G43</f>
        <v>9431</v>
      </c>
      <c r="H43" s="107">
        <f>F43+G43</f>
        <v>18851</v>
      </c>
      <c r="I43" s="222">
        <f t="shared" si="25"/>
        <v>16.948942242074573</v>
      </c>
      <c r="L43" s="226" t="s">
        <v>21</v>
      </c>
      <c r="M43" s="248">
        <f>+BKK!M43+DMK!M43</f>
        <v>1019842</v>
      </c>
      <c r="N43" s="249">
        <f>+BKK!N43+DMK!N43</f>
        <v>1012508</v>
      </c>
      <c r="O43" s="142">
        <f>M43+N43</f>
        <v>2032350</v>
      </c>
      <c r="P43" s="102">
        <f>+BKK!P43+DMK!P43</f>
        <v>2102</v>
      </c>
      <c r="Q43" s="145">
        <f t="shared" ref="Q43:Q45" si="35">+O43+P43</f>
        <v>2034452</v>
      </c>
      <c r="R43" s="248">
        <f>+BKK!R43+DMK!R43</f>
        <v>1260649</v>
      </c>
      <c r="S43" s="249">
        <f>+BKK!S43+DMK!S43</f>
        <v>1231872</v>
      </c>
      <c r="T43" s="142">
        <f>R43+S43</f>
        <v>2492521</v>
      </c>
      <c r="U43" s="102">
        <f>+BKK!U43+DMK!U43</f>
        <v>1465</v>
      </c>
      <c r="V43" s="147">
        <f t="shared" ref="V43:V45" si="36">+T43+U43</f>
        <v>2493986</v>
      </c>
      <c r="W43" s="222">
        <f t="shared" si="27"/>
        <v>22.587605900753616</v>
      </c>
    </row>
    <row r="44" spans="1:23">
      <c r="A44" s="95" t="str">
        <f>IF(ISERROR(F44/G44)," ",IF(F44/G44&gt;0.5,IF(F44/G44&lt;1.5," ","NOT OK"),"NOT OK"))</f>
        <v xml:space="preserve"> </v>
      </c>
      <c r="B44" s="226" t="s">
        <v>90</v>
      </c>
      <c r="C44" s="253">
        <f>+BKK!C44+DMK!C44</f>
        <v>7708</v>
      </c>
      <c r="D44" s="254">
        <f>+BKK!D44+DMK!D44</f>
        <v>7723</v>
      </c>
      <c r="E44" s="100">
        <f>C44+D44</f>
        <v>15431</v>
      </c>
      <c r="F44" s="253">
        <f>+BKK!F44+DMK!F44</f>
        <v>9477</v>
      </c>
      <c r="G44" s="254">
        <f>+BKK!G44+DMK!G44</f>
        <v>9474</v>
      </c>
      <c r="H44" s="107">
        <f>F44+G44</f>
        <v>18951</v>
      </c>
      <c r="I44" s="222">
        <f>IF(E44=0,0,((H44/E44)-1)*100)</f>
        <v>22.811224159160126</v>
      </c>
      <c r="L44" s="226" t="s">
        <v>90</v>
      </c>
      <c r="M44" s="248">
        <f>+BKK!M44+DMK!M44</f>
        <v>911475</v>
      </c>
      <c r="N44" s="249">
        <f>+BKK!N44+DMK!N44</f>
        <v>878231</v>
      </c>
      <c r="O44" s="142">
        <f>M44+N44</f>
        <v>1789706</v>
      </c>
      <c r="P44" s="102">
        <f>+BKK!P44+DMK!P44</f>
        <v>916</v>
      </c>
      <c r="Q44" s="145">
        <f>+O44+P44</f>
        <v>1790622</v>
      </c>
      <c r="R44" s="248">
        <f>+BKK!R44+DMK!R44</f>
        <v>1184496</v>
      </c>
      <c r="S44" s="249">
        <f>+BKK!S44+DMK!S44</f>
        <v>1160353</v>
      </c>
      <c r="T44" s="142">
        <f>R44+S44</f>
        <v>2344849</v>
      </c>
      <c r="U44" s="102">
        <f>+BKK!U44+DMK!U44</f>
        <v>920</v>
      </c>
      <c r="V44" s="147">
        <f>+T44+U44</f>
        <v>2345769</v>
      </c>
      <c r="W44" s="222">
        <f>IF(Q44=0,0,((V44/Q44)-1)*100)</f>
        <v>31.003025764231641</v>
      </c>
    </row>
    <row r="45" spans="1:23" ht="13.5" thickBot="1">
      <c r="A45" s="95" t="str">
        <f t="shared" si="3"/>
        <v xml:space="preserve"> </v>
      </c>
      <c r="B45" s="226" t="s">
        <v>22</v>
      </c>
      <c r="C45" s="253">
        <f>+BKK!C45+DMK!C45</f>
        <v>6962</v>
      </c>
      <c r="D45" s="254">
        <f>+BKK!D45+DMK!D45</f>
        <v>7018</v>
      </c>
      <c r="E45" s="100">
        <f>C45+D45</f>
        <v>13980</v>
      </c>
      <c r="F45" s="253">
        <f>+BKK!F45+DMK!F45</f>
        <v>8906</v>
      </c>
      <c r="G45" s="254">
        <f>+BKK!G45+DMK!G45</f>
        <v>8907</v>
      </c>
      <c r="H45" s="107">
        <f>F45+G45</f>
        <v>17813</v>
      </c>
      <c r="I45" s="222">
        <f t="shared" si="25"/>
        <v>27.41773962804006</v>
      </c>
      <c r="L45" s="226" t="s">
        <v>22</v>
      </c>
      <c r="M45" s="248">
        <f>+BKK!M45+DMK!M45</f>
        <v>796537</v>
      </c>
      <c r="N45" s="249">
        <f>+BKK!N45+DMK!N45</f>
        <v>797592</v>
      </c>
      <c r="O45" s="143">
        <f>M45+N45</f>
        <v>1594129</v>
      </c>
      <c r="P45" s="255">
        <f>+BKK!P45+DMK!P45</f>
        <v>671</v>
      </c>
      <c r="Q45" s="145">
        <f t="shared" si="35"/>
        <v>1594800</v>
      </c>
      <c r="R45" s="248">
        <f>+BKK!R45+DMK!R45</f>
        <v>1076498</v>
      </c>
      <c r="S45" s="249">
        <f>+BKK!S45+DMK!S45</f>
        <v>1070777</v>
      </c>
      <c r="T45" s="143">
        <f>R45+S45</f>
        <v>2147275</v>
      </c>
      <c r="U45" s="255">
        <f>+BKK!U45+DMK!U45</f>
        <v>441</v>
      </c>
      <c r="V45" s="147">
        <f t="shared" si="36"/>
        <v>2147716</v>
      </c>
      <c r="W45" s="222">
        <f t="shared" si="27"/>
        <v>34.669927263606716</v>
      </c>
    </row>
    <row r="46" spans="1:23" ht="15" customHeight="1" thickTop="1" thickBot="1">
      <c r="A46" s="115" t="str">
        <f t="shared" si="3"/>
        <v xml:space="preserve"> </v>
      </c>
      <c r="B46" s="211" t="s">
        <v>23</v>
      </c>
      <c r="C46" s="110">
        <f>+C43+C44+C45</f>
        <v>22695</v>
      </c>
      <c r="D46" s="111">
        <f t="shared" ref="D46" si="37">+D43+D44+D45</f>
        <v>22835</v>
      </c>
      <c r="E46" s="112">
        <f t="shared" ref="E46" si="38">+E43+E44+E45</f>
        <v>45530</v>
      </c>
      <c r="F46" s="113">
        <f t="shared" ref="F46" si="39">+F43+F44+F45</f>
        <v>27803</v>
      </c>
      <c r="G46" s="114">
        <f t="shared" ref="G46" si="40">+G43+G44+G45</f>
        <v>27812</v>
      </c>
      <c r="H46" s="114">
        <f t="shared" ref="H46" si="41">+H43+H44+H45</f>
        <v>55615</v>
      </c>
      <c r="I46" s="106">
        <f t="shared" si="25"/>
        <v>22.150230617175492</v>
      </c>
      <c r="J46" s="115"/>
      <c r="K46" s="116"/>
      <c r="L46" s="204" t="s">
        <v>23</v>
      </c>
      <c r="M46" s="152">
        <f>+M43+M44+M45</f>
        <v>2727854</v>
      </c>
      <c r="N46" s="152">
        <f t="shared" ref="N46" si="42">+N43+N44+N45</f>
        <v>2688331</v>
      </c>
      <c r="O46" s="153">
        <f t="shared" ref="O46" si="43">+O43+O44+O45</f>
        <v>5416185</v>
      </c>
      <c r="P46" s="153">
        <f t="shared" ref="P46" si="44">+P43+P44+P45</f>
        <v>3689</v>
      </c>
      <c r="Q46" s="153">
        <f t="shared" ref="Q46" si="45">+Q43+Q44+Q45</f>
        <v>5419874</v>
      </c>
      <c r="R46" s="152">
        <f t="shared" ref="R46" si="46">+R43+R44+R45</f>
        <v>3521643</v>
      </c>
      <c r="S46" s="152">
        <f t="shared" ref="S46" si="47">+S43+S44+S45</f>
        <v>3463002</v>
      </c>
      <c r="T46" s="153">
        <f t="shared" ref="T46" si="48">+T43+T44+T45</f>
        <v>6984645</v>
      </c>
      <c r="U46" s="153">
        <f t="shared" ref="U46" si="49">+U43+U44+U45</f>
        <v>2826</v>
      </c>
      <c r="V46" s="153">
        <f t="shared" ref="V46" si="50">+V43+V44+V45</f>
        <v>6987471</v>
      </c>
      <c r="W46" s="154">
        <f t="shared" si="27"/>
        <v>28.923126257178676</v>
      </c>
    </row>
    <row r="47" spans="1:23" ht="13.5" thickTop="1">
      <c r="A47" s="95" t="str">
        <f t="shared" si="3"/>
        <v xml:space="preserve"> </v>
      </c>
      <c r="B47" s="226" t="s">
        <v>24</v>
      </c>
      <c r="C47" s="248">
        <f>+BKK!C47+DMK!C47</f>
        <v>7366</v>
      </c>
      <c r="D47" s="252">
        <f>+BKK!D47+DMK!D47</f>
        <v>7349</v>
      </c>
      <c r="E47" s="117">
        <f>C47+D47</f>
        <v>14715</v>
      </c>
      <c r="F47" s="248">
        <f>+BKK!F47+DMK!F47</f>
        <v>9400</v>
      </c>
      <c r="G47" s="252">
        <f>+BKK!G47+DMK!G47</f>
        <v>9401</v>
      </c>
      <c r="H47" s="118">
        <f>F47+G47</f>
        <v>18801</v>
      </c>
      <c r="I47" s="222">
        <f t="shared" si="25"/>
        <v>27.767584097859334</v>
      </c>
      <c r="L47" s="226" t="s">
        <v>25</v>
      </c>
      <c r="M47" s="248">
        <f>+BKK!M47+DMK!M47</f>
        <v>942327</v>
      </c>
      <c r="N47" s="249">
        <f>+BKK!N47+DMK!N47</f>
        <v>963787</v>
      </c>
      <c r="O47" s="143">
        <f>M47+N47</f>
        <v>1906114</v>
      </c>
      <c r="P47" s="256">
        <f>+BKK!P47+DMK!P47</f>
        <v>1359</v>
      </c>
      <c r="Q47" s="145">
        <f t="shared" ref="Q47:Q49" si="51">+O47+P47</f>
        <v>1907473</v>
      </c>
      <c r="R47" s="248">
        <f>+BKK!R47+DMK!R47</f>
        <v>1231650</v>
      </c>
      <c r="S47" s="249">
        <f>+BKK!S47+DMK!S47</f>
        <v>1281374</v>
      </c>
      <c r="T47" s="143">
        <f>R47+S47</f>
        <v>2513024</v>
      </c>
      <c r="U47" s="256">
        <f>+BKK!U47+DMK!U47</f>
        <v>1015</v>
      </c>
      <c r="V47" s="147">
        <f t="shared" ref="V47:V49" si="52">+T47+U47</f>
        <v>2514039</v>
      </c>
      <c r="W47" s="222">
        <f t="shared" si="27"/>
        <v>31.79945404207556</v>
      </c>
    </row>
    <row r="48" spans="1:23">
      <c r="A48" s="95" t="str">
        <f t="shared" si="3"/>
        <v xml:space="preserve"> </v>
      </c>
      <c r="B48" s="226" t="s">
        <v>26</v>
      </c>
      <c r="C48" s="248">
        <f>+BKK!C48+DMK!C48</f>
        <v>7793</v>
      </c>
      <c r="D48" s="252">
        <f>+BKK!D48+DMK!D48</f>
        <v>7767</v>
      </c>
      <c r="E48" s="119">
        <f>C48+D48</f>
        <v>15560</v>
      </c>
      <c r="F48" s="248">
        <f>+BKK!F48+DMK!F48</f>
        <v>9721</v>
      </c>
      <c r="G48" s="252">
        <f>+BKK!G48+DMK!G48</f>
        <v>9734</v>
      </c>
      <c r="H48" s="119">
        <f>F48+G48</f>
        <v>19455</v>
      </c>
      <c r="I48" s="222">
        <f>IF(E48=0,0,((H48/E48)-1)*100)</f>
        <v>25.032133676092538</v>
      </c>
      <c r="L48" s="226" t="s">
        <v>26</v>
      </c>
      <c r="M48" s="248">
        <f>+BKK!M48+DMK!M48</f>
        <v>1077596</v>
      </c>
      <c r="N48" s="249">
        <f>+BKK!N48+DMK!N48</f>
        <v>1014070</v>
      </c>
      <c r="O48" s="143">
        <f>M48+N48</f>
        <v>2091666</v>
      </c>
      <c r="P48" s="102">
        <f>+BKK!P48+DMK!P48</f>
        <v>1439</v>
      </c>
      <c r="Q48" s="145">
        <f>+O48+P48</f>
        <v>2093105</v>
      </c>
      <c r="R48" s="248">
        <f>+BKK!R48+DMK!R48</f>
        <v>1350436</v>
      </c>
      <c r="S48" s="249">
        <f>+BKK!S48+DMK!S48</f>
        <v>1257089</v>
      </c>
      <c r="T48" s="143">
        <f>R48+S48</f>
        <v>2607525</v>
      </c>
      <c r="U48" s="102">
        <f>+BKK!U48+DMK!U48</f>
        <v>1375</v>
      </c>
      <c r="V48" s="147">
        <f>+T48+U48</f>
        <v>2608900</v>
      </c>
      <c r="W48" s="222">
        <f>IF(Q48=0,0,((V48/Q48)-1)*100)</f>
        <v>24.642576459374954</v>
      </c>
    </row>
    <row r="49" spans="1:23" ht="13.5" thickBot="1">
      <c r="A49" s="95" t="str">
        <f t="shared" si="3"/>
        <v xml:space="preserve"> </v>
      </c>
      <c r="B49" s="226" t="s">
        <v>27</v>
      </c>
      <c r="C49" s="248">
        <f>+BKK!C49+DMK!C49</f>
        <v>7378</v>
      </c>
      <c r="D49" s="257">
        <f>+BKK!D49+DMK!D49</f>
        <v>7442</v>
      </c>
      <c r="E49" s="120">
        <f>C49+D49</f>
        <v>14820</v>
      </c>
      <c r="F49" s="248">
        <f>+BKK!F49+DMK!F49</f>
        <v>9073</v>
      </c>
      <c r="G49" s="257">
        <f>+BKK!G49+DMK!G49</f>
        <v>9076</v>
      </c>
      <c r="H49" s="120">
        <f>F49+G49</f>
        <v>18149</v>
      </c>
      <c r="I49" s="223">
        <f t="shared" si="25"/>
        <v>22.462887989203772</v>
      </c>
      <c r="L49" s="226" t="s">
        <v>27</v>
      </c>
      <c r="M49" s="248">
        <f>+BKK!M49+DMK!M49</f>
        <v>880994</v>
      </c>
      <c r="N49" s="249">
        <f>+BKK!N49+DMK!N49</f>
        <v>887774</v>
      </c>
      <c r="O49" s="143">
        <f>M49+N49</f>
        <v>1768768</v>
      </c>
      <c r="P49" s="255">
        <f>+BKK!P49+DMK!P49</f>
        <v>1480</v>
      </c>
      <c r="Q49" s="145">
        <f t="shared" si="51"/>
        <v>1770248</v>
      </c>
      <c r="R49" s="248">
        <f>+BKK!R49+DMK!R49</f>
        <v>1101511</v>
      </c>
      <c r="S49" s="249">
        <f>+BKK!S49+DMK!S49</f>
        <v>1102918</v>
      </c>
      <c r="T49" s="143">
        <f>R49+S49</f>
        <v>2204429</v>
      </c>
      <c r="U49" s="255">
        <f>+BKK!U49+DMK!U49</f>
        <v>1500</v>
      </c>
      <c r="V49" s="147">
        <f t="shared" si="52"/>
        <v>2205929</v>
      </c>
      <c r="W49" s="222">
        <f t="shared" si="27"/>
        <v>24.611297400138277</v>
      </c>
    </row>
    <row r="50" spans="1:23" ht="14.25" thickTop="1" thickBot="1">
      <c r="A50" s="95" t="str">
        <f t="shared" si="3"/>
        <v xml:space="preserve"> </v>
      </c>
      <c r="B50" s="210" t="s">
        <v>28</v>
      </c>
      <c r="C50" s="113">
        <f t="shared" ref="C50:H50" si="53">+C47+C48+C49</f>
        <v>22537</v>
      </c>
      <c r="D50" s="121">
        <f t="shared" si="53"/>
        <v>22558</v>
      </c>
      <c r="E50" s="113">
        <f t="shared" si="53"/>
        <v>45095</v>
      </c>
      <c r="F50" s="113">
        <f t="shared" si="53"/>
        <v>28194</v>
      </c>
      <c r="G50" s="121">
        <f t="shared" si="53"/>
        <v>28211</v>
      </c>
      <c r="H50" s="113">
        <f t="shared" si="53"/>
        <v>56405</v>
      </c>
      <c r="I50" s="106">
        <f t="shared" si="25"/>
        <v>25.080385852090025</v>
      </c>
      <c r="L50" s="203" t="s">
        <v>28</v>
      </c>
      <c r="M50" s="148">
        <f t="shared" ref="M50:V50" si="54">+M47+M48+M49</f>
        <v>2900917</v>
      </c>
      <c r="N50" s="149">
        <f t="shared" si="54"/>
        <v>2865631</v>
      </c>
      <c r="O50" s="148">
        <f t="shared" si="54"/>
        <v>5766548</v>
      </c>
      <c r="P50" s="148">
        <f t="shared" si="54"/>
        <v>4278</v>
      </c>
      <c r="Q50" s="148">
        <f t="shared" si="54"/>
        <v>5770826</v>
      </c>
      <c r="R50" s="148">
        <f t="shared" si="54"/>
        <v>3683597</v>
      </c>
      <c r="S50" s="149">
        <f t="shared" si="54"/>
        <v>3641381</v>
      </c>
      <c r="T50" s="148">
        <f t="shared" si="54"/>
        <v>7324978</v>
      </c>
      <c r="U50" s="148">
        <f t="shared" si="54"/>
        <v>3890</v>
      </c>
      <c r="V50" s="148">
        <f t="shared" si="54"/>
        <v>7328868</v>
      </c>
      <c r="W50" s="151">
        <f t="shared" si="27"/>
        <v>26.998596041537205</v>
      </c>
    </row>
    <row r="51" spans="1:23" ht="14.25" thickTop="1" thickBot="1">
      <c r="A51" s="95" t="str">
        <f>IF(ISERROR(F51/G51)," ",IF(F51/G51&gt;0.5,IF(F51/G51&lt;1.5," ","NOT OK"),"NOT OK"))</f>
        <v xml:space="preserve"> </v>
      </c>
      <c r="B51" s="210" t="s">
        <v>94</v>
      </c>
      <c r="C51" s="103">
        <f>+C42+C46+C50</f>
        <v>69484</v>
      </c>
      <c r="D51" s="104">
        <f t="shared" ref="D51" si="55">+D42+D46+D50</f>
        <v>69779</v>
      </c>
      <c r="E51" s="105">
        <f t="shared" ref="E51" si="56">+E42+E46+E50</f>
        <v>139263</v>
      </c>
      <c r="F51" s="103">
        <f t="shared" ref="F51" si="57">+F42+F46+F50</f>
        <v>84078</v>
      </c>
      <c r="G51" s="104">
        <f t="shared" ref="G51" si="58">+G42+G46+G50</f>
        <v>84156</v>
      </c>
      <c r="H51" s="105">
        <f t="shared" ref="H51" si="59">+H42+H46+H50</f>
        <v>168234</v>
      </c>
      <c r="I51" s="106">
        <f t="shared" ref="I51" si="60">IF(E51=0,0,((H51/E51)-1)*100)</f>
        <v>20.803084810753745</v>
      </c>
      <c r="L51" s="203" t="s">
        <v>94</v>
      </c>
      <c r="M51" s="148">
        <f t="shared" ref="M51" si="61">+M42+M46+M50</f>
        <v>8676140</v>
      </c>
      <c r="N51" s="149">
        <f t="shared" ref="N51" si="62">+N42+N46+N50</f>
        <v>8404705</v>
      </c>
      <c r="O51" s="148">
        <f t="shared" ref="O51" si="63">+O42+O46+O50</f>
        <v>17080845</v>
      </c>
      <c r="P51" s="148">
        <f t="shared" ref="P51" si="64">+P42+P46+P50</f>
        <v>15070</v>
      </c>
      <c r="Q51" s="148">
        <f t="shared" ref="Q51" si="65">+Q42+Q46+Q50</f>
        <v>17095915</v>
      </c>
      <c r="R51" s="148">
        <f t="shared" ref="R51" si="66">+R42+R46+R50</f>
        <v>11040472</v>
      </c>
      <c r="S51" s="149">
        <f t="shared" ref="S51" si="67">+S42+S46+S50</f>
        <v>10743963</v>
      </c>
      <c r="T51" s="148">
        <f t="shared" ref="T51" si="68">+T42+T46+T50</f>
        <v>21784435</v>
      </c>
      <c r="U51" s="148">
        <f t="shared" ref="U51" si="69">+U42+U46+U50</f>
        <v>10867</v>
      </c>
      <c r="V51" s="150">
        <f t="shared" ref="V51" si="70">+V42+V46+V50</f>
        <v>21795302</v>
      </c>
      <c r="W51" s="151">
        <f t="shared" ref="W51" si="71">IF(Q51=0,0,((V51/Q51)-1)*100)</f>
        <v>27.488361985889618</v>
      </c>
    </row>
    <row r="52" spans="1:23" ht="14.25" thickTop="1" thickBot="1">
      <c r="A52" s="95" t="str">
        <f>IF(ISERROR(F52/G52)," ",IF(F52/G52&gt;0.5,IF(F52/G52&lt;1.5," ","NOT OK"),"NOT OK"))</f>
        <v xml:space="preserve"> </v>
      </c>
      <c r="B52" s="210" t="s">
        <v>92</v>
      </c>
      <c r="C52" s="103">
        <f>+C38+C42+C46+C50</f>
        <v>91763</v>
      </c>
      <c r="D52" s="104">
        <f t="shared" ref="D52:H52" si="72">+D38+D42+D46+D50</f>
        <v>92188</v>
      </c>
      <c r="E52" s="105">
        <f t="shared" si="72"/>
        <v>183951</v>
      </c>
      <c r="F52" s="103">
        <f t="shared" si="72"/>
        <v>110658</v>
      </c>
      <c r="G52" s="104">
        <f t="shared" si="72"/>
        <v>110697</v>
      </c>
      <c r="H52" s="105">
        <f t="shared" si="72"/>
        <v>221355</v>
      </c>
      <c r="I52" s="106">
        <f>IF(E52=0,0,((H52/E52)-1)*100)</f>
        <v>20.333675815842266</v>
      </c>
      <c r="L52" s="203" t="s">
        <v>92</v>
      </c>
      <c r="M52" s="148">
        <f t="shared" ref="M52:V52" si="73">+M38+M42+M46+M50</f>
        <v>11293445</v>
      </c>
      <c r="N52" s="149">
        <f t="shared" si="73"/>
        <v>11162413</v>
      </c>
      <c r="O52" s="148">
        <f t="shared" si="73"/>
        <v>22455858</v>
      </c>
      <c r="P52" s="148">
        <f t="shared" si="73"/>
        <v>19641</v>
      </c>
      <c r="Q52" s="148">
        <f t="shared" si="73"/>
        <v>22475499</v>
      </c>
      <c r="R52" s="148">
        <f t="shared" si="73"/>
        <v>14313008</v>
      </c>
      <c r="S52" s="149">
        <f t="shared" si="73"/>
        <v>14208641</v>
      </c>
      <c r="T52" s="148">
        <f t="shared" si="73"/>
        <v>28521649</v>
      </c>
      <c r="U52" s="148">
        <f t="shared" si="73"/>
        <v>14155</v>
      </c>
      <c r="V52" s="150">
        <f t="shared" si="73"/>
        <v>28535804</v>
      </c>
      <c r="W52" s="151">
        <f>IF(Q52=0,0,((V52/Q52)-1)*100)</f>
        <v>26.964050942762153</v>
      </c>
    </row>
    <row r="53" spans="1:23" ht="14.25" thickTop="1" thickBot="1">
      <c r="B53" s="205" t="s">
        <v>61</v>
      </c>
      <c r="L53" s="205" t="s">
        <v>61</v>
      </c>
    </row>
    <row r="54" spans="1:23" ht="13.5" thickTop="1">
      <c r="B54" s="316" t="s">
        <v>34</v>
      </c>
      <c r="C54" s="317"/>
      <c r="D54" s="317"/>
      <c r="E54" s="317"/>
      <c r="F54" s="317"/>
      <c r="G54" s="317"/>
      <c r="H54" s="317"/>
      <c r="I54" s="318"/>
      <c r="L54" s="319" t="s">
        <v>35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1"/>
    </row>
    <row r="55" spans="1:23" ht="13.5" thickBot="1">
      <c r="B55" s="307" t="s">
        <v>36</v>
      </c>
      <c r="C55" s="308"/>
      <c r="D55" s="308"/>
      <c r="E55" s="308"/>
      <c r="F55" s="308"/>
      <c r="G55" s="308"/>
      <c r="H55" s="308"/>
      <c r="I55" s="309"/>
      <c r="L55" s="310" t="s">
        <v>37</v>
      </c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2"/>
    </row>
    <row r="56" spans="1:23" ht="14.25" thickTop="1" thickBot="1"/>
    <row r="57" spans="1:23" ht="14.25" thickTop="1" thickBot="1">
      <c r="B57" s="224"/>
      <c r="C57" s="301" t="s">
        <v>91</v>
      </c>
      <c r="D57" s="302"/>
      <c r="E57" s="303"/>
      <c r="F57" s="304" t="s">
        <v>93</v>
      </c>
      <c r="G57" s="305"/>
      <c r="H57" s="306"/>
      <c r="I57" s="225" t="s">
        <v>4</v>
      </c>
      <c r="L57" s="224"/>
      <c r="M57" s="313" t="s">
        <v>91</v>
      </c>
      <c r="N57" s="314"/>
      <c r="O57" s="314"/>
      <c r="P57" s="314"/>
      <c r="Q57" s="315"/>
      <c r="R57" s="313" t="s">
        <v>93</v>
      </c>
      <c r="S57" s="314"/>
      <c r="T57" s="314"/>
      <c r="U57" s="314"/>
      <c r="V57" s="315"/>
      <c r="W57" s="225" t="s">
        <v>4</v>
      </c>
    </row>
    <row r="58" spans="1:23" ht="13.5" thickTop="1">
      <c r="B58" s="226" t="s">
        <v>5</v>
      </c>
      <c r="C58" s="227"/>
      <c r="D58" s="228"/>
      <c r="E58" s="158"/>
      <c r="F58" s="227"/>
      <c r="G58" s="228"/>
      <c r="H58" s="158"/>
      <c r="I58" s="229" t="s">
        <v>6</v>
      </c>
      <c r="L58" s="226" t="s">
        <v>5</v>
      </c>
      <c r="M58" s="227"/>
      <c r="N58" s="230"/>
      <c r="O58" s="155"/>
      <c r="P58" s="231"/>
      <c r="Q58" s="156"/>
      <c r="R58" s="227"/>
      <c r="S58" s="230"/>
      <c r="T58" s="155"/>
      <c r="U58" s="231"/>
      <c r="V58" s="155"/>
      <c r="W58" s="229" t="s">
        <v>6</v>
      </c>
    </row>
    <row r="59" spans="1:23" ht="13.5" thickBot="1">
      <c r="B59" s="232" t="s">
        <v>38</v>
      </c>
      <c r="C59" s="233" t="s">
        <v>7</v>
      </c>
      <c r="D59" s="234" t="s">
        <v>8</v>
      </c>
      <c r="E59" s="218" t="s">
        <v>9</v>
      </c>
      <c r="F59" s="233" t="s">
        <v>7</v>
      </c>
      <c r="G59" s="234" t="s">
        <v>8</v>
      </c>
      <c r="H59" s="218" t="s">
        <v>9</v>
      </c>
      <c r="I59" s="235"/>
      <c r="L59" s="232"/>
      <c r="M59" s="236" t="s">
        <v>10</v>
      </c>
      <c r="N59" s="237" t="s">
        <v>11</v>
      </c>
      <c r="O59" s="157" t="s">
        <v>12</v>
      </c>
      <c r="P59" s="238" t="s">
        <v>13</v>
      </c>
      <c r="Q59" s="219" t="s">
        <v>9</v>
      </c>
      <c r="R59" s="236" t="s">
        <v>10</v>
      </c>
      <c r="S59" s="237" t="s">
        <v>11</v>
      </c>
      <c r="T59" s="157" t="s">
        <v>12</v>
      </c>
      <c r="U59" s="238" t="s">
        <v>13</v>
      </c>
      <c r="V59" s="157" t="s">
        <v>9</v>
      </c>
      <c r="W59" s="235"/>
    </row>
    <row r="60" spans="1:23" ht="5.25" customHeight="1" thickTop="1">
      <c r="B60" s="226"/>
      <c r="C60" s="239"/>
      <c r="D60" s="240"/>
      <c r="E60" s="99"/>
      <c r="F60" s="239"/>
      <c r="G60" s="240"/>
      <c r="H60" s="99"/>
      <c r="I60" s="241"/>
      <c r="L60" s="226"/>
      <c r="M60" s="242"/>
      <c r="N60" s="243"/>
      <c r="O60" s="141"/>
      <c r="P60" s="244"/>
      <c r="Q60" s="144"/>
      <c r="R60" s="242"/>
      <c r="S60" s="243"/>
      <c r="T60" s="141"/>
      <c r="U60" s="244"/>
      <c r="V60" s="146"/>
      <c r="W60" s="245"/>
    </row>
    <row r="61" spans="1:23">
      <c r="A61" s="95" t="str">
        <f t="shared" si="3"/>
        <v xml:space="preserve"> </v>
      </c>
      <c r="B61" s="226" t="s">
        <v>14</v>
      </c>
      <c r="C61" s="246">
        <f t="shared" ref="C61:D63" si="74">+C9+C35</f>
        <v>19173</v>
      </c>
      <c r="D61" s="247">
        <f t="shared" si="74"/>
        <v>19157</v>
      </c>
      <c r="E61" s="100">
        <f>+C61+D61</f>
        <v>38330</v>
      </c>
      <c r="F61" s="246">
        <f t="shared" ref="F61:G63" si="75">+F9+F35</f>
        <v>20262</v>
      </c>
      <c r="G61" s="247">
        <f t="shared" si="75"/>
        <v>20271</v>
      </c>
      <c r="H61" s="100">
        <f>+F61+G61</f>
        <v>40533</v>
      </c>
      <c r="I61" s="222">
        <f t="shared" ref="I61:I76" si="76">IF(E61=0,0,((H61/E61)-1)*100)</f>
        <v>5.7474563005478707</v>
      </c>
      <c r="K61" s="101"/>
      <c r="L61" s="226" t="s">
        <v>14</v>
      </c>
      <c r="M61" s="248">
        <f t="shared" ref="M61:N63" si="77">+M9+M35</f>
        <v>2781596</v>
      </c>
      <c r="N61" s="249">
        <f t="shared" si="77"/>
        <v>2724968</v>
      </c>
      <c r="O61" s="142">
        <f>+M61+N61</f>
        <v>5506564</v>
      </c>
      <c r="P61" s="102">
        <f>+P9+P35</f>
        <v>102615</v>
      </c>
      <c r="Q61" s="145">
        <f>+O61+P61</f>
        <v>5609179</v>
      </c>
      <c r="R61" s="248">
        <f t="shared" ref="R61:S63" si="78">+R9+R35</f>
        <v>3083337</v>
      </c>
      <c r="S61" s="249">
        <f t="shared" si="78"/>
        <v>3011914</v>
      </c>
      <c r="T61" s="142">
        <f>+R61+S61</f>
        <v>6095251</v>
      </c>
      <c r="U61" s="102">
        <f>+U9+U35</f>
        <v>78911</v>
      </c>
      <c r="V61" s="147">
        <f>+T61+U61</f>
        <v>6174162</v>
      </c>
      <c r="W61" s="222">
        <f t="shared" ref="W61:W76" si="79">IF(Q61=0,0,((V61/Q61)-1)*100)</f>
        <v>10.072472281594159</v>
      </c>
    </row>
    <row r="62" spans="1:23">
      <c r="A62" s="95" t="str">
        <f t="shared" si="3"/>
        <v xml:space="preserve"> </v>
      </c>
      <c r="B62" s="226" t="s">
        <v>15</v>
      </c>
      <c r="C62" s="246">
        <f t="shared" si="74"/>
        <v>19365</v>
      </c>
      <c r="D62" s="247">
        <f t="shared" si="74"/>
        <v>19354</v>
      </c>
      <c r="E62" s="100">
        <f>+C62+D62</f>
        <v>38719</v>
      </c>
      <c r="F62" s="246">
        <f t="shared" si="75"/>
        <v>20632</v>
      </c>
      <c r="G62" s="247">
        <f t="shared" si="75"/>
        <v>20620</v>
      </c>
      <c r="H62" s="100">
        <f>+F62+G62</f>
        <v>41252</v>
      </c>
      <c r="I62" s="222">
        <f t="shared" si="76"/>
        <v>6.5420077997882187</v>
      </c>
      <c r="K62" s="101"/>
      <c r="L62" s="226" t="s">
        <v>15</v>
      </c>
      <c r="M62" s="248">
        <f t="shared" si="77"/>
        <v>2888361</v>
      </c>
      <c r="N62" s="249">
        <f t="shared" si="77"/>
        <v>2798200</v>
      </c>
      <c r="O62" s="142">
        <f t="shared" ref="O62:O63" si="80">+M62+N62</f>
        <v>5686561</v>
      </c>
      <c r="P62" s="102">
        <f>+P10+P36</f>
        <v>87144</v>
      </c>
      <c r="Q62" s="145">
        <f t="shared" ref="Q62:Q63" si="81">+O62+P62</f>
        <v>5773705</v>
      </c>
      <c r="R62" s="248">
        <f t="shared" si="78"/>
        <v>3168643</v>
      </c>
      <c r="S62" s="249">
        <f t="shared" si="78"/>
        <v>3102828</v>
      </c>
      <c r="T62" s="142">
        <f t="shared" ref="T62:T63" si="82">+R62+S62</f>
        <v>6271471</v>
      </c>
      <c r="U62" s="102">
        <f>+U10+U36</f>
        <v>70475</v>
      </c>
      <c r="V62" s="147">
        <f t="shared" ref="V62:V63" si="83">+T62+U62</f>
        <v>6341946</v>
      </c>
      <c r="W62" s="222">
        <f t="shared" si="79"/>
        <v>9.8418779622443395</v>
      </c>
    </row>
    <row r="63" spans="1:23" ht="13.5" thickBot="1">
      <c r="A63" s="95" t="str">
        <f t="shared" si="3"/>
        <v xml:space="preserve"> </v>
      </c>
      <c r="B63" s="232" t="s">
        <v>16</v>
      </c>
      <c r="C63" s="250">
        <f t="shared" si="74"/>
        <v>20872</v>
      </c>
      <c r="D63" s="251">
        <f t="shared" si="74"/>
        <v>20846</v>
      </c>
      <c r="E63" s="100">
        <f>+C63+D63</f>
        <v>41718</v>
      </c>
      <c r="F63" s="250">
        <f t="shared" si="75"/>
        <v>22248</v>
      </c>
      <c r="G63" s="251">
        <f t="shared" si="75"/>
        <v>22220</v>
      </c>
      <c r="H63" s="100">
        <f>+F63+G63</f>
        <v>44468</v>
      </c>
      <c r="I63" s="222">
        <f t="shared" si="76"/>
        <v>6.591878805311846</v>
      </c>
      <c r="K63" s="101"/>
      <c r="L63" s="232" t="s">
        <v>16</v>
      </c>
      <c r="M63" s="248">
        <f t="shared" si="77"/>
        <v>3011971</v>
      </c>
      <c r="N63" s="249">
        <f t="shared" si="77"/>
        <v>2967809</v>
      </c>
      <c r="O63" s="142">
        <f t="shared" si="80"/>
        <v>5979780</v>
      </c>
      <c r="P63" s="102">
        <f>+P11+P37</f>
        <v>84445</v>
      </c>
      <c r="Q63" s="145">
        <f t="shared" si="81"/>
        <v>6064225</v>
      </c>
      <c r="R63" s="248">
        <f t="shared" si="78"/>
        <v>3493355</v>
      </c>
      <c r="S63" s="249">
        <f t="shared" si="78"/>
        <v>3484930</v>
      </c>
      <c r="T63" s="142">
        <f t="shared" si="82"/>
        <v>6978285</v>
      </c>
      <c r="U63" s="102">
        <f>+U11+U37</f>
        <v>75438</v>
      </c>
      <c r="V63" s="147">
        <f t="shared" si="83"/>
        <v>7053723</v>
      </c>
      <c r="W63" s="222">
        <f t="shared" si="79"/>
        <v>16.316973727063221</v>
      </c>
    </row>
    <row r="64" spans="1:23" ht="14.25" thickTop="1" thickBot="1">
      <c r="A64" s="95" t="str">
        <f t="shared" si="3"/>
        <v xml:space="preserve"> </v>
      </c>
      <c r="B64" s="210" t="s">
        <v>17</v>
      </c>
      <c r="C64" s="103">
        <f>C63+C61+C62</f>
        <v>59410</v>
      </c>
      <c r="D64" s="104">
        <f>D63+D61+D62</f>
        <v>59357</v>
      </c>
      <c r="E64" s="105">
        <f>+E61+E62+E63</f>
        <v>118767</v>
      </c>
      <c r="F64" s="103">
        <f>F63+F61+F62</f>
        <v>63142</v>
      </c>
      <c r="G64" s="104">
        <f>G63+G61+G62</f>
        <v>63111</v>
      </c>
      <c r="H64" s="105">
        <f>+H61+H62+H63</f>
        <v>126253</v>
      </c>
      <c r="I64" s="106">
        <f>IF(E64=0,0,((H64/E64)-1)*100)</f>
        <v>6.30309766180841</v>
      </c>
      <c r="L64" s="203" t="s">
        <v>17</v>
      </c>
      <c r="M64" s="148">
        <f t="shared" ref="M64:U64" si="84">+M61+M62+M63</f>
        <v>8681928</v>
      </c>
      <c r="N64" s="149">
        <f t="shared" si="84"/>
        <v>8490977</v>
      </c>
      <c r="O64" s="148">
        <f t="shared" si="84"/>
        <v>17172905</v>
      </c>
      <c r="P64" s="148">
        <f t="shared" si="84"/>
        <v>274204</v>
      </c>
      <c r="Q64" s="148">
        <f t="shared" si="84"/>
        <v>17447109</v>
      </c>
      <c r="R64" s="148">
        <f t="shared" si="84"/>
        <v>9745335</v>
      </c>
      <c r="S64" s="149">
        <f t="shared" si="84"/>
        <v>9599672</v>
      </c>
      <c r="T64" s="148">
        <f t="shared" ref="T64" si="85">+T61+T62+T63</f>
        <v>19345007</v>
      </c>
      <c r="U64" s="148">
        <f t="shared" si="84"/>
        <v>224824</v>
      </c>
      <c r="V64" s="150">
        <f t="shared" ref="V64" si="86">+V61+V62+V63</f>
        <v>19569831</v>
      </c>
      <c r="W64" s="151">
        <f>IF(Q64=0,0,((V64/Q64)-1)*100)</f>
        <v>12.166611671882155</v>
      </c>
    </row>
    <row r="65" spans="1:23" ht="13.5" thickTop="1">
      <c r="A65" s="95" t="str">
        <f t="shared" si="3"/>
        <v xml:space="preserve"> </v>
      </c>
      <c r="B65" s="226" t="s">
        <v>18</v>
      </c>
      <c r="C65" s="246">
        <f>+C13+C39</f>
        <v>21073</v>
      </c>
      <c r="D65" s="247">
        <f>+D13+D39</f>
        <v>21094</v>
      </c>
      <c r="E65" s="100">
        <f>+C65+D65</f>
        <v>42167</v>
      </c>
      <c r="F65" s="246">
        <f t="shared" ref="F65:G67" si="87">+F13+F39</f>
        <v>22516</v>
      </c>
      <c r="G65" s="247">
        <f t="shared" si="87"/>
        <v>22535</v>
      </c>
      <c r="H65" s="100">
        <f>+F65+G65</f>
        <v>45051</v>
      </c>
      <c r="I65" s="222">
        <f t="shared" si="76"/>
        <v>6.8394716247302423</v>
      </c>
      <c r="L65" s="226" t="s">
        <v>18</v>
      </c>
      <c r="M65" s="248">
        <f t="shared" ref="M65:N67" si="88">+M13+M39</f>
        <v>2977899</v>
      </c>
      <c r="N65" s="249">
        <f t="shared" si="88"/>
        <v>2914545</v>
      </c>
      <c r="O65" s="142">
        <f t="shared" ref="O65:O66" si="89">+M65+N65</f>
        <v>5892444</v>
      </c>
      <c r="P65" s="102">
        <f>+P13+P39</f>
        <v>86885</v>
      </c>
      <c r="Q65" s="145">
        <f t="shared" ref="Q65:Q66" si="90">+O65+P65</f>
        <v>5979329</v>
      </c>
      <c r="R65" s="248">
        <f t="shared" ref="R65:S67" si="91">+R13+R39</f>
        <v>3567813</v>
      </c>
      <c r="S65" s="249">
        <f t="shared" si="91"/>
        <v>3455561</v>
      </c>
      <c r="T65" s="142">
        <f t="shared" ref="T65:T66" si="92">+R65+S65</f>
        <v>7023374</v>
      </c>
      <c r="U65" s="102">
        <f>+U13+U39</f>
        <v>69487</v>
      </c>
      <c r="V65" s="147">
        <f t="shared" ref="V65:V66" si="93">+T65+U65</f>
        <v>7092861</v>
      </c>
      <c r="W65" s="222">
        <f t="shared" si="79"/>
        <v>18.623026095403006</v>
      </c>
    </row>
    <row r="66" spans="1:23">
      <c r="A66" s="95" t="str">
        <f t="shared" si="3"/>
        <v xml:space="preserve"> </v>
      </c>
      <c r="B66" s="226" t="s">
        <v>19</v>
      </c>
      <c r="C66" s="248">
        <f>+C14+C40</f>
        <v>18528</v>
      </c>
      <c r="D66" s="252">
        <f>+D14+D40</f>
        <v>18522</v>
      </c>
      <c r="E66" s="100">
        <f>+C66+D66</f>
        <v>37050</v>
      </c>
      <c r="F66" s="248">
        <f t="shared" si="87"/>
        <v>21072</v>
      </c>
      <c r="G66" s="252">
        <f t="shared" si="87"/>
        <v>21059</v>
      </c>
      <c r="H66" s="107">
        <f>+F66+G66</f>
        <v>42131</v>
      </c>
      <c r="I66" s="222">
        <f t="shared" si="76"/>
        <v>13.713900134952773</v>
      </c>
      <c r="L66" s="226" t="s">
        <v>19</v>
      </c>
      <c r="M66" s="248">
        <f t="shared" si="88"/>
        <v>2597456</v>
      </c>
      <c r="N66" s="249">
        <f t="shared" si="88"/>
        <v>2646719</v>
      </c>
      <c r="O66" s="142">
        <f t="shared" si="89"/>
        <v>5244175</v>
      </c>
      <c r="P66" s="102">
        <f>+P14+P40</f>
        <v>78175</v>
      </c>
      <c r="Q66" s="145">
        <f t="shared" si="90"/>
        <v>5322350</v>
      </c>
      <c r="R66" s="248">
        <f t="shared" si="91"/>
        <v>3373663</v>
      </c>
      <c r="S66" s="249">
        <f t="shared" si="91"/>
        <v>3391977</v>
      </c>
      <c r="T66" s="142">
        <f t="shared" si="92"/>
        <v>6765640</v>
      </c>
      <c r="U66" s="102">
        <f>+U14+U40</f>
        <v>74008</v>
      </c>
      <c r="V66" s="147">
        <f t="shared" si="93"/>
        <v>6839648</v>
      </c>
      <c r="W66" s="222">
        <f t="shared" si="79"/>
        <v>28.508046257762089</v>
      </c>
    </row>
    <row r="67" spans="1:23" ht="13.5" thickBot="1">
      <c r="A67" s="95" t="str">
        <f>IF(ISERROR(F67/G67)," ",IF(F67/G67&gt;0.5,IF(F67/G67&lt;1.5," ","NOT OK"),"NOT OK"))</f>
        <v xml:space="preserve"> </v>
      </c>
      <c r="B67" s="226" t="s">
        <v>20</v>
      </c>
      <c r="C67" s="248">
        <f>C15+C41</f>
        <v>19857</v>
      </c>
      <c r="D67" s="252">
        <f>D15+D41</f>
        <v>19860</v>
      </c>
      <c r="E67" s="100">
        <f>+C67+D67</f>
        <v>39717</v>
      </c>
      <c r="F67" s="248">
        <f t="shared" si="87"/>
        <v>23005</v>
      </c>
      <c r="G67" s="252">
        <f t="shared" si="87"/>
        <v>23000</v>
      </c>
      <c r="H67" s="107">
        <f>+F67+G67</f>
        <v>46005</v>
      </c>
      <c r="I67" s="222">
        <f>IF(E67=0,0,((H67/E67)-1)*100)</f>
        <v>15.832011481229703</v>
      </c>
      <c r="L67" s="226" t="s">
        <v>20</v>
      </c>
      <c r="M67" s="248">
        <f t="shared" si="88"/>
        <v>2790078</v>
      </c>
      <c r="N67" s="249">
        <f t="shared" si="88"/>
        <v>2894859</v>
      </c>
      <c r="O67" s="142">
        <f>+M67+N67</f>
        <v>5684937</v>
      </c>
      <c r="P67" s="102">
        <f>+P15+P41</f>
        <v>87090</v>
      </c>
      <c r="Q67" s="145">
        <f>+O67+P67</f>
        <v>5772027</v>
      </c>
      <c r="R67" s="248">
        <f t="shared" si="91"/>
        <v>3609667</v>
      </c>
      <c r="S67" s="249">
        <f t="shared" si="91"/>
        <v>3699643</v>
      </c>
      <c r="T67" s="142">
        <f>+R67+S67</f>
        <v>7309310</v>
      </c>
      <c r="U67" s="102">
        <f>+U15+U41</f>
        <v>87175</v>
      </c>
      <c r="V67" s="147">
        <f>+T67+U67</f>
        <v>7396485</v>
      </c>
      <c r="W67" s="222">
        <f>IF(Q67=0,0,((V67/Q67)-1)*100)</f>
        <v>28.143631344759811</v>
      </c>
    </row>
    <row r="68" spans="1:23" ht="14.25" thickTop="1" thickBot="1">
      <c r="A68" s="95" t="str">
        <f t="shared" ref="A68" si="94">IF(ISERROR(F68/G68)," ",IF(F68/G68&gt;0.5,IF(F68/G68&lt;1.5," ","NOT OK"),"NOT OK"))</f>
        <v xml:space="preserve"> </v>
      </c>
      <c r="B68" s="210" t="s">
        <v>89</v>
      </c>
      <c r="C68" s="103">
        <f t="shared" ref="C68:H68" si="95">+C65+C66+C67</f>
        <v>59458</v>
      </c>
      <c r="D68" s="104">
        <f t="shared" si="95"/>
        <v>59476</v>
      </c>
      <c r="E68" s="105">
        <f t="shared" si="95"/>
        <v>118934</v>
      </c>
      <c r="F68" s="103">
        <f t="shared" si="95"/>
        <v>66593</v>
      </c>
      <c r="G68" s="104">
        <f t="shared" si="95"/>
        <v>66594</v>
      </c>
      <c r="H68" s="105">
        <f t="shared" si="95"/>
        <v>133187</v>
      </c>
      <c r="I68" s="106">
        <f>IF(E68=0,0,((H68/E68)-1)*100)</f>
        <v>11.983957489027519</v>
      </c>
      <c r="L68" s="203" t="s">
        <v>89</v>
      </c>
      <c r="M68" s="148">
        <f t="shared" ref="M68:V68" si="96">+M65+M66+M67</f>
        <v>8365433</v>
      </c>
      <c r="N68" s="149">
        <f t="shared" si="96"/>
        <v>8456123</v>
      </c>
      <c r="O68" s="148">
        <f t="shared" si="96"/>
        <v>16821556</v>
      </c>
      <c r="P68" s="148">
        <f t="shared" si="96"/>
        <v>252150</v>
      </c>
      <c r="Q68" s="148">
        <f t="shared" si="96"/>
        <v>17073706</v>
      </c>
      <c r="R68" s="148">
        <f t="shared" si="96"/>
        <v>10551143</v>
      </c>
      <c r="S68" s="149">
        <f t="shared" si="96"/>
        <v>10547181</v>
      </c>
      <c r="T68" s="148">
        <f t="shared" si="96"/>
        <v>21098324</v>
      </c>
      <c r="U68" s="148">
        <f t="shared" si="96"/>
        <v>230670</v>
      </c>
      <c r="V68" s="150">
        <f t="shared" si="96"/>
        <v>21328994</v>
      </c>
      <c r="W68" s="151">
        <f>IF(Q68=0,0,((V68/Q68)-1)*100)</f>
        <v>24.923048341115873</v>
      </c>
    </row>
    <row r="69" spans="1:23" ht="13.5" thickTop="1">
      <c r="A69" s="95" t="str">
        <f t="shared" si="3"/>
        <v xml:space="preserve"> </v>
      </c>
      <c r="B69" s="226" t="s">
        <v>21</v>
      </c>
      <c r="C69" s="253">
        <f t="shared" ref="C69:D71" si="97">+C17+C43</f>
        <v>19277</v>
      </c>
      <c r="D69" s="254">
        <f t="shared" si="97"/>
        <v>19285</v>
      </c>
      <c r="E69" s="100">
        <f>+C69+D69</f>
        <v>38562</v>
      </c>
      <c r="F69" s="253">
        <f t="shared" ref="F69:G71" si="98">+F17+F43</f>
        <v>22390</v>
      </c>
      <c r="G69" s="254">
        <f t="shared" si="98"/>
        <v>22395</v>
      </c>
      <c r="H69" s="107">
        <f>+F69+G69</f>
        <v>44785</v>
      </c>
      <c r="I69" s="222">
        <f t="shared" si="76"/>
        <v>16.137648462216681</v>
      </c>
      <c r="L69" s="226" t="s">
        <v>21</v>
      </c>
      <c r="M69" s="248">
        <f t="shared" ref="M69:N71" si="99">+M17+M43</f>
        <v>2813729</v>
      </c>
      <c r="N69" s="249">
        <f t="shared" si="99"/>
        <v>2814346</v>
      </c>
      <c r="O69" s="142">
        <f t="shared" ref="O69:O71" si="100">+M69+N69</f>
        <v>5628075</v>
      </c>
      <c r="P69" s="102">
        <f>+P17+P43</f>
        <v>70724</v>
      </c>
      <c r="Q69" s="145">
        <f t="shared" ref="Q69:Q71" si="101">+O69+P69</f>
        <v>5698799</v>
      </c>
      <c r="R69" s="248">
        <f t="shared" ref="R69:S71" si="102">+R17+R43</f>
        <v>3489604</v>
      </c>
      <c r="S69" s="249">
        <f t="shared" si="102"/>
        <v>3507903</v>
      </c>
      <c r="T69" s="142">
        <f t="shared" ref="T69:T71" si="103">+R69+S69</f>
        <v>6997507</v>
      </c>
      <c r="U69" s="102">
        <f>+U17+U43</f>
        <v>80187</v>
      </c>
      <c r="V69" s="147">
        <f t="shared" ref="V69:V71" si="104">+T69+U69</f>
        <v>7077694</v>
      </c>
      <c r="W69" s="222">
        <f t="shared" si="79"/>
        <v>24.196238540787274</v>
      </c>
    </row>
    <row r="70" spans="1:23">
      <c r="A70" s="95" t="str">
        <f>IF(ISERROR(F70/G70)," ",IF(F70/G70&gt;0.5,IF(F70/G70&lt;1.5," ","NOT OK"),"NOT OK"))</f>
        <v xml:space="preserve"> </v>
      </c>
      <c r="B70" s="226" t="s">
        <v>90</v>
      </c>
      <c r="C70" s="253">
        <f t="shared" si="97"/>
        <v>18665</v>
      </c>
      <c r="D70" s="254">
        <f t="shared" si="97"/>
        <v>18661</v>
      </c>
      <c r="E70" s="100">
        <f>+C70+D70</f>
        <v>37326</v>
      </c>
      <c r="F70" s="253">
        <f t="shared" si="98"/>
        <v>22344</v>
      </c>
      <c r="G70" s="254">
        <f t="shared" si="98"/>
        <v>22343</v>
      </c>
      <c r="H70" s="107">
        <f>+F70+G70</f>
        <v>44687</v>
      </c>
      <c r="I70" s="222">
        <f>IF(E70=0,0,((H70/E70)-1)*100)</f>
        <v>19.720838021754282</v>
      </c>
      <c r="L70" s="226" t="s">
        <v>90</v>
      </c>
      <c r="M70" s="248">
        <f t="shared" si="99"/>
        <v>2443049</v>
      </c>
      <c r="N70" s="249">
        <f t="shared" si="99"/>
        <v>2502763</v>
      </c>
      <c r="O70" s="142">
        <f>+M70+N70</f>
        <v>4945812</v>
      </c>
      <c r="P70" s="102">
        <f>+P18+P44</f>
        <v>79365</v>
      </c>
      <c r="Q70" s="145">
        <f>+O70+P70</f>
        <v>5025177</v>
      </c>
      <c r="R70" s="248">
        <f t="shared" si="102"/>
        <v>3232717</v>
      </c>
      <c r="S70" s="249">
        <f t="shared" si="102"/>
        <v>3290209</v>
      </c>
      <c r="T70" s="142">
        <f>+R70+S70</f>
        <v>6522926</v>
      </c>
      <c r="U70" s="102">
        <f>+U18+U44</f>
        <v>87327</v>
      </c>
      <c r="V70" s="147">
        <f>+T70+U70</f>
        <v>6610253</v>
      </c>
      <c r="W70" s="222">
        <f>IF(Q70=0,0,((V70/Q70)-1)*100)</f>
        <v>31.542689939080759</v>
      </c>
    </row>
    <row r="71" spans="1:23" ht="13.5" thickBot="1">
      <c r="A71" s="95" t="str">
        <f t="shared" ref="A71:A76" si="105">IF(ISERROR(F71/G71)," ",IF(F71/G71&gt;0.5,IF(F71/G71&lt;1.5," ","NOT OK"),"NOT OK"))</f>
        <v xml:space="preserve"> </v>
      </c>
      <c r="B71" s="226" t="s">
        <v>22</v>
      </c>
      <c r="C71" s="253">
        <f t="shared" si="97"/>
        <v>16661</v>
      </c>
      <c r="D71" s="254">
        <f t="shared" si="97"/>
        <v>16668</v>
      </c>
      <c r="E71" s="100">
        <f>+C71+D71</f>
        <v>33329</v>
      </c>
      <c r="F71" s="253">
        <f t="shared" si="98"/>
        <v>21177</v>
      </c>
      <c r="G71" s="254">
        <f t="shared" si="98"/>
        <v>21174</v>
      </c>
      <c r="H71" s="107">
        <f>+F71+G71</f>
        <v>42351</v>
      </c>
      <c r="I71" s="222">
        <f t="shared" si="76"/>
        <v>27.069519037474876</v>
      </c>
      <c r="L71" s="226" t="s">
        <v>22</v>
      </c>
      <c r="M71" s="248">
        <f t="shared" si="99"/>
        <v>2157449</v>
      </c>
      <c r="N71" s="249">
        <f t="shared" si="99"/>
        <v>2136585</v>
      </c>
      <c r="O71" s="143">
        <f t="shared" si="100"/>
        <v>4294034</v>
      </c>
      <c r="P71" s="255">
        <f>+P19+P45</f>
        <v>89741</v>
      </c>
      <c r="Q71" s="145">
        <f t="shared" si="101"/>
        <v>4383775</v>
      </c>
      <c r="R71" s="248">
        <f t="shared" si="102"/>
        <v>3058135</v>
      </c>
      <c r="S71" s="249">
        <f t="shared" si="102"/>
        <v>3013224</v>
      </c>
      <c r="T71" s="143">
        <f t="shared" si="103"/>
        <v>6071359</v>
      </c>
      <c r="U71" s="255">
        <f>+U19+U45</f>
        <v>96038</v>
      </c>
      <c r="V71" s="147">
        <f t="shared" si="104"/>
        <v>6167397</v>
      </c>
      <c r="W71" s="222">
        <f t="shared" si="79"/>
        <v>40.686896567456124</v>
      </c>
    </row>
    <row r="72" spans="1:23" ht="15" customHeight="1" thickTop="1" thickBot="1">
      <c r="A72" s="115" t="str">
        <f t="shared" si="105"/>
        <v xml:space="preserve"> </v>
      </c>
      <c r="B72" s="211" t="s">
        <v>23</v>
      </c>
      <c r="C72" s="110">
        <f>+C69+C70+C71</f>
        <v>54603</v>
      </c>
      <c r="D72" s="111">
        <f t="shared" ref="D72" si="106">+D69+D70+D71</f>
        <v>54614</v>
      </c>
      <c r="E72" s="112">
        <f t="shared" ref="E72" si="107">+E69+E70+E71</f>
        <v>109217</v>
      </c>
      <c r="F72" s="113">
        <f t="shared" ref="F72" si="108">+F69+F70+F71</f>
        <v>65911</v>
      </c>
      <c r="G72" s="114">
        <f t="shared" ref="G72" si="109">+G69+G70+G71</f>
        <v>65912</v>
      </c>
      <c r="H72" s="114">
        <f t="shared" ref="H72" si="110">+H69+H70+H71</f>
        <v>131823</v>
      </c>
      <c r="I72" s="106">
        <f t="shared" si="76"/>
        <v>20.698242947526492</v>
      </c>
      <c r="J72" s="115"/>
      <c r="K72" s="116"/>
      <c r="L72" s="204" t="s">
        <v>23</v>
      </c>
      <c r="M72" s="152">
        <f>+M69+M70+M71</f>
        <v>7414227</v>
      </c>
      <c r="N72" s="152">
        <f t="shared" ref="N72" si="111">+N69+N70+N71</f>
        <v>7453694</v>
      </c>
      <c r="O72" s="153">
        <f t="shared" ref="O72" si="112">+O69+O70+O71</f>
        <v>14867921</v>
      </c>
      <c r="P72" s="153">
        <f t="shared" ref="P72" si="113">+P69+P70+P71</f>
        <v>239830</v>
      </c>
      <c r="Q72" s="153">
        <f t="shared" ref="Q72" si="114">+Q69+Q70+Q71</f>
        <v>15107751</v>
      </c>
      <c r="R72" s="152">
        <f t="shared" ref="R72" si="115">+R69+R70+R71</f>
        <v>9780456</v>
      </c>
      <c r="S72" s="152">
        <f t="shared" ref="S72" si="116">+S69+S70+S71</f>
        <v>9811336</v>
      </c>
      <c r="T72" s="153">
        <f t="shared" ref="T72" si="117">+T69+T70+T71</f>
        <v>19591792</v>
      </c>
      <c r="U72" s="153">
        <f t="shared" ref="U72" si="118">+U69+U70+U71</f>
        <v>263552</v>
      </c>
      <c r="V72" s="153">
        <f t="shared" ref="V72" si="119">+V69+V70+V71</f>
        <v>19855344</v>
      </c>
      <c r="W72" s="154">
        <f t="shared" si="79"/>
        <v>31.424882499056285</v>
      </c>
    </row>
    <row r="73" spans="1:23" ht="13.5" thickTop="1">
      <c r="A73" s="95" t="str">
        <f t="shared" si="105"/>
        <v xml:space="preserve"> </v>
      </c>
      <c r="B73" s="226" t="s">
        <v>25</v>
      </c>
      <c r="C73" s="248">
        <f t="shared" ref="C73:D75" si="120">+C21+C47</f>
        <v>17705</v>
      </c>
      <c r="D73" s="252">
        <f t="shared" si="120"/>
        <v>17697</v>
      </c>
      <c r="E73" s="117">
        <f>+C73+D73</f>
        <v>35402</v>
      </c>
      <c r="F73" s="248">
        <f t="shared" ref="F73:G75" si="121">+F21+F47</f>
        <v>22791</v>
      </c>
      <c r="G73" s="252">
        <f t="shared" si="121"/>
        <v>22803</v>
      </c>
      <c r="H73" s="118">
        <f>+F73+G73</f>
        <v>45594</v>
      </c>
      <c r="I73" s="222">
        <f t="shared" si="76"/>
        <v>28.789333935935812</v>
      </c>
      <c r="L73" s="226" t="s">
        <v>25</v>
      </c>
      <c r="M73" s="248">
        <f t="shared" ref="M73:N75" si="122">+M21+M47</f>
        <v>2623080</v>
      </c>
      <c r="N73" s="249">
        <f t="shared" si="122"/>
        <v>2518317</v>
      </c>
      <c r="O73" s="143">
        <f t="shared" ref="O73:O75" si="123">+M73+N73</f>
        <v>5141397</v>
      </c>
      <c r="P73" s="256">
        <f>+P21+P47</f>
        <v>94323</v>
      </c>
      <c r="Q73" s="145">
        <f t="shared" ref="Q73:Q75" si="124">+O73+P73</f>
        <v>5235720</v>
      </c>
      <c r="R73" s="248">
        <f t="shared" ref="R73:S75" si="125">+R21+R47</f>
        <v>3514221</v>
      </c>
      <c r="S73" s="249">
        <f t="shared" si="125"/>
        <v>3455376</v>
      </c>
      <c r="T73" s="143">
        <f t="shared" ref="T73:T75" si="126">+R73+S73</f>
        <v>6969597</v>
      </c>
      <c r="U73" s="256">
        <f>+U21+U47</f>
        <v>111385</v>
      </c>
      <c r="V73" s="147">
        <f t="shared" ref="V73:V75" si="127">+T73+U73</f>
        <v>7080982</v>
      </c>
      <c r="W73" s="222">
        <f t="shared" si="79"/>
        <v>35.243710511639279</v>
      </c>
    </row>
    <row r="74" spans="1:23">
      <c r="A74" s="95" t="str">
        <f t="shared" si="105"/>
        <v xml:space="preserve"> </v>
      </c>
      <c r="B74" s="226" t="s">
        <v>26</v>
      </c>
      <c r="C74" s="248">
        <f t="shared" si="120"/>
        <v>18505</v>
      </c>
      <c r="D74" s="252">
        <f t="shared" si="120"/>
        <v>18509</v>
      </c>
      <c r="E74" s="119">
        <f>+C74+D74</f>
        <v>37014</v>
      </c>
      <c r="F74" s="248">
        <f t="shared" si="121"/>
        <v>23227</v>
      </c>
      <c r="G74" s="252">
        <f t="shared" si="121"/>
        <v>23213</v>
      </c>
      <c r="H74" s="119">
        <f>+F74+G74</f>
        <v>46440</v>
      </c>
      <c r="I74" s="222">
        <f>IF(E74=0,0,((H74/E74)-1)*100)</f>
        <v>25.466039876803382</v>
      </c>
      <c r="L74" s="226" t="s">
        <v>26</v>
      </c>
      <c r="M74" s="248">
        <f t="shared" si="122"/>
        <v>2867826</v>
      </c>
      <c r="N74" s="249">
        <f t="shared" si="122"/>
        <v>2902413</v>
      </c>
      <c r="O74" s="143">
        <f>+M74+N74</f>
        <v>5770239</v>
      </c>
      <c r="P74" s="102">
        <f>+P22+P48</f>
        <v>91637</v>
      </c>
      <c r="Q74" s="145">
        <f>+O74+P74</f>
        <v>5861876</v>
      </c>
      <c r="R74" s="248">
        <f t="shared" si="125"/>
        <v>3560890</v>
      </c>
      <c r="S74" s="249">
        <f t="shared" si="125"/>
        <v>3610114</v>
      </c>
      <c r="T74" s="143">
        <f>+R74+S74</f>
        <v>7171004</v>
      </c>
      <c r="U74" s="102">
        <f>+U22+U48</f>
        <v>107679</v>
      </c>
      <c r="V74" s="147">
        <f>+T74+U74</f>
        <v>7278683</v>
      </c>
      <c r="W74" s="222">
        <f>IF(Q74=0,0,((V74/Q74)-1)*100)</f>
        <v>24.169856203031248</v>
      </c>
    </row>
    <row r="75" spans="1:23" ht="13.5" thickBot="1">
      <c r="A75" s="95" t="str">
        <f t="shared" si="105"/>
        <v xml:space="preserve"> </v>
      </c>
      <c r="B75" s="226" t="s">
        <v>27</v>
      </c>
      <c r="C75" s="248">
        <f t="shared" si="120"/>
        <v>17721</v>
      </c>
      <c r="D75" s="257">
        <f t="shared" si="120"/>
        <v>17708</v>
      </c>
      <c r="E75" s="120">
        <f>+C75+D75</f>
        <v>35429</v>
      </c>
      <c r="F75" s="248">
        <f t="shared" si="121"/>
        <v>21196</v>
      </c>
      <c r="G75" s="257">
        <f t="shared" si="121"/>
        <v>21186</v>
      </c>
      <c r="H75" s="120">
        <f>+F75+G75</f>
        <v>42382</v>
      </c>
      <c r="I75" s="223">
        <f t="shared" si="76"/>
        <v>19.62516582460696</v>
      </c>
      <c r="L75" s="226" t="s">
        <v>27</v>
      </c>
      <c r="M75" s="248">
        <f t="shared" si="122"/>
        <v>2506754</v>
      </c>
      <c r="N75" s="249">
        <f t="shared" si="122"/>
        <v>2525080</v>
      </c>
      <c r="O75" s="143">
        <f t="shared" si="123"/>
        <v>5031834</v>
      </c>
      <c r="P75" s="255">
        <f>+P23+P49</f>
        <v>89202</v>
      </c>
      <c r="Q75" s="145">
        <f t="shared" si="124"/>
        <v>5121036</v>
      </c>
      <c r="R75" s="248">
        <f t="shared" si="125"/>
        <v>2880115</v>
      </c>
      <c r="S75" s="249">
        <f t="shared" si="125"/>
        <v>2875649</v>
      </c>
      <c r="T75" s="143">
        <f t="shared" si="126"/>
        <v>5755764</v>
      </c>
      <c r="U75" s="255">
        <f>+U23+U49</f>
        <v>103931</v>
      </c>
      <c r="V75" s="147">
        <f t="shared" si="127"/>
        <v>5859695</v>
      </c>
      <c r="W75" s="222">
        <f t="shared" si="79"/>
        <v>14.424014984467991</v>
      </c>
    </row>
    <row r="76" spans="1:23" ht="14.25" thickTop="1" thickBot="1">
      <c r="A76" s="95" t="str">
        <f t="shared" si="105"/>
        <v xml:space="preserve"> </v>
      </c>
      <c r="B76" s="210" t="s">
        <v>28</v>
      </c>
      <c r="C76" s="113">
        <f t="shared" ref="C76:H76" si="128">+C73+C74+C75</f>
        <v>53931</v>
      </c>
      <c r="D76" s="121">
        <f t="shared" si="128"/>
        <v>53914</v>
      </c>
      <c r="E76" s="113">
        <f t="shared" si="128"/>
        <v>107845</v>
      </c>
      <c r="F76" s="113">
        <f t="shared" si="128"/>
        <v>67214</v>
      </c>
      <c r="G76" s="121">
        <f t="shared" si="128"/>
        <v>67202</v>
      </c>
      <c r="H76" s="113">
        <f t="shared" si="128"/>
        <v>134416</v>
      </c>
      <c r="I76" s="106">
        <f t="shared" si="76"/>
        <v>24.638138068524263</v>
      </c>
      <c r="L76" s="203" t="s">
        <v>28</v>
      </c>
      <c r="M76" s="148">
        <f t="shared" ref="M76:V76" si="129">+M73+M74+M75</f>
        <v>7997660</v>
      </c>
      <c r="N76" s="149">
        <f t="shared" si="129"/>
        <v>7945810</v>
      </c>
      <c r="O76" s="148">
        <f t="shared" si="129"/>
        <v>15943470</v>
      </c>
      <c r="P76" s="148">
        <f t="shared" si="129"/>
        <v>275162</v>
      </c>
      <c r="Q76" s="148">
        <f t="shared" si="129"/>
        <v>16218632</v>
      </c>
      <c r="R76" s="148">
        <f t="shared" si="129"/>
        <v>9955226</v>
      </c>
      <c r="S76" s="149">
        <f t="shared" si="129"/>
        <v>9941139</v>
      </c>
      <c r="T76" s="148">
        <f t="shared" si="129"/>
        <v>19896365</v>
      </c>
      <c r="U76" s="148">
        <f t="shared" si="129"/>
        <v>322995</v>
      </c>
      <c r="V76" s="148">
        <f t="shared" si="129"/>
        <v>20219360</v>
      </c>
      <c r="W76" s="151">
        <f t="shared" si="79"/>
        <v>24.667481203100227</v>
      </c>
    </row>
    <row r="77" spans="1:23" ht="14.25" thickTop="1" thickBot="1">
      <c r="A77" s="95" t="str">
        <f>IF(ISERROR(F77/G77)," ",IF(F77/G77&gt;0.5,IF(F77/G77&lt;1.5," ","NOT OK"),"NOT OK"))</f>
        <v xml:space="preserve"> </v>
      </c>
      <c r="B77" s="210" t="s">
        <v>94</v>
      </c>
      <c r="C77" s="103">
        <f>+C68+C72+C76</f>
        <v>167992</v>
      </c>
      <c r="D77" s="104">
        <f t="shared" ref="D77" si="130">+D68+D72+D76</f>
        <v>168004</v>
      </c>
      <c r="E77" s="105">
        <f t="shared" ref="E77" si="131">+E68+E72+E76</f>
        <v>335996</v>
      </c>
      <c r="F77" s="103">
        <f t="shared" ref="F77" si="132">+F68+F72+F76</f>
        <v>199718</v>
      </c>
      <c r="G77" s="104">
        <f t="shared" ref="G77" si="133">+G68+G72+G76</f>
        <v>199708</v>
      </c>
      <c r="H77" s="105">
        <f t="shared" ref="H77" si="134">+H68+H72+H76</f>
        <v>399426</v>
      </c>
      <c r="I77" s="106">
        <f>IF(E77=0,0,((H77/E77)-1)*100)</f>
        <v>18.878200930963462</v>
      </c>
      <c r="L77" s="203" t="s">
        <v>94</v>
      </c>
      <c r="M77" s="148">
        <f t="shared" ref="M77" si="135">+M68+M72+M76</f>
        <v>23777320</v>
      </c>
      <c r="N77" s="149">
        <f t="shared" ref="N77" si="136">+N68+N72+N76</f>
        <v>23855627</v>
      </c>
      <c r="O77" s="148">
        <f t="shared" ref="O77" si="137">+O68+O72+O76</f>
        <v>47632947</v>
      </c>
      <c r="P77" s="148">
        <f t="shared" ref="P77" si="138">+P68+P72+P76</f>
        <v>767142</v>
      </c>
      <c r="Q77" s="148">
        <f t="shared" ref="Q77" si="139">+Q68+Q72+Q76</f>
        <v>48400089</v>
      </c>
      <c r="R77" s="148">
        <f t="shared" ref="R77" si="140">+R68+R72+R76</f>
        <v>30286825</v>
      </c>
      <c r="S77" s="149">
        <f t="shared" ref="S77" si="141">+S68+S72+S76</f>
        <v>30299656</v>
      </c>
      <c r="T77" s="148">
        <f t="shared" ref="T77" si="142">+T68+T72+T76</f>
        <v>60586481</v>
      </c>
      <c r="U77" s="148">
        <f t="shared" ref="U77" si="143">+U68+U72+U76</f>
        <v>817217</v>
      </c>
      <c r="V77" s="150">
        <f t="shared" ref="V77" si="144">+V68+V72+V76</f>
        <v>61403698</v>
      </c>
      <c r="W77" s="151">
        <f>IF(Q77=0,0,((V77/Q77)-1)*100)</f>
        <v>26.866911339770461</v>
      </c>
    </row>
    <row r="78" spans="1:23" ht="14.25" thickTop="1" thickBot="1">
      <c r="A78" s="95" t="str">
        <f>IF(ISERROR(F78/G78)," ",IF(F78/G78&gt;0.5,IF(F78/G78&lt;1.5," ","NOT OK"),"NOT OK"))</f>
        <v xml:space="preserve"> </v>
      </c>
      <c r="B78" s="210" t="s">
        <v>92</v>
      </c>
      <c r="C78" s="103">
        <f>+C64+C68+C72+C76</f>
        <v>227402</v>
      </c>
      <c r="D78" s="104">
        <f t="shared" ref="D78:H78" si="145">+D64+D68+D72+D76</f>
        <v>227361</v>
      </c>
      <c r="E78" s="105">
        <f t="shared" si="145"/>
        <v>454763</v>
      </c>
      <c r="F78" s="103">
        <f t="shared" si="145"/>
        <v>262860</v>
      </c>
      <c r="G78" s="104">
        <f t="shared" si="145"/>
        <v>262819</v>
      </c>
      <c r="H78" s="105">
        <f t="shared" si="145"/>
        <v>525679</v>
      </c>
      <c r="I78" s="106">
        <f>IF(E78=0,0,((H78/E78)-1)*100)</f>
        <v>15.594056684470804</v>
      </c>
      <c r="L78" s="203" t="s">
        <v>92</v>
      </c>
      <c r="M78" s="148">
        <f t="shared" ref="M78:V78" si="146">+M64+M68+M72+M76</f>
        <v>32459248</v>
      </c>
      <c r="N78" s="149">
        <f t="shared" si="146"/>
        <v>32346604</v>
      </c>
      <c r="O78" s="148">
        <f t="shared" si="146"/>
        <v>64805852</v>
      </c>
      <c r="P78" s="148">
        <f t="shared" si="146"/>
        <v>1041346</v>
      </c>
      <c r="Q78" s="148">
        <f t="shared" si="146"/>
        <v>65847198</v>
      </c>
      <c r="R78" s="148">
        <f t="shared" si="146"/>
        <v>40032160</v>
      </c>
      <c r="S78" s="149">
        <f t="shared" si="146"/>
        <v>39899328</v>
      </c>
      <c r="T78" s="148">
        <f t="shared" si="146"/>
        <v>79931488</v>
      </c>
      <c r="U78" s="148">
        <f t="shared" si="146"/>
        <v>1042041</v>
      </c>
      <c r="V78" s="150">
        <f t="shared" si="146"/>
        <v>80973529</v>
      </c>
      <c r="W78" s="151">
        <f>IF(Q78=0,0,((V78/Q78)-1)*100)</f>
        <v>22.971867383028211</v>
      </c>
    </row>
    <row r="79" spans="1:23" ht="14.25" thickTop="1" thickBot="1">
      <c r="B79" s="205" t="s">
        <v>61</v>
      </c>
      <c r="L79" s="205" t="s">
        <v>61</v>
      </c>
    </row>
    <row r="80" spans="1:23" ht="13.5" thickTop="1">
      <c r="L80" s="295" t="s">
        <v>39</v>
      </c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7"/>
    </row>
    <row r="81" spans="1:26" ht="13.5" thickBot="1">
      <c r="L81" s="298" t="s">
        <v>40</v>
      </c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300"/>
    </row>
    <row r="82" spans="1:26" ht="14.25" thickTop="1" thickBot="1">
      <c r="W82" s="122" t="s">
        <v>41</v>
      </c>
    </row>
    <row r="83" spans="1:26" ht="14.25" thickTop="1" thickBot="1">
      <c r="L83" s="224"/>
      <c r="M83" s="292" t="s">
        <v>91</v>
      </c>
      <c r="N83" s="293"/>
      <c r="O83" s="293"/>
      <c r="P83" s="293"/>
      <c r="Q83" s="294"/>
      <c r="R83" s="292" t="s">
        <v>93</v>
      </c>
      <c r="S83" s="293"/>
      <c r="T83" s="293"/>
      <c r="U83" s="293"/>
      <c r="V83" s="294"/>
      <c r="W83" s="225" t="s">
        <v>4</v>
      </c>
    </row>
    <row r="84" spans="1:26" ht="13.5" thickTop="1">
      <c r="L84" s="226" t="s">
        <v>5</v>
      </c>
      <c r="M84" s="227"/>
      <c r="N84" s="230"/>
      <c r="O84" s="173"/>
      <c r="P84" s="231"/>
      <c r="Q84" s="174"/>
      <c r="R84" s="227"/>
      <c r="S84" s="230"/>
      <c r="T84" s="173"/>
      <c r="U84" s="231"/>
      <c r="V84" s="174"/>
      <c r="W84" s="229" t="s">
        <v>6</v>
      </c>
    </row>
    <row r="85" spans="1:26" ht="13.5" thickBot="1">
      <c r="L85" s="232"/>
      <c r="M85" s="236" t="s">
        <v>42</v>
      </c>
      <c r="N85" s="237" t="s">
        <v>43</v>
      </c>
      <c r="O85" s="175" t="s">
        <v>44</v>
      </c>
      <c r="P85" s="238" t="s">
        <v>13</v>
      </c>
      <c r="Q85" s="220" t="s">
        <v>9</v>
      </c>
      <c r="R85" s="236" t="s">
        <v>42</v>
      </c>
      <c r="S85" s="237" t="s">
        <v>43</v>
      </c>
      <c r="T85" s="175" t="s">
        <v>44</v>
      </c>
      <c r="U85" s="238" t="s">
        <v>13</v>
      </c>
      <c r="V85" s="220" t="s">
        <v>9</v>
      </c>
      <c r="W85" s="235"/>
    </row>
    <row r="86" spans="1:26" ht="4.5" customHeight="1" thickTop="1">
      <c r="L86" s="226"/>
      <c r="M86" s="242"/>
      <c r="N86" s="243"/>
      <c r="O86" s="159"/>
      <c r="P86" s="244"/>
      <c r="Q86" s="162"/>
      <c r="R86" s="242"/>
      <c r="S86" s="243"/>
      <c r="T86" s="159"/>
      <c r="U86" s="244"/>
      <c r="V86" s="164"/>
      <c r="W86" s="245"/>
    </row>
    <row r="87" spans="1:26">
      <c r="A87" s="123"/>
      <c r="B87" s="212"/>
      <c r="C87" s="123"/>
      <c r="D87" s="123"/>
      <c r="E87" s="123"/>
      <c r="F87" s="123"/>
      <c r="G87" s="123"/>
      <c r="H87" s="123"/>
      <c r="I87" s="124"/>
      <c r="J87" s="123"/>
      <c r="L87" s="226" t="s">
        <v>14</v>
      </c>
      <c r="M87" s="248">
        <f>+BKK!M87+DMK!M87</f>
        <v>48063</v>
      </c>
      <c r="N87" s="249">
        <f>+BKK!N87+DMK!N87</f>
        <v>57759</v>
      </c>
      <c r="O87" s="160">
        <f>M87+N87</f>
        <v>105822</v>
      </c>
      <c r="P87" s="102">
        <f>+BKK!P87+DMK!P87</f>
        <v>4370</v>
      </c>
      <c r="Q87" s="163">
        <f>+O87+P87</f>
        <v>110192</v>
      </c>
      <c r="R87" s="248">
        <f>+BKK!R87+DMK!R87</f>
        <v>42810</v>
      </c>
      <c r="S87" s="249">
        <f>+BKK!S87+DMK!S87</f>
        <v>61467</v>
      </c>
      <c r="T87" s="160">
        <f>R87+S87</f>
        <v>104277</v>
      </c>
      <c r="U87" s="102">
        <f>+BKK!U87+DMK!U87</f>
        <v>4377</v>
      </c>
      <c r="V87" s="165">
        <f t="shared" ref="V87:V89" si="147">+T87+U87</f>
        <v>108654</v>
      </c>
      <c r="W87" s="222">
        <f t="shared" ref="W87:W102" si="148">IF(Q87=0,0,((V87/Q87)-1)*100)</f>
        <v>-1.3957456076666208</v>
      </c>
      <c r="Y87" s="108"/>
      <c r="Z87" s="108"/>
    </row>
    <row r="88" spans="1:26">
      <c r="A88" s="123"/>
      <c r="B88" s="212"/>
      <c r="C88" s="123"/>
      <c r="D88" s="123"/>
      <c r="E88" s="123"/>
      <c r="F88" s="123"/>
      <c r="G88" s="123"/>
      <c r="H88" s="123"/>
      <c r="I88" s="124"/>
      <c r="J88" s="123"/>
      <c r="L88" s="226" t="s">
        <v>15</v>
      </c>
      <c r="M88" s="248">
        <f>+BKK!M88+DMK!M88</f>
        <v>48781</v>
      </c>
      <c r="N88" s="249">
        <f>+BKK!N88+DMK!N88</f>
        <v>59767</v>
      </c>
      <c r="O88" s="160">
        <f>M88+N88</f>
        <v>108548</v>
      </c>
      <c r="P88" s="102">
        <f>+BKK!P88+DMK!P88</f>
        <v>4506</v>
      </c>
      <c r="Q88" s="163">
        <f t="shared" ref="Q88:Q89" si="149">+O88+P88</f>
        <v>113054</v>
      </c>
      <c r="R88" s="248">
        <f>+BKK!R88+DMK!R88</f>
        <v>47341</v>
      </c>
      <c r="S88" s="249">
        <f>+BKK!S88+DMK!S88</f>
        <v>65004</v>
      </c>
      <c r="T88" s="160">
        <f>R88+S88</f>
        <v>112345</v>
      </c>
      <c r="U88" s="102">
        <f>+BKK!U88+DMK!U88</f>
        <v>4323</v>
      </c>
      <c r="V88" s="165">
        <f t="shared" si="147"/>
        <v>116668</v>
      </c>
      <c r="W88" s="222">
        <f t="shared" si="148"/>
        <v>3.1967024607709504</v>
      </c>
      <c r="Y88" s="108"/>
      <c r="Z88" s="108"/>
    </row>
    <row r="89" spans="1:26" ht="13.5" thickBot="1">
      <c r="A89" s="123"/>
      <c r="B89" s="212"/>
      <c r="C89" s="123"/>
      <c r="D89" s="123"/>
      <c r="E89" s="123"/>
      <c r="F89" s="123"/>
      <c r="G89" s="123"/>
      <c r="H89" s="123"/>
      <c r="I89" s="124"/>
      <c r="J89" s="123"/>
      <c r="L89" s="232" t="s">
        <v>16</v>
      </c>
      <c r="M89" s="248">
        <f>+BKK!M89+DMK!M89</f>
        <v>44940</v>
      </c>
      <c r="N89" s="249">
        <f>+BKK!N89+DMK!N89</f>
        <v>56197</v>
      </c>
      <c r="O89" s="160">
        <f>M89+N89</f>
        <v>101137</v>
      </c>
      <c r="P89" s="102">
        <f>+BKK!P89+DMK!P89</f>
        <v>4359</v>
      </c>
      <c r="Q89" s="163">
        <f t="shared" si="149"/>
        <v>105496</v>
      </c>
      <c r="R89" s="248">
        <f>+BKK!R89+DMK!R89</f>
        <v>41815</v>
      </c>
      <c r="S89" s="249">
        <f>+BKK!S89+DMK!S89</f>
        <v>63035</v>
      </c>
      <c r="T89" s="160">
        <f>R89+S89</f>
        <v>104850</v>
      </c>
      <c r="U89" s="102">
        <f>+BKK!U89+DMK!U89</f>
        <v>4115</v>
      </c>
      <c r="V89" s="165">
        <f t="shared" si="147"/>
        <v>108965</v>
      </c>
      <c r="W89" s="222">
        <f t="shared" si="148"/>
        <v>3.2882763327519493</v>
      </c>
      <c r="Y89" s="108"/>
      <c r="Z89" s="108"/>
    </row>
    <row r="90" spans="1:26" ht="14.25" thickTop="1" thickBot="1">
      <c r="A90" s="123"/>
      <c r="B90" s="212"/>
      <c r="C90" s="123"/>
      <c r="D90" s="123"/>
      <c r="E90" s="123"/>
      <c r="F90" s="123"/>
      <c r="G90" s="123"/>
      <c r="H90" s="123"/>
      <c r="I90" s="124"/>
      <c r="J90" s="123"/>
      <c r="L90" s="206" t="s">
        <v>17</v>
      </c>
      <c r="M90" s="166">
        <f t="shared" ref="M90:V90" si="150">+M87+M88+M89</f>
        <v>141784</v>
      </c>
      <c r="N90" s="167">
        <f t="shared" si="150"/>
        <v>173723</v>
      </c>
      <c r="O90" s="166">
        <f t="shared" si="150"/>
        <v>315507</v>
      </c>
      <c r="P90" s="166">
        <f t="shared" si="150"/>
        <v>13235</v>
      </c>
      <c r="Q90" s="166">
        <f t="shared" si="150"/>
        <v>328742</v>
      </c>
      <c r="R90" s="166">
        <f t="shared" si="150"/>
        <v>131966</v>
      </c>
      <c r="S90" s="167">
        <f t="shared" si="150"/>
        <v>189506</v>
      </c>
      <c r="T90" s="166">
        <f t="shared" si="150"/>
        <v>321472</v>
      </c>
      <c r="U90" s="166">
        <f t="shared" si="150"/>
        <v>12815</v>
      </c>
      <c r="V90" s="168">
        <f t="shared" si="150"/>
        <v>334287</v>
      </c>
      <c r="W90" s="169">
        <f>IF(Q90=0,0,((V90/Q90)-1)*100)</f>
        <v>1.6867330611847642</v>
      </c>
      <c r="Y90" s="108"/>
      <c r="Z90" s="108"/>
    </row>
    <row r="91" spans="1:26" ht="13.5" thickTop="1">
      <c r="A91" s="123"/>
      <c r="B91" s="212"/>
      <c r="C91" s="123"/>
      <c r="D91" s="123"/>
      <c r="E91" s="123"/>
      <c r="F91" s="123"/>
      <c r="G91" s="123"/>
      <c r="H91" s="123"/>
      <c r="I91" s="124"/>
      <c r="J91" s="123"/>
      <c r="L91" s="226" t="s">
        <v>18</v>
      </c>
      <c r="M91" s="248">
        <f>+BKK!M91+DMK!M91</f>
        <v>43255</v>
      </c>
      <c r="N91" s="249">
        <f>+BKK!N91+DMK!N91</f>
        <v>53312</v>
      </c>
      <c r="O91" s="160">
        <f>M91+N91</f>
        <v>96567</v>
      </c>
      <c r="P91" s="102">
        <f>+BKK!P91+DMK!P91</f>
        <v>3712</v>
      </c>
      <c r="Q91" s="163">
        <f t="shared" ref="Q91:Q92" si="151">+O91+P91</f>
        <v>100279</v>
      </c>
      <c r="R91" s="248">
        <f>+BKK!R91+DMK!R91</f>
        <v>40194</v>
      </c>
      <c r="S91" s="249">
        <f>+BKK!S91+DMK!S91</f>
        <v>54628</v>
      </c>
      <c r="T91" s="160">
        <f>R91+S91</f>
        <v>94822</v>
      </c>
      <c r="U91" s="102">
        <f>+BKK!U91+DMK!U91</f>
        <v>3770</v>
      </c>
      <c r="V91" s="165">
        <f t="shared" ref="V91:V92" si="152">+T91+U91</f>
        <v>98592</v>
      </c>
      <c r="W91" s="222">
        <f t="shared" si="148"/>
        <v>-1.682306365240982</v>
      </c>
      <c r="Y91" s="108"/>
      <c r="Z91" s="108"/>
    </row>
    <row r="92" spans="1:26">
      <c r="A92" s="123"/>
      <c r="B92" s="212"/>
      <c r="C92" s="123"/>
      <c r="D92" s="123"/>
      <c r="E92" s="123"/>
      <c r="F92" s="123"/>
      <c r="G92" s="123"/>
      <c r="H92" s="123"/>
      <c r="I92" s="124"/>
      <c r="J92" s="123"/>
      <c r="L92" s="226" t="s">
        <v>19</v>
      </c>
      <c r="M92" s="248">
        <f>+BKK!M92+DMK!M92</f>
        <v>37185</v>
      </c>
      <c r="N92" s="249">
        <f>+BKK!N92+DMK!N92</f>
        <v>49585</v>
      </c>
      <c r="O92" s="160">
        <f>M92+N92</f>
        <v>86770</v>
      </c>
      <c r="P92" s="102">
        <f>+BKK!P92+DMK!P92</f>
        <v>3478</v>
      </c>
      <c r="Q92" s="163">
        <f t="shared" si="151"/>
        <v>90248</v>
      </c>
      <c r="R92" s="248">
        <f>+BKK!R92+DMK!R92</f>
        <v>39790</v>
      </c>
      <c r="S92" s="249">
        <f>+BKK!S92+DMK!S92</f>
        <v>57705</v>
      </c>
      <c r="T92" s="160">
        <f>R92+S92</f>
        <v>97495</v>
      </c>
      <c r="U92" s="102">
        <f>+BKK!U92+DMK!U92</f>
        <v>3645</v>
      </c>
      <c r="V92" s="165">
        <f t="shared" si="152"/>
        <v>101140</v>
      </c>
      <c r="W92" s="222">
        <f>IF(Q92=0,0,((V92/Q92)-1)*100)</f>
        <v>12.06896551724137</v>
      </c>
      <c r="Y92" s="108"/>
      <c r="Z92" s="108"/>
    </row>
    <row r="93" spans="1:26" ht="13.5" thickBot="1">
      <c r="A93" s="123"/>
      <c r="B93" s="212"/>
      <c r="C93" s="123"/>
      <c r="D93" s="123"/>
      <c r="E93" s="123"/>
      <c r="F93" s="123"/>
      <c r="G93" s="123"/>
      <c r="H93" s="123"/>
      <c r="I93" s="124"/>
      <c r="J93" s="123"/>
      <c r="L93" s="226" t="s">
        <v>20</v>
      </c>
      <c r="M93" s="248">
        <f>+BKK!M93+DMK!M93</f>
        <v>48830</v>
      </c>
      <c r="N93" s="249">
        <f>+BKK!N93+DMK!N93</f>
        <v>61356</v>
      </c>
      <c r="O93" s="160">
        <f>M93+N93</f>
        <v>110186</v>
      </c>
      <c r="P93" s="102">
        <f>+BKK!P93+DMK!P93</f>
        <v>4610</v>
      </c>
      <c r="Q93" s="163">
        <f>+O93+P93</f>
        <v>114796</v>
      </c>
      <c r="R93" s="248">
        <f>+BKK!R93+DMK!R93</f>
        <v>46941</v>
      </c>
      <c r="S93" s="249">
        <f>+BKK!S93+DMK!S93</f>
        <v>64245</v>
      </c>
      <c r="T93" s="160">
        <f>R93+S93</f>
        <v>111186</v>
      </c>
      <c r="U93" s="102">
        <f>+BKK!U93+DMK!U93</f>
        <v>4036</v>
      </c>
      <c r="V93" s="165">
        <f>+T93+U93</f>
        <v>115222</v>
      </c>
      <c r="W93" s="222">
        <f>IF(Q93=0,0,((V93/Q93)-1)*100)</f>
        <v>0.37109306944493881</v>
      </c>
      <c r="Y93" s="108"/>
      <c r="Z93" s="108"/>
    </row>
    <row r="94" spans="1:26" ht="14.25" thickTop="1" thickBot="1">
      <c r="A94" s="123"/>
      <c r="B94" s="212"/>
      <c r="C94" s="123"/>
      <c r="D94" s="123"/>
      <c r="E94" s="123"/>
      <c r="F94" s="123"/>
      <c r="G94" s="123"/>
      <c r="H94" s="123"/>
      <c r="I94" s="124"/>
      <c r="J94" s="123"/>
      <c r="L94" s="206" t="s">
        <v>89</v>
      </c>
      <c r="M94" s="166">
        <f t="shared" ref="M94:V94" si="153">+M91+M92+M93</f>
        <v>129270</v>
      </c>
      <c r="N94" s="167">
        <f t="shared" si="153"/>
        <v>164253</v>
      </c>
      <c r="O94" s="166">
        <f t="shared" si="153"/>
        <v>293523</v>
      </c>
      <c r="P94" s="166">
        <f t="shared" si="153"/>
        <v>11800</v>
      </c>
      <c r="Q94" s="166">
        <f t="shared" si="153"/>
        <v>305323</v>
      </c>
      <c r="R94" s="166">
        <f t="shared" si="153"/>
        <v>126925</v>
      </c>
      <c r="S94" s="167">
        <f t="shared" si="153"/>
        <v>176578</v>
      </c>
      <c r="T94" s="166">
        <f t="shared" si="153"/>
        <v>303503</v>
      </c>
      <c r="U94" s="166">
        <f t="shared" si="153"/>
        <v>11451</v>
      </c>
      <c r="V94" s="168">
        <f t="shared" si="153"/>
        <v>314954</v>
      </c>
      <c r="W94" s="169">
        <f>IF(Q94=0,0,((V94/Q94)-1)*100)</f>
        <v>3.1543643944281996</v>
      </c>
      <c r="Y94" s="108"/>
      <c r="Z94" s="108"/>
    </row>
    <row r="95" spans="1:26" ht="13.5" thickTop="1">
      <c r="A95" s="123"/>
      <c r="B95" s="212"/>
      <c r="C95" s="123"/>
      <c r="D95" s="123"/>
      <c r="E95" s="123"/>
      <c r="F95" s="123"/>
      <c r="G95" s="123"/>
      <c r="H95" s="123"/>
      <c r="I95" s="124"/>
      <c r="J95" s="123"/>
      <c r="L95" s="226" t="s">
        <v>21</v>
      </c>
      <c r="M95" s="248">
        <f>+BKK!M95+DMK!M95</f>
        <v>43391</v>
      </c>
      <c r="N95" s="249">
        <f>+BKK!N95+DMK!N95</f>
        <v>54255</v>
      </c>
      <c r="O95" s="160">
        <f>M95+N95</f>
        <v>97646</v>
      </c>
      <c r="P95" s="102">
        <f>+BKK!P95+DMK!P95</f>
        <v>4003</v>
      </c>
      <c r="Q95" s="163">
        <f t="shared" ref="Q95:Q97" si="154">+O95+P95</f>
        <v>101649</v>
      </c>
      <c r="R95" s="248">
        <f>+BKK!R95+DMK!R95</f>
        <v>40847</v>
      </c>
      <c r="S95" s="249">
        <f>+BKK!S95+DMK!S95</f>
        <v>54954</v>
      </c>
      <c r="T95" s="160">
        <f>R95+S95</f>
        <v>95801</v>
      </c>
      <c r="U95" s="102">
        <f>+BKK!U95+DMK!U95</f>
        <v>3793</v>
      </c>
      <c r="V95" s="165">
        <f t="shared" ref="V95:V97" si="155">+T95+U95</f>
        <v>99594</v>
      </c>
      <c r="W95" s="222">
        <f t="shared" si="148"/>
        <v>-2.0216627807455034</v>
      </c>
      <c r="Y95" s="108"/>
      <c r="Z95" s="108"/>
    </row>
    <row r="96" spans="1:26">
      <c r="A96" s="123"/>
      <c r="B96" s="212"/>
      <c r="C96" s="123"/>
      <c r="D96" s="123"/>
      <c r="E96" s="123"/>
      <c r="F96" s="123"/>
      <c r="G96" s="123"/>
      <c r="H96" s="123"/>
      <c r="I96" s="124"/>
      <c r="J96" s="123"/>
      <c r="L96" s="226" t="s">
        <v>90</v>
      </c>
      <c r="M96" s="248">
        <f>+BKK!M96+DMK!M96</f>
        <v>42864</v>
      </c>
      <c r="N96" s="249">
        <f>+BKK!N96+DMK!N96</f>
        <v>59626</v>
      </c>
      <c r="O96" s="160">
        <f>M96+N96</f>
        <v>102490</v>
      </c>
      <c r="P96" s="102">
        <f>+BKK!P96+DMK!P96</f>
        <v>3954</v>
      </c>
      <c r="Q96" s="163">
        <f>+O96+P96</f>
        <v>106444</v>
      </c>
      <c r="R96" s="248">
        <f>+BKK!R96+DMK!R96</f>
        <v>40450</v>
      </c>
      <c r="S96" s="249">
        <f>+BKK!S96+DMK!S96</f>
        <v>60420</v>
      </c>
      <c r="T96" s="160">
        <f>R96+S96</f>
        <v>100870</v>
      </c>
      <c r="U96" s="102">
        <f>+BKK!U96+DMK!U96</f>
        <v>4028</v>
      </c>
      <c r="V96" s="165">
        <f>+T96+U96</f>
        <v>104898</v>
      </c>
      <c r="W96" s="222">
        <f>IF(Q96=0,0,((V96/Q96)-1)*100)</f>
        <v>-1.452406899402503</v>
      </c>
      <c r="Y96" s="108"/>
      <c r="Z96" s="108"/>
    </row>
    <row r="97" spans="1:26" ht="13.5" thickBot="1">
      <c r="A97" s="123"/>
      <c r="B97" s="212"/>
      <c r="C97" s="123"/>
      <c r="D97" s="123"/>
      <c r="E97" s="123"/>
      <c r="F97" s="123"/>
      <c r="G97" s="123"/>
      <c r="H97" s="123"/>
      <c r="I97" s="124"/>
      <c r="J97" s="123"/>
      <c r="L97" s="226" t="s">
        <v>22</v>
      </c>
      <c r="M97" s="248">
        <f>+BKK!M97+DMK!M97</f>
        <v>43958</v>
      </c>
      <c r="N97" s="249">
        <f>+BKK!N97+DMK!N97</f>
        <v>55554</v>
      </c>
      <c r="O97" s="161">
        <f>M97+N97</f>
        <v>99512</v>
      </c>
      <c r="P97" s="255">
        <f>+BKK!P97+DMK!P97</f>
        <v>3713</v>
      </c>
      <c r="Q97" s="163">
        <f t="shared" si="154"/>
        <v>103225</v>
      </c>
      <c r="R97" s="248">
        <f>+BKK!R97+DMK!R97</f>
        <v>40406</v>
      </c>
      <c r="S97" s="249">
        <f>+BKK!S97+DMK!S97</f>
        <v>55468</v>
      </c>
      <c r="T97" s="161">
        <f>R97+S97</f>
        <v>95874</v>
      </c>
      <c r="U97" s="255">
        <f>+BKK!U97+DMK!U97</f>
        <v>4201</v>
      </c>
      <c r="V97" s="165">
        <f t="shared" si="155"/>
        <v>100075</v>
      </c>
      <c r="W97" s="222">
        <f t="shared" si="148"/>
        <v>-3.0515863405182864</v>
      </c>
      <c r="Y97" s="108"/>
      <c r="Z97" s="108"/>
    </row>
    <row r="98" spans="1:26" ht="14.25" thickTop="1" thickBot="1">
      <c r="A98" s="123"/>
      <c r="B98" s="212"/>
      <c r="C98" s="123"/>
      <c r="D98" s="123"/>
      <c r="E98" s="123"/>
      <c r="F98" s="123"/>
      <c r="G98" s="123"/>
      <c r="H98" s="123"/>
      <c r="I98" s="124"/>
      <c r="J98" s="123"/>
      <c r="L98" s="207" t="s">
        <v>23</v>
      </c>
      <c r="M98" s="170">
        <f>+M95+M96+M97</f>
        <v>130213</v>
      </c>
      <c r="N98" s="170">
        <f t="shared" ref="N98" si="156">+N95+N96+N97</f>
        <v>169435</v>
      </c>
      <c r="O98" s="171">
        <f t="shared" ref="O98" si="157">+O95+O96+O97</f>
        <v>299648</v>
      </c>
      <c r="P98" s="171">
        <f t="shared" ref="P98" si="158">+P95+P96+P97</f>
        <v>11670</v>
      </c>
      <c r="Q98" s="171">
        <f t="shared" ref="Q98" si="159">+Q95+Q96+Q97</f>
        <v>311318</v>
      </c>
      <c r="R98" s="170">
        <f t="shared" ref="R98" si="160">+R95+R96+R97</f>
        <v>121703</v>
      </c>
      <c r="S98" s="170">
        <f t="shared" ref="S98" si="161">+S95+S96+S97</f>
        <v>170842</v>
      </c>
      <c r="T98" s="171">
        <f t="shared" ref="T98" si="162">+T95+T96+T97</f>
        <v>292545</v>
      </c>
      <c r="U98" s="171">
        <f t="shared" ref="U98" si="163">+U95+U96+U97</f>
        <v>12022</v>
      </c>
      <c r="V98" s="171">
        <f t="shared" ref="V98" si="164">+V95+V96+V97</f>
        <v>304567</v>
      </c>
      <c r="W98" s="172">
        <f t="shared" si="148"/>
        <v>-2.1685222184390285</v>
      </c>
    </row>
    <row r="99" spans="1:26" ht="13.5" thickTop="1">
      <c r="A99" s="123"/>
      <c r="B99" s="212"/>
      <c r="C99" s="123"/>
      <c r="D99" s="123"/>
      <c r="E99" s="123"/>
      <c r="F99" s="123"/>
      <c r="G99" s="123"/>
      <c r="H99" s="123"/>
      <c r="I99" s="124"/>
      <c r="J99" s="123"/>
      <c r="L99" s="226" t="s">
        <v>25</v>
      </c>
      <c r="M99" s="248">
        <f>+BKK!M99+DMK!M99</f>
        <v>45118</v>
      </c>
      <c r="N99" s="249">
        <f>+BKK!N99+DMK!N99</f>
        <v>55234</v>
      </c>
      <c r="O99" s="161">
        <f>M99+N99</f>
        <v>100352</v>
      </c>
      <c r="P99" s="256">
        <f>+BKK!P99+DMK!P99</f>
        <v>3965</v>
      </c>
      <c r="Q99" s="163">
        <f t="shared" ref="Q99:Q101" si="165">+O99+P99</f>
        <v>104317</v>
      </c>
      <c r="R99" s="248">
        <f>+BKK!R99+DMK!R99</f>
        <v>43851</v>
      </c>
      <c r="S99" s="249">
        <f>+BKK!S99+DMK!S99</f>
        <v>55388</v>
      </c>
      <c r="T99" s="161">
        <f>R99+S99</f>
        <v>99239</v>
      </c>
      <c r="U99" s="256">
        <f>+BKK!U99+DMK!U99</f>
        <v>4502</v>
      </c>
      <c r="V99" s="165">
        <f t="shared" ref="V99:V101" si="166">+T99+U99</f>
        <v>103741</v>
      </c>
      <c r="W99" s="222">
        <f t="shared" si="148"/>
        <v>-0.5521631181878317</v>
      </c>
      <c r="Y99" s="108"/>
      <c r="Z99" s="108"/>
    </row>
    <row r="100" spans="1:26">
      <c r="A100" s="123"/>
      <c r="B100" s="212"/>
      <c r="C100" s="123"/>
      <c r="D100" s="123"/>
      <c r="E100" s="123"/>
      <c r="F100" s="123"/>
      <c r="G100" s="123"/>
      <c r="H100" s="123"/>
      <c r="I100" s="124"/>
      <c r="J100" s="123"/>
      <c r="L100" s="226" t="s">
        <v>26</v>
      </c>
      <c r="M100" s="248">
        <f>+BKK!M100+DMK!M100</f>
        <v>40954</v>
      </c>
      <c r="N100" s="249">
        <f>+BKK!N100+DMK!N100</f>
        <v>52918</v>
      </c>
      <c r="O100" s="161">
        <f>M100+N100</f>
        <v>93872</v>
      </c>
      <c r="P100" s="102">
        <f>+BKK!P100+DMK!P100</f>
        <v>4130</v>
      </c>
      <c r="Q100" s="163">
        <f>+O100+P100</f>
        <v>98002</v>
      </c>
      <c r="R100" s="248">
        <f>+BKK!R100+DMK!R100</f>
        <v>44235</v>
      </c>
      <c r="S100" s="249">
        <f>+BKK!S100+DMK!S100</f>
        <v>55446</v>
      </c>
      <c r="T100" s="161">
        <f>R100+S100</f>
        <v>99681</v>
      </c>
      <c r="U100" s="102">
        <f>+BKK!U100+DMK!U100</f>
        <v>4237</v>
      </c>
      <c r="V100" s="165">
        <f>+T100+U100</f>
        <v>103918</v>
      </c>
      <c r="W100" s="222">
        <f>IF(Q100=0,0,((V100/Q100)-1)*100)</f>
        <v>6.0366114977245422</v>
      </c>
    </row>
    <row r="101" spans="1:26" ht="13.5" thickBot="1">
      <c r="A101" s="98"/>
      <c r="B101" s="212"/>
      <c r="C101" s="123"/>
      <c r="D101" s="123"/>
      <c r="E101" s="123"/>
      <c r="F101" s="123"/>
      <c r="G101" s="123"/>
      <c r="H101" s="123"/>
      <c r="I101" s="124"/>
      <c r="J101" s="98"/>
      <c r="L101" s="226" t="s">
        <v>27</v>
      </c>
      <c r="M101" s="248">
        <f>+BKK!M101+DMK!M101</f>
        <v>37889</v>
      </c>
      <c r="N101" s="249">
        <f>+BKK!N101+DMK!N101</f>
        <v>58498</v>
      </c>
      <c r="O101" s="161">
        <f>M101+N101</f>
        <v>96387</v>
      </c>
      <c r="P101" s="102">
        <f>+BKK!P101+DMK!P101</f>
        <v>3813</v>
      </c>
      <c r="Q101" s="163">
        <f t="shared" si="165"/>
        <v>100200</v>
      </c>
      <c r="R101" s="248">
        <f>+BKK!R101+DMK!R101</f>
        <v>43405</v>
      </c>
      <c r="S101" s="249">
        <f>+BKK!S101+DMK!S101</f>
        <v>58470</v>
      </c>
      <c r="T101" s="161">
        <f>R101+S101</f>
        <v>101875</v>
      </c>
      <c r="U101" s="102">
        <f>+BKK!U101+DMK!U101</f>
        <v>3833</v>
      </c>
      <c r="V101" s="165">
        <f t="shared" si="166"/>
        <v>105708</v>
      </c>
      <c r="W101" s="222">
        <f t="shared" si="148"/>
        <v>5.4970059880239619</v>
      </c>
    </row>
    <row r="102" spans="1:26" ht="14.25" thickTop="1" thickBot="1">
      <c r="A102" s="123"/>
      <c r="B102" s="212"/>
      <c r="C102" s="123"/>
      <c r="D102" s="123"/>
      <c r="E102" s="123"/>
      <c r="F102" s="123"/>
      <c r="G102" s="123"/>
      <c r="H102" s="123"/>
      <c r="I102" s="124"/>
      <c r="J102" s="123"/>
      <c r="L102" s="206" t="s">
        <v>28</v>
      </c>
      <c r="M102" s="166">
        <f t="shared" ref="M102:V102" si="167">+M99+M100+M101</f>
        <v>123961</v>
      </c>
      <c r="N102" s="167">
        <f t="shared" si="167"/>
        <v>166650</v>
      </c>
      <c r="O102" s="166">
        <f t="shared" si="167"/>
        <v>290611</v>
      </c>
      <c r="P102" s="166">
        <f t="shared" si="167"/>
        <v>11908</v>
      </c>
      <c r="Q102" s="166">
        <f t="shared" si="167"/>
        <v>302519</v>
      </c>
      <c r="R102" s="166">
        <f t="shared" si="167"/>
        <v>131491</v>
      </c>
      <c r="S102" s="167">
        <f t="shared" si="167"/>
        <v>169304</v>
      </c>
      <c r="T102" s="166">
        <f t="shared" si="167"/>
        <v>300795</v>
      </c>
      <c r="U102" s="166">
        <f t="shared" si="167"/>
        <v>12572</v>
      </c>
      <c r="V102" s="166">
        <f t="shared" si="167"/>
        <v>313367</v>
      </c>
      <c r="W102" s="169">
        <f t="shared" si="148"/>
        <v>3.5858904729950902</v>
      </c>
    </row>
    <row r="103" spans="1:26" ht="14.25" thickTop="1" thickBot="1">
      <c r="A103" s="123"/>
      <c r="B103" s="212"/>
      <c r="C103" s="123"/>
      <c r="D103" s="123"/>
      <c r="E103" s="123"/>
      <c r="F103" s="123"/>
      <c r="G103" s="123"/>
      <c r="H103" s="123"/>
      <c r="I103" s="124"/>
      <c r="J103" s="123"/>
      <c r="L103" s="206" t="s">
        <v>94</v>
      </c>
      <c r="M103" s="166">
        <f t="shared" ref="M103" si="168">+M94+M98+M102</f>
        <v>383444</v>
      </c>
      <c r="N103" s="167">
        <f t="shared" ref="N103" si="169">+N94+N98+N102</f>
        <v>500338</v>
      </c>
      <c r="O103" s="166">
        <f t="shared" ref="O103" si="170">+O94+O98+O102</f>
        <v>883782</v>
      </c>
      <c r="P103" s="166">
        <f t="shared" ref="P103" si="171">+P94+P98+P102</f>
        <v>35378</v>
      </c>
      <c r="Q103" s="166">
        <f t="shared" ref="Q103" si="172">+Q94+Q98+Q102</f>
        <v>919160</v>
      </c>
      <c r="R103" s="166">
        <f t="shared" ref="R103" si="173">+R94+R98+R102</f>
        <v>380119</v>
      </c>
      <c r="S103" s="167">
        <f t="shared" ref="S103" si="174">+S94+S98+S102</f>
        <v>516724</v>
      </c>
      <c r="T103" s="166">
        <f t="shared" ref="T103" si="175">+T94+T98+T102</f>
        <v>896843</v>
      </c>
      <c r="U103" s="166">
        <f t="shared" ref="U103" si="176">+U94+U98+U102</f>
        <v>36045</v>
      </c>
      <c r="V103" s="168">
        <f t="shared" ref="V103" si="177">+V94+V98+V102</f>
        <v>932888</v>
      </c>
      <c r="W103" s="169">
        <f t="shared" ref="W103:W104" si="178">IF(Q103=0,0,((V103/Q103)-1)*100)</f>
        <v>1.4935375777884063</v>
      </c>
      <c r="Y103" s="108"/>
      <c r="Z103" s="108"/>
    </row>
    <row r="104" spans="1:26" ht="14.25" thickTop="1" thickBot="1">
      <c r="A104" s="123"/>
      <c r="B104" s="212"/>
      <c r="C104" s="123"/>
      <c r="D104" s="123"/>
      <c r="E104" s="123"/>
      <c r="F104" s="123"/>
      <c r="G104" s="123"/>
      <c r="H104" s="123"/>
      <c r="I104" s="124"/>
      <c r="J104" s="123"/>
      <c r="L104" s="206" t="s">
        <v>92</v>
      </c>
      <c r="M104" s="166">
        <f t="shared" ref="M104:V104" si="179">+M90+M94+M98+M102</f>
        <v>525228</v>
      </c>
      <c r="N104" s="167">
        <f t="shared" si="179"/>
        <v>674061</v>
      </c>
      <c r="O104" s="166">
        <f t="shared" si="179"/>
        <v>1199289</v>
      </c>
      <c r="P104" s="166">
        <f t="shared" si="179"/>
        <v>48613</v>
      </c>
      <c r="Q104" s="166">
        <f t="shared" si="179"/>
        <v>1247902</v>
      </c>
      <c r="R104" s="166">
        <f t="shared" si="179"/>
        <v>512085</v>
      </c>
      <c r="S104" s="167">
        <f t="shared" si="179"/>
        <v>706230</v>
      </c>
      <c r="T104" s="166">
        <f t="shared" si="179"/>
        <v>1218315</v>
      </c>
      <c r="U104" s="166">
        <f t="shared" si="179"/>
        <v>48860</v>
      </c>
      <c r="V104" s="168">
        <f t="shared" si="179"/>
        <v>1267175</v>
      </c>
      <c r="W104" s="169">
        <f t="shared" si="178"/>
        <v>1.5444321749624512</v>
      </c>
      <c r="Y104" s="108"/>
      <c r="Z104" s="108"/>
    </row>
    <row r="105" spans="1:26" ht="14.25" thickTop="1" thickBot="1">
      <c r="A105" s="123"/>
      <c r="B105" s="212"/>
      <c r="C105" s="123"/>
      <c r="D105" s="123"/>
      <c r="E105" s="123"/>
      <c r="F105" s="123"/>
      <c r="G105" s="123"/>
      <c r="H105" s="123"/>
      <c r="I105" s="124"/>
      <c r="J105" s="123"/>
      <c r="L105" s="205" t="s">
        <v>61</v>
      </c>
    </row>
    <row r="106" spans="1:26" ht="13.5" thickTop="1">
      <c r="B106" s="212"/>
      <c r="C106" s="123"/>
      <c r="D106" s="123"/>
      <c r="E106" s="123"/>
      <c r="F106" s="123"/>
      <c r="G106" s="123"/>
      <c r="H106" s="123"/>
      <c r="I106" s="124"/>
      <c r="L106" s="295" t="s">
        <v>45</v>
      </c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7"/>
    </row>
    <row r="107" spans="1:26" ht="13.5" thickBot="1">
      <c r="B107" s="212"/>
      <c r="C107" s="123"/>
      <c r="D107" s="123"/>
      <c r="E107" s="123"/>
      <c r="F107" s="123"/>
      <c r="G107" s="123"/>
      <c r="H107" s="123"/>
      <c r="I107" s="124"/>
      <c r="L107" s="298" t="s">
        <v>46</v>
      </c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300"/>
    </row>
    <row r="108" spans="1:26" ht="14.25" thickTop="1" thickBot="1">
      <c r="B108" s="212"/>
      <c r="C108" s="123"/>
      <c r="D108" s="123"/>
      <c r="E108" s="123"/>
      <c r="F108" s="123"/>
      <c r="G108" s="123"/>
      <c r="H108" s="123"/>
      <c r="I108" s="124"/>
      <c r="W108" s="122" t="s">
        <v>41</v>
      </c>
    </row>
    <row r="109" spans="1:26" ht="14.25" thickTop="1" thickBot="1">
      <c r="B109" s="212"/>
      <c r="C109" s="123"/>
      <c r="D109" s="123"/>
      <c r="E109" s="123"/>
      <c r="F109" s="123"/>
      <c r="G109" s="123"/>
      <c r="H109" s="123"/>
      <c r="I109" s="124"/>
      <c r="L109" s="224"/>
      <c r="M109" s="292" t="s">
        <v>91</v>
      </c>
      <c r="N109" s="293"/>
      <c r="O109" s="293"/>
      <c r="P109" s="293"/>
      <c r="Q109" s="294"/>
      <c r="R109" s="292" t="s">
        <v>93</v>
      </c>
      <c r="S109" s="293"/>
      <c r="T109" s="293"/>
      <c r="U109" s="293"/>
      <c r="V109" s="294"/>
      <c r="W109" s="225" t="s">
        <v>4</v>
      </c>
    </row>
    <row r="110" spans="1:26" ht="13.5" thickTop="1">
      <c r="B110" s="212"/>
      <c r="C110" s="123"/>
      <c r="D110" s="123"/>
      <c r="E110" s="123"/>
      <c r="F110" s="123"/>
      <c r="G110" s="123"/>
      <c r="H110" s="123"/>
      <c r="I110" s="124"/>
      <c r="L110" s="226" t="s">
        <v>5</v>
      </c>
      <c r="M110" s="227"/>
      <c r="N110" s="230"/>
      <c r="O110" s="173"/>
      <c r="P110" s="231"/>
      <c r="Q110" s="174"/>
      <c r="R110" s="227"/>
      <c r="S110" s="230"/>
      <c r="T110" s="173"/>
      <c r="U110" s="231"/>
      <c r="V110" s="174"/>
      <c r="W110" s="229" t="s">
        <v>6</v>
      </c>
    </row>
    <row r="111" spans="1:26" ht="13.5" thickBot="1">
      <c r="B111" s="212"/>
      <c r="C111" s="123"/>
      <c r="D111" s="123"/>
      <c r="E111" s="123"/>
      <c r="F111" s="123"/>
      <c r="G111" s="123"/>
      <c r="H111" s="123"/>
      <c r="I111" s="124"/>
      <c r="L111" s="232"/>
      <c r="M111" s="236" t="s">
        <v>42</v>
      </c>
      <c r="N111" s="237" t="s">
        <v>43</v>
      </c>
      <c r="O111" s="175" t="s">
        <v>44</v>
      </c>
      <c r="P111" s="238" t="s">
        <v>13</v>
      </c>
      <c r="Q111" s="220" t="s">
        <v>9</v>
      </c>
      <c r="R111" s="236" t="s">
        <v>42</v>
      </c>
      <c r="S111" s="237" t="s">
        <v>43</v>
      </c>
      <c r="T111" s="175" t="s">
        <v>44</v>
      </c>
      <c r="U111" s="238" t="s">
        <v>13</v>
      </c>
      <c r="V111" s="220" t="s">
        <v>9</v>
      </c>
      <c r="W111" s="235"/>
    </row>
    <row r="112" spans="1:26" ht="4.5" customHeight="1" thickTop="1">
      <c r="B112" s="212"/>
      <c r="C112" s="123"/>
      <c r="D112" s="123"/>
      <c r="E112" s="123"/>
      <c r="F112" s="123"/>
      <c r="G112" s="123"/>
      <c r="H112" s="123"/>
      <c r="I112" s="124"/>
      <c r="L112" s="226"/>
      <c r="M112" s="242"/>
      <c r="N112" s="243"/>
      <c r="O112" s="159"/>
      <c r="P112" s="244"/>
      <c r="Q112" s="162"/>
      <c r="R112" s="242"/>
      <c r="S112" s="243"/>
      <c r="T112" s="159"/>
      <c r="U112" s="244"/>
      <c r="V112" s="164"/>
      <c r="W112" s="245"/>
    </row>
    <row r="113" spans="2:27">
      <c r="B113" s="212"/>
      <c r="C113" s="123"/>
      <c r="D113" s="123"/>
      <c r="E113" s="123"/>
      <c r="F113" s="123"/>
      <c r="G113" s="123"/>
      <c r="H113" s="123"/>
      <c r="I113" s="124"/>
      <c r="L113" s="226" t="s">
        <v>14</v>
      </c>
      <c r="M113" s="248">
        <f>+BKK!M113+DMK!M113</f>
        <v>2015</v>
      </c>
      <c r="N113" s="249">
        <f>+BKK!N113+DMK!N113</f>
        <v>2771</v>
      </c>
      <c r="O113" s="160">
        <f>M113+N113</f>
        <v>4786</v>
      </c>
      <c r="P113" s="102">
        <f>+BKK!P113+DMK!P113</f>
        <v>0</v>
      </c>
      <c r="Q113" s="163">
        <f>+O113+P113</f>
        <v>4786</v>
      </c>
      <c r="R113" s="248">
        <f>+BKK!R113+DMK!R113</f>
        <v>2212</v>
      </c>
      <c r="S113" s="249">
        <f>+BKK!S113+DMK!S113</f>
        <v>2703</v>
      </c>
      <c r="T113" s="160">
        <f>R113+S113</f>
        <v>4915</v>
      </c>
      <c r="U113" s="102">
        <f>+BKK!U113+DMK!U113</f>
        <v>0</v>
      </c>
      <c r="V113" s="165">
        <f t="shared" ref="V113:V115" si="180">+T113+U113</f>
        <v>4915</v>
      </c>
      <c r="W113" s="222">
        <f t="shared" ref="W113:W128" si="181">IF(Q113=0,0,((V113/Q113)-1)*100)</f>
        <v>2.6953614709569473</v>
      </c>
      <c r="Y113" s="108"/>
      <c r="Z113" s="108"/>
    </row>
    <row r="114" spans="2:27">
      <c r="B114" s="212"/>
      <c r="C114" s="123"/>
      <c r="D114" s="123"/>
      <c r="E114" s="123"/>
      <c r="F114" s="123"/>
      <c r="G114" s="123"/>
      <c r="H114" s="123"/>
      <c r="I114" s="124"/>
      <c r="L114" s="226" t="s">
        <v>15</v>
      </c>
      <c r="M114" s="248">
        <f>+BKK!M114+DMK!M114</f>
        <v>2131</v>
      </c>
      <c r="N114" s="249">
        <f>+BKK!N114+DMK!N114</f>
        <v>2714</v>
      </c>
      <c r="O114" s="160">
        <f>M114+N114</f>
        <v>4845</v>
      </c>
      <c r="P114" s="102">
        <f>+BKK!P114+DMK!P114</f>
        <v>14</v>
      </c>
      <c r="Q114" s="163">
        <f t="shared" ref="Q114:Q115" si="182">+O114+P114</f>
        <v>4859</v>
      </c>
      <c r="R114" s="248">
        <f>+BKK!R114+DMK!R114</f>
        <v>2265</v>
      </c>
      <c r="S114" s="249">
        <f>+BKK!S114+DMK!S114</f>
        <v>2547</v>
      </c>
      <c r="T114" s="160">
        <f>R114+S114</f>
        <v>4812</v>
      </c>
      <c r="U114" s="102">
        <f>+BKK!U114+DMK!U114</f>
        <v>2</v>
      </c>
      <c r="V114" s="165">
        <f t="shared" si="180"/>
        <v>4814</v>
      </c>
      <c r="W114" s="222">
        <f t="shared" si="181"/>
        <v>-0.92611648487342935</v>
      </c>
    </row>
    <row r="115" spans="2:27" ht="13.5" thickBot="1">
      <c r="B115" s="212"/>
      <c r="C115" s="123"/>
      <c r="D115" s="123"/>
      <c r="E115" s="123"/>
      <c r="F115" s="123"/>
      <c r="G115" s="123"/>
      <c r="H115" s="123"/>
      <c r="I115" s="124"/>
      <c r="L115" s="232" t="s">
        <v>16</v>
      </c>
      <c r="M115" s="248">
        <f>+BKK!M115+DMK!M115</f>
        <v>1950</v>
      </c>
      <c r="N115" s="249">
        <f>+BKK!N115+DMK!N115</f>
        <v>2573</v>
      </c>
      <c r="O115" s="160">
        <f>M115+N115</f>
        <v>4523</v>
      </c>
      <c r="P115" s="102">
        <f>+BKK!P115+DMK!P115</f>
        <v>1</v>
      </c>
      <c r="Q115" s="163">
        <f t="shared" si="182"/>
        <v>4524</v>
      </c>
      <c r="R115" s="248">
        <f>+BKK!R115+DMK!R115</f>
        <v>2472</v>
      </c>
      <c r="S115" s="249">
        <f>+BKK!S115+DMK!S115</f>
        <v>2866</v>
      </c>
      <c r="T115" s="160">
        <f>R115+S115</f>
        <v>5338</v>
      </c>
      <c r="U115" s="102">
        <f>+BKK!U115+DMK!U115</f>
        <v>0</v>
      </c>
      <c r="V115" s="165">
        <f t="shared" si="180"/>
        <v>5338</v>
      </c>
      <c r="W115" s="222">
        <f t="shared" si="181"/>
        <v>17.992926613616266</v>
      </c>
    </row>
    <row r="116" spans="2:27" ht="14.25" thickTop="1" thickBot="1">
      <c r="B116" s="212"/>
      <c r="C116" s="123"/>
      <c r="D116" s="123"/>
      <c r="E116" s="123"/>
      <c r="F116" s="123"/>
      <c r="G116" s="123"/>
      <c r="H116" s="123"/>
      <c r="I116" s="124"/>
      <c r="L116" s="206" t="s">
        <v>17</v>
      </c>
      <c r="M116" s="166">
        <f t="shared" ref="M116:V116" si="183">+M113+M114+M115</f>
        <v>6096</v>
      </c>
      <c r="N116" s="167">
        <f t="shared" si="183"/>
        <v>8058</v>
      </c>
      <c r="O116" s="166">
        <f t="shared" si="183"/>
        <v>14154</v>
      </c>
      <c r="P116" s="166">
        <f t="shared" si="183"/>
        <v>15</v>
      </c>
      <c r="Q116" s="166">
        <f t="shared" si="183"/>
        <v>14169</v>
      </c>
      <c r="R116" s="166">
        <f t="shared" si="183"/>
        <v>6949</v>
      </c>
      <c r="S116" s="167">
        <f t="shared" si="183"/>
        <v>8116</v>
      </c>
      <c r="T116" s="166">
        <f t="shared" si="183"/>
        <v>15065</v>
      </c>
      <c r="U116" s="166">
        <f t="shared" si="183"/>
        <v>2</v>
      </c>
      <c r="V116" s="168">
        <f t="shared" si="183"/>
        <v>15067</v>
      </c>
      <c r="W116" s="169">
        <f t="shared" si="181"/>
        <v>6.3377796598207414</v>
      </c>
      <c r="Y116" s="108"/>
      <c r="Z116" s="108"/>
    </row>
    <row r="117" spans="2:27" ht="13.5" thickTop="1">
      <c r="B117" s="212"/>
      <c r="C117" s="123"/>
      <c r="D117" s="123"/>
      <c r="E117" s="123"/>
      <c r="F117" s="123"/>
      <c r="G117" s="123"/>
      <c r="H117" s="123"/>
      <c r="I117" s="124"/>
      <c r="L117" s="226" t="s">
        <v>18</v>
      </c>
      <c r="M117" s="248">
        <f>+BKK!M117+DMK!M117</f>
        <v>1953</v>
      </c>
      <c r="N117" s="249">
        <f>+BKK!N117+DMK!N117</f>
        <v>2502</v>
      </c>
      <c r="O117" s="160">
        <f>M117+N117</f>
        <v>4455</v>
      </c>
      <c r="P117" s="102">
        <f>+BKK!P117+DMK!P117</f>
        <v>5</v>
      </c>
      <c r="Q117" s="163">
        <f t="shared" ref="Q117:Q118" si="184">+O117+P117</f>
        <v>4460</v>
      </c>
      <c r="R117" s="248">
        <f>+BKK!R117+DMK!R117</f>
        <v>2507</v>
      </c>
      <c r="S117" s="249">
        <f>+BKK!S117+DMK!S117</f>
        <v>2677</v>
      </c>
      <c r="T117" s="160">
        <f>R117+S117</f>
        <v>5184</v>
      </c>
      <c r="U117" s="102">
        <f>+BKK!U117+DMK!U117</f>
        <v>2</v>
      </c>
      <c r="V117" s="165">
        <f t="shared" ref="V117:V118" si="185">+T117+U117</f>
        <v>5186</v>
      </c>
      <c r="W117" s="222">
        <f t="shared" si="181"/>
        <v>16.278026905829602</v>
      </c>
      <c r="Y117" s="108"/>
      <c r="Z117" s="108"/>
    </row>
    <row r="118" spans="2:27">
      <c r="B118" s="212"/>
      <c r="C118" s="123"/>
      <c r="D118" s="123"/>
      <c r="E118" s="123"/>
      <c r="F118" s="123"/>
      <c r="G118" s="123"/>
      <c r="H118" s="123"/>
      <c r="I118" s="124"/>
      <c r="L118" s="226" t="s">
        <v>19</v>
      </c>
      <c r="M118" s="248">
        <f>+BKK!M118+DMK!M118</f>
        <v>1973</v>
      </c>
      <c r="N118" s="249">
        <f>+BKK!N118+DMK!N118</f>
        <v>2281</v>
      </c>
      <c r="O118" s="160">
        <f>M118+N118</f>
        <v>4254</v>
      </c>
      <c r="P118" s="102">
        <f>+BKK!P118+DMK!P118</f>
        <v>4</v>
      </c>
      <c r="Q118" s="163">
        <f t="shared" si="184"/>
        <v>4258</v>
      </c>
      <c r="R118" s="248">
        <f>+BKK!R118+DMK!R118</f>
        <v>2547</v>
      </c>
      <c r="S118" s="249">
        <f>+BKK!S118+DMK!S118</f>
        <v>2503</v>
      </c>
      <c r="T118" s="160">
        <f>R118+S118</f>
        <v>5050</v>
      </c>
      <c r="U118" s="102">
        <f>+BKK!U118+DMK!U118</f>
        <v>0</v>
      </c>
      <c r="V118" s="165">
        <f t="shared" si="185"/>
        <v>5050</v>
      </c>
      <c r="W118" s="222">
        <f>IF(Q118=0,0,((V118/Q118)-1)*100)</f>
        <v>18.600281822451858</v>
      </c>
      <c r="Y118" s="108"/>
      <c r="Z118" s="108"/>
    </row>
    <row r="119" spans="2:27" ht="13.5" thickBot="1">
      <c r="B119" s="212"/>
      <c r="C119" s="123"/>
      <c r="D119" s="123"/>
      <c r="E119" s="123"/>
      <c r="F119" s="123"/>
      <c r="G119" s="123"/>
      <c r="H119" s="123"/>
      <c r="I119" s="124"/>
      <c r="L119" s="226" t="s">
        <v>20</v>
      </c>
      <c r="M119" s="248">
        <f>+BKK!M119+DMK!M119</f>
        <v>2330</v>
      </c>
      <c r="N119" s="249">
        <f>+BKK!N119+DMK!N119</f>
        <v>2476</v>
      </c>
      <c r="O119" s="160">
        <f>M119+N119</f>
        <v>4806</v>
      </c>
      <c r="P119" s="102">
        <f>+BKK!P119+DMK!P119</f>
        <v>13</v>
      </c>
      <c r="Q119" s="163">
        <f>+O119+P119</f>
        <v>4819</v>
      </c>
      <c r="R119" s="248">
        <f>+BKK!R119+DMK!R119</f>
        <v>2433</v>
      </c>
      <c r="S119" s="249">
        <f>+BKK!S119+DMK!S119</f>
        <v>2576</v>
      </c>
      <c r="T119" s="160">
        <f>R119+S119</f>
        <v>5009</v>
      </c>
      <c r="U119" s="102">
        <f>+BKK!U119+DMK!U119</f>
        <v>0</v>
      </c>
      <c r="V119" s="165">
        <f>+T119+U119</f>
        <v>5009</v>
      </c>
      <c r="W119" s="222">
        <f>IF(Q119=0,0,((V119/Q119)-1)*100)</f>
        <v>3.9427267067856375</v>
      </c>
      <c r="Y119" s="108"/>
      <c r="Z119" s="108"/>
    </row>
    <row r="120" spans="2:27" ht="14.25" thickTop="1" thickBot="1">
      <c r="B120" s="212"/>
      <c r="C120" s="123"/>
      <c r="D120" s="123"/>
      <c r="E120" s="123"/>
      <c r="F120" s="123"/>
      <c r="G120" s="123"/>
      <c r="H120" s="123"/>
      <c r="I120" s="124"/>
      <c r="L120" s="206" t="s">
        <v>89</v>
      </c>
      <c r="M120" s="166">
        <f t="shared" ref="M120:V120" si="186">+M117+M118+M119</f>
        <v>6256</v>
      </c>
      <c r="N120" s="167">
        <f t="shared" si="186"/>
        <v>7259</v>
      </c>
      <c r="O120" s="166">
        <f t="shared" si="186"/>
        <v>13515</v>
      </c>
      <c r="P120" s="166">
        <f t="shared" si="186"/>
        <v>22</v>
      </c>
      <c r="Q120" s="166">
        <f t="shared" si="186"/>
        <v>13537</v>
      </c>
      <c r="R120" s="166">
        <f t="shared" si="186"/>
        <v>7487</v>
      </c>
      <c r="S120" s="167">
        <f t="shared" si="186"/>
        <v>7756</v>
      </c>
      <c r="T120" s="166">
        <f t="shared" si="186"/>
        <v>15243</v>
      </c>
      <c r="U120" s="166">
        <f t="shared" si="186"/>
        <v>2</v>
      </c>
      <c r="V120" s="168">
        <f t="shared" si="186"/>
        <v>15245</v>
      </c>
      <c r="W120" s="169">
        <f t="shared" ref="W120" si="187">IF(Q120=0,0,((V120/Q120)-1)*100)</f>
        <v>12.617271182684497</v>
      </c>
      <c r="Y120" s="108"/>
      <c r="Z120" s="108"/>
    </row>
    <row r="121" spans="2:27" ht="13.5" thickTop="1">
      <c r="B121" s="212"/>
      <c r="C121" s="123"/>
      <c r="D121" s="123"/>
      <c r="E121" s="123"/>
      <c r="F121" s="123"/>
      <c r="G121" s="123"/>
      <c r="H121" s="123"/>
      <c r="I121" s="124"/>
      <c r="L121" s="226" t="s">
        <v>21</v>
      </c>
      <c r="M121" s="248">
        <f>+BKK!M121+DMK!M121</f>
        <v>1543</v>
      </c>
      <c r="N121" s="249">
        <f>+BKK!N121+DMK!N121</f>
        <v>2340</v>
      </c>
      <c r="O121" s="160">
        <f>M121+N121</f>
        <v>3883</v>
      </c>
      <c r="P121" s="102">
        <f>+BKK!P121+DMK!P121</f>
        <v>1</v>
      </c>
      <c r="Q121" s="163">
        <f t="shared" ref="Q121:Q123" si="188">+O121+P121</f>
        <v>3884</v>
      </c>
      <c r="R121" s="248">
        <f>+BKK!R121+DMK!R121</f>
        <v>1713</v>
      </c>
      <c r="S121" s="249">
        <f>+BKK!S121+DMK!S121</f>
        <v>2296</v>
      </c>
      <c r="T121" s="160">
        <f>R121+S121</f>
        <v>4009</v>
      </c>
      <c r="U121" s="102">
        <f>+BKK!U121+DMK!U121</f>
        <v>1</v>
      </c>
      <c r="V121" s="165">
        <f t="shared" ref="V121:V123" si="189">+T121+U121</f>
        <v>4010</v>
      </c>
      <c r="W121" s="222">
        <f t="shared" si="181"/>
        <v>3.2440782698249127</v>
      </c>
      <c r="Y121" s="108"/>
      <c r="Z121" s="108"/>
    </row>
    <row r="122" spans="2:27">
      <c r="B122" s="212"/>
      <c r="C122" s="123"/>
      <c r="D122" s="123"/>
      <c r="E122" s="123"/>
      <c r="F122" s="123"/>
      <c r="G122" s="123"/>
      <c r="H122" s="123"/>
      <c r="I122" s="124"/>
      <c r="L122" s="226" t="s">
        <v>90</v>
      </c>
      <c r="M122" s="248">
        <f>+BKK!M122+DMK!M122</f>
        <v>1723</v>
      </c>
      <c r="N122" s="249">
        <f>+BKK!N122+DMK!N122</f>
        <v>2273</v>
      </c>
      <c r="O122" s="160">
        <f>M122+N122</f>
        <v>3996</v>
      </c>
      <c r="P122" s="102">
        <f>+BKK!P122+DMK!P122</f>
        <v>0</v>
      </c>
      <c r="Q122" s="163">
        <f>+O122+P122</f>
        <v>3996</v>
      </c>
      <c r="R122" s="248">
        <f>+BKK!R122+DMK!R122</f>
        <v>1840</v>
      </c>
      <c r="S122" s="249">
        <f>+BKK!S122+DMK!S122</f>
        <v>2117</v>
      </c>
      <c r="T122" s="160">
        <f>R122+S122</f>
        <v>3957</v>
      </c>
      <c r="U122" s="102">
        <f>+BKK!U122+DMK!U122</f>
        <v>0</v>
      </c>
      <c r="V122" s="165">
        <f>+T122+U122</f>
        <v>3957</v>
      </c>
      <c r="W122" s="222">
        <f>IF(Q122=0,0,((V122/Q122)-1)*100)</f>
        <v>-0.97597597597597341</v>
      </c>
      <c r="Y122" s="108"/>
      <c r="Z122" s="108"/>
    </row>
    <row r="123" spans="2:27" ht="13.5" thickBot="1">
      <c r="B123" s="212"/>
      <c r="C123" s="123"/>
      <c r="D123" s="123"/>
      <c r="E123" s="123"/>
      <c r="F123" s="123"/>
      <c r="G123" s="123"/>
      <c r="H123" s="123"/>
      <c r="I123" s="124"/>
      <c r="L123" s="226" t="s">
        <v>22</v>
      </c>
      <c r="M123" s="248">
        <f>+BKK!M123+DMK!M123</f>
        <v>1738</v>
      </c>
      <c r="N123" s="249">
        <f>+BKK!N123+DMK!N123</f>
        <v>2124</v>
      </c>
      <c r="O123" s="161">
        <f>M123+N123</f>
        <v>3862</v>
      </c>
      <c r="P123" s="255">
        <f>+BKK!P123+DMK!P123</f>
        <v>0</v>
      </c>
      <c r="Q123" s="163">
        <f t="shared" si="188"/>
        <v>3862</v>
      </c>
      <c r="R123" s="248">
        <f>+BKK!R123+DMK!R123</f>
        <v>1658</v>
      </c>
      <c r="S123" s="249">
        <f>+BKK!S123+DMK!S123</f>
        <v>2076</v>
      </c>
      <c r="T123" s="161">
        <f>R123+S123</f>
        <v>3734</v>
      </c>
      <c r="U123" s="255">
        <f>+BKK!U123+DMK!U123</f>
        <v>0</v>
      </c>
      <c r="V123" s="165">
        <f t="shared" si="189"/>
        <v>3734</v>
      </c>
      <c r="W123" s="222">
        <f t="shared" si="181"/>
        <v>-3.3143448990160529</v>
      </c>
      <c r="Y123" s="108"/>
      <c r="Z123" s="108"/>
    </row>
    <row r="124" spans="2:27" ht="14.25" thickTop="1" thickBot="1">
      <c r="B124" s="212"/>
      <c r="C124" s="123"/>
      <c r="D124" s="123"/>
      <c r="E124" s="123"/>
      <c r="F124" s="123"/>
      <c r="G124" s="123"/>
      <c r="H124" s="123"/>
      <c r="I124" s="124"/>
      <c r="L124" s="207" t="s">
        <v>23</v>
      </c>
      <c r="M124" s="170">
        <f>+M121+M122+M123</f>
        <v>5004</v>
      </c>
      <c r="N124" s="170">
        <f t="shared" ref="N124" si="190">+N121+N122+N123</f>
        <v>6737</v>
      </c>
      <c r="O124" s="171">
        <f t="shared" ref="O124" si="191">+O121+O122+O123</f>
        <v>11741</v>
      </c>
      <c r="P124" s="171">
        <f t="shared" ref="P124" si="192">+P121+P122+P123</f>
        <v>1</v>
      </c>
      <c r="Q124" s="171">
        <f t="shared" ref="Q124" si="193">+Q121+Q122+Q123</f>
        <v>11742</v>
      </c>
      <c r="R124" s="170">
        <f t="shared" ref="R124" si="194">+R121+R122+R123</f>
        <v>5211</v>
      </c>
      <c r="S124" s="170">
        <f t="shared" ref="S124" si="195">+S121+S122+S123</f>
        <v>6489</v>
      </c>
      <c r="T124" s="171">
        <f t="shared" ref="T124" si="196">+T121+T122+T123</f>
        <v>11700</v>
      </c>
      <c r="U124" s="171">
        <f t="shared" ref="U124" si="197">+U121+U122+U123</f>
        <v>1</v>
      </c>
      <c r="V124" s="171">
        <f t="shared" ref="V124" si="198">+V121+V122+V123</f>
        <v>11701</v>
      </c>
      <c r="W124" s="172">
        <f t="shared" si="181"/>
        <v>-0.34917390563787842</v>
      </c>
    </row>
    <row r="125" spans="2:27" s="129" customFormat="1" ht="12.75" customHeight="1" thickTop="1">
      <c r="B125" s="213"/>
      <c r="C125" s="130"/>
      <c r="D125" s="130"/>
      <c r="E125" s="130"/>
      <c r="F125" s="130"/>
      <c r="G125" s="130"/>
      <c r="H125" s="130"/>
      <c r="I125" s="131"/>
      <c r="L125" s="226" t="s">
        <v>25</v>
      </c>
      <c r="M125" s="248">
        <f>+BKK!M125+DMK!M125</f>
        <v>1698</v>
      </c>
      <c r="N125" s="249">
        <f>+BKK!N125+DMK!N125</f>
        <v>2259</v>
      </c>
      <c r="O125" s="161">
        <f>M125+N125</f>
        <v>3957</v>
      </c>
      <c r="P125" s="256">
        <f>+BKK!P125+DMK!P125</f>
        <v>1</v>
      </c>
      <c r="Q125" s="163">
        <f t="shared" ref="Q125:Q127" si="199">+O125+P125</f>
        <v>3958</v>
      </c>
      <c r="R125" s="248">
        <f>+BKK!R125+DMK!R125</f>
        <v>1657</v>
      </c>
      <c r="S125" s="249">
        <f>+BKK!S125+DMK!S125</f>
        <v>2268</v>
      </c>
      <c r="T125" s="161">
        <f>R125+S125</f>
        <v>3925</v>
      </c>
      <c r="U125" s="256">
        <f>+BKK!U125+DMK!U125</f>
        <v>0</v>
      </c>
      <c r="V125" s="165">
        <f t="shared" ref="V125:V127" si="200">+T125+U125</f>
        <v>3925</v>
      </c>
      <c r="W125" s="222">
        <f t="shared" si="181"/>
        <v>-0.83375442142495926</v>
      </c>
      <c r="X125" s="96"/>
      <c r="Y125" s="108"/>
      <c r="Z125" s="108"/>
      <c r="AA125" s="97"/>
    </row>
    <row r="126" spans="2:27" s="129" customFormat="1" ht="12.75" customHeight="1">
      <c r="B126" s="214"/>
      <c r="C126" s="132"/>
      <c r="D126" s="132"/>
      <c r="E126" s="132"/>
      <c r="F126" s="132"/>
      <c r="G126" s="132"/>
      <c r="H126" s="132"/>
      <c r="I126" s="133"/>
      <c r="L126" s="226" t="s">
        <v>26</v>
      </c>
      <c r="M126" s="248">
        <f>+BKK!M126+DMK!M126</f>
        <v>1542</v>
      </c>
      <c r="N126" s="249">
        <f>+BKK!N126+DMK!N126</f>
        <v>1735</v>
      </c>
      <c r="O126" s="161">
        <f>M126+N126</f>
        <v>3277</v>
      </c>
      <c r="P126" s="102">
        <f>+BKK!P126+DMK!P126</f>
        <v>0</v>
      </c>
      <c r="Q126" s="163">
        <f>+O126+P126</f>
        <v>3277</v>
      </c>
      <c r="R126" s="248">
        <f>+BKK!R126+DMK!R126</f>
        <v>1775</v>
      </c>
      <c r="S126" s="249">
        <f>+BKK!S126+DMK!S126</f>
        <v>2353</v>
      </c>
      <c r="T126" s="161">
        <f>R126+S126</f>
        <v>4128</v>
      </c>
      <c r="U126" s="102">
        <f>+BKK!U126+DMK!U126</f>
        <v>0</v>
      </c>
      <c r="V126" s="165">
        <f>+T126+U126</f>
        <v>4128</v>
      </c>
      <c r="W126" s="222">
        <f>IF(Q126=0,0,((V126/Q126)-1)*100)</f>
        <v>25.968873970094599</v>
      </c>
      <c r="X126" s="96"/>
      <c r="AA126" s="134"/>
    </row>
    <row r="127" spans="2:27" s="129" customFormat="1" ht="12.75" customHeight="1" thickBot="1">
      <c r="B127" s="214"/>
      <c r="C127" s="132"/>
      <c r="D127" s="132"/>
      <c r="E127" s="132"/>
      <c r="F127" s="132"/>
      <c r="G127" s="132"/>
      <c r="H127" s="132"/>
      <c r="I127" s="133"/>
      <c r="L127" s="226" t="s">
        <v>27</v>
      </c>
      <c r="M127" s="248">
        <f>+BKK!M127+DMK!M127</f>
        <v>1675</v>
      </c>
      <c r="N127" s="249">
        <f>+BKK!N127+DMK!N127</f>
        <v>2383</v>
      </c>
      <c r="O127" s="161">
        <f>M127+N127</f>
        <v>4058</v>
      </c>
      <c r="P127" s="102">
        <f>+BKK!P127+DMK!P127</f>
        <v>0</v>
      </c>
      <c r="Q127" s="163">
        <f t="shared" si="199"/>
        <v>4058</v>
      </c>
      <c r="R127" s="248">
        <f>+BKK!R127+DMK!R127</f>
        <v>1699</v>
      </c>
      <c r="S127" s="249">
        <f>+BKK!S127+DMK!S127</f>
        <v>2355</v>
      </c>
      <c r="T127" s="161">
        <f>R127+S127</f>
        <v>4054</v>
      </c>
      <c r="U127" s="102">
        <f>+BKK!U127+DMK!U127</f>
        <v>5</v>
      </c>
      <c r="V127" s="165">
        <f t="shared" si="200"/>
        <v>4059</v>
      </c>
      <c r="W127" s="222">
        <f t="shared" si="181"/>
        <v>2.4642681123698829E-2</v>
      </c>
      <c r="X127" s="96"/>
      <c r="AA127" s="134"/>
    </row>
    <row r="128" spans="2:27" ht="14.25" thickTop="1" thickBot="1">
      <c r="B128" s="212"/>
      <c r="C128" s="123"/>
      <c r="D128" s="123"/>
      <c r="E128" s="123"/>
      <c r="F128" s="123"/>
      <c r="G128" s="123"/>
      <c r="H128" s="123"/>
      <c r="I128" s="124"/>
      <c r="L128" s="206" t="s">
        <v>28</v>
      </c>
      <c r="M128" s="166">
        <f t="shared" ref="M128:V128" si="201">+M125+M126+M127</f>
        <v>4915</v>
      </c>
      <c r="N128" s="167">
        <f t="shared" si="201"/>
        <v>6377</v>
      </c>
      <c r="O128" s="166">
        <f t="shared" si="201"/>
        <v>11292</v>
      </c>
      <c r="P128" s="166">
        <f t="shared" si="201"/>
        <v>1</v>
      </c>
      <c r="Q128" s="166">
        <f t="shared" si="201"/>
        <v>11293</v>
      </c>
      <c r="R128" s="166">
        <f t="shared" si="201"/>
        <v>5131</v>
      </c>
      <c r="S128" s="167">
        <f t="shared" si="201"/>
        <v>6976</v>
      </c>
      <c r="T128" s="166">
        <f t="shared" si="201"/>
        <v>12107</v>
      </c>
      <c r="U128" s="166">
        <f t="shared" si="201"/>
        <v>5</v>
      </c>
      <c r="V128" s="166">
        <f t="shared" si="201"/>
        <v>12112</v>
      </c>
      <c r="W128" s="169">
        <f t="shared" si="181"/>
        <v>7.2522801735588338</v>
      </c>
    </row>
    <row r="129" spans="2:26" ht="14.25" thickTop="1" thickBot="1">
      <c r="B129" s="212"/>
      <c r="C129" s="123"/>
      <c r="D129" s="123"/>
      <c r="E129" s="123"/>
      <c r="F129" s="123"/>
      <c r="G129" s="123"/>
      <c r="H129" s="123"/>
      <c r="I129" s="124"/>
      <c r="L129" s="206" t="s">
        <v>94</v>
      </c>
      <c r="M129" s="166">
        <f t="shared" ref="M129" si="202">+M120+M124+M128</f>
        <v>16175</v>
      </c>
      <c r="N129" s="167">
        <f t="shared" ref="N129" si="203">+N120+N124+N128</f>
        <v>20373</v>
      </c>
      <c r="O129" s="166">
        <f t="shared" ref="O129" si="204">+O120+O124+O128</f>
        <v>36548</v>
      </c>
      <c r="P129" s="166">
        <f t="shared" ref="P129" si="205">+P120+P124+P128</f>
        <v>24</v>
      </c>
      <c r="Q129" s="166">
        <f t="shared" ref="Q129" si="206">+Q120+Q124+Q128</f>
        <v>36572</v>
      </c>
      <c r="R129" s="166">
        <f t="shared" ref="R129" si="207">+R120+R124+R128</f>
        <v>17829</v>
      </c>
      <c r="S129" s="167">
        <f t="shared" ref="S129" si="208">+S120+S124+S128</f>
        <v>21221</v>
      </c>
      <c r="T129" s="166">
        <f t="shared" ref="T129" si="209">+T120+T124+T128</f>
        <v>39050</v>
      </c>
      <c r="U129" s="166">
        <f t="shared" ref="U129" si="210">+U120+U124+U128</f>
        <v>8</v>
      </c>
      <c r="V129" s="168">
        <f t="shared" ref="V129" si="211">+V120+V124+V128</f>
        <v>39058</v>
      </c>
      <c r="W129" s="169">
        <f t="shared" ref="W129:W130" si="212">IF(Q129=0,0,((V129/Q129)-1)*100)</f>
        <v>6.797550038280642</v>
      </c>
      <c r="Y129" s="108"/>
      <c r="Z129" s="108"/>
    </row>
    <row r="130" spans="2:26" ht="14.25" thickTop="1" thickBot="1">
      <c r="B130" s="212"/>
      <c r="C130" s="123"/>
      <c r="D130" s="123"/>
      <c r="E130" s="123"/>
      <c r="F130" s="123"/>
      <c r="G130" s="123"/>
      <c r="H130" s="123"/>
      <c r="I130" s="124"/>
      <c r="L130" s="206" t="s">
        <v>92</v>
      </c>
      <c r="M130" s="166">
        <f t="shared" ref="M130:V130" si="213">+M116+M120+M124+M128</f>
        <v>22271</v>
      </c>
      <c r="N130" s="167">
        <f t="shared" si="213"/>
        <v>28431</v>
      </c>
      <c r="O130" s="166">
        <f t="shared" si="213"/>
        <v>50702</v>
      </c>
      <c r="P130" s="166">
        <f t="shared" si="213"/>
        <v>39</v>
      </c>
      <c r="Q130" s="166">
        <f t="shared" si="213"/>
        <v>50741</v>
      </c>
      <c r="R130" s="166">
        <f t="shared" si="213"/>
        <v>24778</v>
      </c>
      <c r="S130" s="167">
        <f t="shared" si="213"/>
        <v>29337</v>
      </c>
      <c r="T130" s="166">
        <f t="shared" si="213"/>
        <v>54115</v>
      </c>
      <c r="U130" s="166">
        <f t="shared" si="213"/>
        <v>10</v>
      </c>
      <c r="V130" s="168">
        <f t="shared" si="213"/>
        <v>54125</v>
      </c>
      <c r="W130" s="169">
        <f t="shared" si="212"/>
        <v>6.6691630042766237</v>
      </c>
      <c r="Y130" s="108"/>
      <c r="Z130" s="108"/>
    </row>
    <row r="131" spans="2:26" ht="14.25" thickTop="1" thickBot="1">
      <c r="B131" s="212"/>
      <c r="C131" s="123"/>
      <c r="D131" s="123"/>
      <c r="E131" s="123"/>
      <c r="F131" s="123"/>
      <c r="G131" s="123"/>
      <c r="H131" s="123"/>
      <c r="I131" s="124"/>
      <c r="L131" s="205" t="s">
        <v>61</v>
      </c>
      <c r="W131" s="135"/>
    </row>
    <row r="132" spans="2:26" ht="13.5" thickTop="1">
      <c r="B132" s="212"/>
      <c r="C132" s="123"/>
      <c r="D132" s="123"/>
      <c r="E132" s="123"/>
      <c r="F132" s="123"/>
      <c r="G132" s="123"/>
      <c r="H132" s="123"/>
      <c r="I132" s="124"/>
      <c r="L132" s="295" t="s">
        <v>47</v>
      </c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7"/>
    </row>
    <row r="133" spans="2:26" ht="13.5" thickBot="1">
      <c r="B133" s="212"/>
      <c r="C133" s="123"/>
      <c r="D133" s="123"/>
      <c r="E133" s="123"/>
      <c r="F133" s="123"/>
      <c r="G133" s="123"/>
      <c r="H133" s="123"/>
      <c r="I133" s="124"/>
      <c r="L133" s="298" t="s">
        <v>48</v>
      </c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300"/>
    </row>
    <row r="134" spans="2:26" ht="14.25" thickTop="1" thickBot="1">
      <c r="B134" s="212"/>
      <c r="C134" s="123"/>
      <c r="D134" s="123"/>
      <c r="E134" s="123"/>
      <c r="F134" s="123"/>
      <c r="G134" s="123"/>
      <c r="H134" s="123"/>
      <c r="I134" s="124"/>
      <c r="W134" s="122" t="s">
        <v>41</v>
      </c>
    </row>
    <row r="135" spans="2:26" ht="14.25" thickTop="1" thickBot="1">
      <c r="B135" s="212"/>
      <c r="C135" s="123"/>
      <c r="D135" s="123"/>
      <c r="E135" s="123"/>
      <c r="F135" s="123"/>
      <c r="G135" s="123"/>
      <c r="H135" s="123"/>
      <c r="I135" s="124"/>
      <c r="L135" s="224"/>
      <c r="M135" s="292" t="s">
        <v>91</v>
      </c>
      <c r="N135" s="293"/>
      <c r="O135" s="293"/>
      <c r="P135" s="293"/>
      <c r="Q135" s="294"/>
      <c r="R135" s="292" t="s">
        <v>93</v>
      </c>
      <c r="S135" s="293"/>
      <c r="T135" s="293"/>
      <c r="U135" s="293"/>
      <c r="V135" s="294"/>
      <c r="W135" s="225" t="s">
        <v>4</v>
      </c>
    </row>
    <row r="136" spans="2:26" ht="13.5" thickTop="1">
      <c r="B136" s="212"/>
      <c r="C136" s="123"/>
      <c r="D136" s="123"/>
      <c r="E136" s="123"/>
      <c r="F136" s="123"/>
      <c r="G136" s="123"/>
      <c r="H136" s="123"/>
      <c r="I136" s="124"/>
      <c r="L136" s="226" t="s">
        <v>5</v>
      </c>
      <c r="M136" s="227"/>
      <c r="N136" s="230"/>
      <c r="O136" s="173"/>
      <c r="P136" s="231"/>
      <c r="Q136" s="174"/>
      <c r="R136" s="227"/>
      <c r="S136" s="230"/>
      <c r="T136" s="173"/>
      <c r="U136" s="231"/>
      <c r="V136" s="174"/>
      <c r="W136" s="229" t="s">
        <v>6</v>
      </c>
    </row>
    <row r="137" spans="2:26" ht="13.5" thickBot="1">
      <c r="B137" s="212"/>
      <c r="C137" s="123"/>
      <c r="D137" s="123"/>
      <c r="E137" s="123"/>
      <c r="F137" s="123"/>
      <c r="G137" s="123"/>
      <c r="H137" s="123"/>
      <c r="I137" s="124"/>
      <c r="L137" s="232"/>
      <c r="M137" s="236" t="s">
        <v>42</v>
      </c>
      <c r="N137" s="237" t="s">
        <v>43</v>
      </c>
      <c r="O137" s="175" t="s">
        <v>44</v>
      </c>
      <c r="P137" s="238" t="s">
        <v>13</v>
      </c>
      <c r="Q137" s="220" t="s">
        <v>9</v>
      </c>
      <c r="R137" s="236" t="s">
        <v>42</v>
      </c>
      <c r="S137" s="237" t="s">
        <v>43</v>
      </c>
      <c r="T137" s="175" t="s">
        <v>44</v>
      </c>
      <c r="U137" s="238" t="s">
        <v>13</v>
      </c>
      <c r="V137" s="220" t="s">
        <v>9</v>
      </c>
      <c r="W137" s="235"/>
    </row>
    <row r="138" spans="2:26" ht="4.5" customHeight="1" thickTop="1">
      <c r="B138" s="212"/>
      <c r="C138" s="123"/>
      <c r="D138" s="123"/>
      <c r="E138" s="123"/>
      <c r="F138" s="123"/>
      <c r="G138" s="123"/>
      <c r="H138" s="123"/>
      <c r="I138" s="124"/>
      <c r="L138" s="226"/>
      <c r="M138" s="242"/>
      <c r="N138" s="243"/>
      <c r="O138" s="159"/>
      <c r="P138" s="244"/>
      <c r="Q138" s="162"/>
      <c r="R138" s="242"/>
      <c r="S138" s="243"/>
      <c r="T138" s="159"/>
      <c r="U138" s="244"/>
      <c r="V138" s="164"/>
      <c r="W138" s="245"/>
    </row>
    <row r="139" spans="2:26">
      <c r="B139" s="212"/>
      <c r="C139" s="123"/>
      <c r="D139" s="123"/>
      <c r="E139" s="123"/>
      <c r="F139" s="123"/>
      <c r="G139" s="123"/>
      <c r="H139" s="123"/>
      <c r="I139" s="124"/>
      <c r="L139" s="226" t="s">
        <v>14</v>
      </c>
      <c r="M139" s="248">
        <f t="shared" ref="M139:N141" si="214">+M87+M113</f>
        <v>50078</v>
      </c>
      <c r="N139" s="249">
        <f t="shared" si="214"/>
        <v>60530</v>
      </c>
      <c r="O139" s="160">
        <f>+M139+N139</f>
        <v>110608</v>
      </c>
      <c r="P139" s="102">
        <f>+P87+P113</f>
        <v>4370</v>
      </c>
      <c r="Q139" s="163">
        <f>+O139+P139</f>
        <v>114978</v>
      </c>
      <c r="R139" s="248">
        <f t="shared" ref="R139:S141" si="215">+R87+R113</f>
        <v>45022</v>
      </c>
      <c r="S139" s="249">
        <f t="shared" si="215"/>
        <v>64170</v>
      </c>
      <c r="T139" s="160">
        <f>+R139+S139</f>
        <v>109192</v>
      </c>
      <c r="U139" s="102">
        <f>+U87+U113</f>
        <v>4377</v>
      </c>
      <c r="V139" s="165">
        <f>+T139+U139</f>
        <v>113569</v>
      </c>
      <c r="W139" s="222">
        <f t="shared" ref="W139:W154" si="216">IF(Q139=0,0,((V139/Q139)-1)*100)</f>
        <v>-1.2254518255666258</v>
      </c>
      <c r="Y139" s="108"/>
      <c r="Z139" s="108"/>
    </row>
    <row r="140" spans="2:26">
      <c r="B140" s="212"/>
      <c r="C140" s="123"/>
      <c r="D140" s="123"/>
      <c r="E140" s="123"/>
      <c r="F140" s="123"/>
      <c r="G140" s="123"/>
      <c r="H140" s="123"/>
      <c r="I140" s="124"/>
      <c r="L140" s="226" t="s">
        <v>15</v>
      </c>
      <c r="M140" s="248">
        <f t="shared" si="214"/>
        <v>50912</v>
      </c>
      <c r="N140" s="249">
        <f t="shared" si="214"/>
        <v>62481</v>
      </c>
      <c r="O140" s="160">
        <f t="shared" ref="O140:O141" si="217">+M140+N140</f>
        <v>113393</v>
      </c>
      <c r="P140" s="102">
        <f>+P88+P114</f>
        <v>4520</v>
      </c>
      <c r="Q140" s="163">
        <f t="shared" ref="Q140:Q141" si="218">+O140+P140</f>
        <v>117913</v>
      </c>
      <c r="R140" s="248">
        <f t="shared" si="215"/>
        <v>49606</v>
      </c>
      <c r="S140" s="249">
        <f t="shared" si="215"/>
        <v>67551</v>
      </c>
      <c r="T140" s="160">
        <f t="shared" ref="T140:T141" si="219">+R140+S140</f>
        <v>117157</v>
      </c>
      <c r="U140" s="102">
        <f>+U88+U114</f>
        <v>4325</v>
      </c>
      <c r="V140" s="165">
        <f t="shared" ref="V140:V141" si="220">+T140+U140</f>
        <v>121482</v>
      </c>
      <c r="W140" s="222">
        <f t="shared" si="216"/>
        <v>3.0268079007403692</v>
      </c>
      <c r="Y140" s="108"/>
      <c r="Z140" s="108"/>
    </row>
    <row r="141" spans="2:26" ht="13.5" thickBot="1">
      <c r="B141" s="212"/>
      <c r="C141" s="123"/>
      <c r="D141" s="123"/>
      <c r="E141" s="123"/>
      <c r="F141" s="123"/>
      <c r="G141" s="123"/>
      <c r="H141" s="123"/>
      <c r="I141" s="124"/>
      <c r="L141" s="232" t="s">
        <v>16</v>
      </c>
      <c r="M141" s="248">
        <f t="shared" si="214"/>
        <v>46890</v>
      </c>
      <c r="N141" s="249">
        <f t="shared" si="214"/>
        <v>58770</v>
      </c>
      <c r="O141" s="160">
        <f t="shared" si="217"/>
        <v>105660</v>
      </c>
      <c r="P141" s="102">
        <f>+P89+P115</f>
        <v>4360</v>
      </c>
      <c r="Q141" s="163">
        <f t="shared" si="218"/>
        <v>110020</v>
      </c>
      <c r="R141" s="248">
        <f t="shared" si="215"/>
        <v>44287</v>
      </c>
      <c r="S141" s="249">
        <f t="shared" si="215"/>
        <v>65901</v>
      </c>
      <c r="T141" s="160">
        <f t="shared" si="219"/>
        <v>110188</v>
      </c>
      <c r="U141" s="102">
        <f>+U89+U115</f>
        <v>4115</v>
      </c>
      <c r="V141" s="165">
        <f t="shared" si="220"/>
        <v>114303</v>
      </c>
      <c r="W141" s="222">
        <f t="shared" si="216"/>
        <v>3.8929285584439199</v>
      </c>
      <c r="Y141" s="108"/>
      <c r="Z141" s="108"/>
    </row>
    <row r="142" spans="2:26" ht="14.25" thickTop="1" thickBot="1">
      <c r="B142" s="212"/>
      <c r="C142" s="123"/>
      <c r="D142" s="123"/>
      <c r="E142" s="123"/>
      <c r="F142" s="123"/>
      <c r="G142" s="123"/>
      <c r="H142" s="123"/>
      <c r="I142" s="124"/>
      <c r="L142" s="206" t="s">
        <v>17</v>
      </c>
      <c r="M142" s="166">
        <f t="shared" ref="M142:V142" si="221">+M139+M140+M141</f>
        <v>147880</v>
      </c>
      <c r="N142" s="167">
        <f t="shared" si="221"/>
        <v>181781</v>
      </c>
      <c r="O142" s="166">
        <f t="shared" si="221"/>
        <v>329661</v>
      </c>
      <c r="P142" s="166">
        <f t="shared" si="221"/>
        <v>13250</v>
      </c>
      <c r="Q142" s="166">
        <f t="shared" si="221"/>
        <v>342911</v>
      </c>
      <c r="R142" s="166">
        <f t="shared" si="221"/>
        <v>138915</v>
      </c>
      <c r="S142" s="167">
        <f t="shared" si="221"/>
        <v>197622</v>
      </c>
      <c r="T142" s="166">
        <f t="shared" si="221"/>
        <v>336537</v>
      </c>
      <c r="U142" s="166">
        <f t="shared" si="221"/>
        <v>12817</v>
      </c>
      <c r="V142" s="168">
        <f t="shared" si="221"/>
        <v>349354</v>
      </c>
      <c r="W142" s="169">
        <f t="shared" si="216"/>
        <v>1.8789131873868214</v>
      </c>
      <c r="Y142" s="108"/>
      <c r="Z142" s="108"/>
    </row>
    <row r="143" spans="2:26" ht="13.5" thickTop="1">
      <c r="B143" s="212"/>
      <c r="C143" s="123"/>
      <c r="D143" s="123"/>
      <c r="E143" s="123"/>
      <c r="F143" s="123"/>
      <c r="G143" s="123"/>
      <c r="H143" s="123"/>
      <c r="I143" s="124"/>
      <c r="L143" s="226" t="s">
        <v>18</v>
      </c>
      <c r="M143" s="248">
        <f t="shared" ref="M143:N145" si="222">+M91+M117</f>
        <v>45208</v>
      </c>
      <c r="N143" s="249">
        <f t="shared" si="222"/>
        <v>55814</v>
      </c>
      <c r="O143" s="160">
        <f t="shared" ref="O143:O144" si="223">+M143+N143</f>
        <v>101022</v>
      </c>
      <c r="P143" s="102">
        <f>+P91+P117</f>
        <v>3717</v>
      </c>
      <c r="Q143" s="163">
        <f t="shared" ref="Q143:Q144" si="224">+O143+P143</f>
        <v>104739</v>
      </c>
      <c r="R143" s="248">
        <f t="shared" ref="R143:S145" si="225">+R91+R117</f>
        <v>42701</v>
      </c>
      <c r="S143" s="249">
        <f t="shared" si="225"/>
        <v>57305</v>
      </c>
      <c r="T143" s="160">
        <f t="shared" ref="T143:T144" si="226">+R143+S143</f>
        <v>100006</v>
      </c>
      <c r="U143" s="102">
        <f>+U91+U117</f>
        <v>3772</v>
      </c>
      <c r="V143" s="165">
        <f t="shared" ref="V143:V144" si="227">+T143+U143</f>
        <v>103778</v>
      </c>
      <c r="W143" s="222">
        <f t="shared" si="216"/>
        <v>-0.91751878478885107</v>
      </c>
      <c r="Y143" s="108"/>
      <c r="Z143" s="108"/>
    </row>
    <row r="144" spans="2:26">
      <c r="B144" s="212"/>
      <c r="C144" s="123"/>
      <c r="D144" s="123"/>
      <c r="E144" s="123"/>
      <c r="F144" s="123"/>
      <c r="G144" s="123"/>
      <c r="H144" s="123"/>
      <c r="I144" s="124"/>
      <c r="L144" s="226" t="s">
        <v>19</v>
      </c>
      <c r="M144" s="248">
        <f t="shared" si="222"/>
        <v>39158</v>
      </c>
      <c r="N144" s="249">
        <f t="shared" si="222"/>
        <v>51866</v>
      </c>
      <c r="O144" s="160">
        <f t="shared" si="223"/>
        <v>91024</v>
      </c>
      <c r="P144" s="102">
        <f>+P92+P118</f>
        <v>3482</v>
      </c>
      <c r="Q144" s="163">
        <f t="shared" si="224"/>
        <v>94506</v>
      </c>
      <c r="R144" s="248">
        <f t="shared" si="225"/>
        <v>42337</v>
      </c>
      <c r="S144" s="249">
        <f t="shared" si="225"/>
        <v>60208</v>
      </c>
      <c r="T144" s="160">
        <f t="shared" si="226"/>
        <v>102545</v>
      </c>
      <c r="U144" s="102">
        <f>+U92+U118</f>
        <v>3645</v>
      </c>
      <c r="V144" s="165">
        <f t="shared" si="227"/>
        <v>106190</v>
      </c>
      <c r="W144" s="222">
        <f t="shared" si="216"/>
        <v>12.363236196643591</v>
      </c>
      <c r="Y144" s="108"/>
      <c r="Z144" s="108"/>
    </row>
    <row r="145" spans="1:27" ht="13.5" thickBot="1">
      <c r="B145" s="212"/>
      <c r="C145" s="123"/>
      <c r="D145" s="123"/>
      <c r="E145" s="123"/>
      <c r="F145" s="123"/>
      <c r="G145" s="123"/>
      <c r="H145" s="123"/>
      <c r="I145" s="124"/>
      <c r="L145" s="226" t="s">
        <v>20</v>
      </c>
      <c r="M145" s="248">
        <f t="shared" si="222"/>
        <v>51160</v>
      </c>
      <c r="N145" s="249">
        <f t="shared" si="222"/>
        <v>63832</v>
      </c>
      <c r="O145" s="160">
        <f>+M145+N145</f>
        <v>114992</v>
      </c>
      <c r="P145" s="102">
        <f>+P93+P119</f>
        <v>4623</v>
      </c>
      <c r="Q145" s="163">
        <f>+O145+P145</f>
        <v>119615</v>
      </c>
      <c r="R145" s="248">
        <f t="shared" si="225"/>
        <v>49374</v>
      </c>
      <c r="S145" s="249">
        <f t="shared" si="225"/>
        <v>66821</v>
      </c>
      <c r="T145" s="160">
        <f>+R145+S145</f>
        <v>116195</v>
      </c>
      <c r="U145" s="102">
        <f>+U93+U119</f>
        <v>4036</v>
      </c>
      <c r="V145" s="165">
        <f>+T145+U145</f>
        <v>120231</v>
      </c>
      <c r="W145" s="222">
        <f>IF(Q145=0,0,((V145/Q145)-1)*100)</f>
        <v>0.51498557873177475</v>
      </c>
      <c r="Y145" s="108"/>
      <c r="Z145" s="108"/>
    </row>
    <row r="146" spans="1:27" ht="14.25" thickTop="1" thickBot="1">
      <c r="B146" s="212"/>
      <c r="C146" s="123"/>
      <c r="D146" s="123"/>
      <c r="E146" s="123"/>
      <c r="F146" s="123"/>
      <c r="G146" s="123"/>
      <c r="H146" s="123"/>
      <c r="I146" s="124"/>
      <c r="L146" s="206" t="s">
        <v>89</v>
      </c>
      <c r="M146" s="166">
        <f t="shared" ref="M146:V146" si="228">+M143+M144+M145</f>
        <v>135526</v>
      </c>
      <c r="N146" s="167">
        <f t="shared" si="228"/>
        <v>171512</v>
      </c>
      <c r="O146" s="166">
        <f t="shared" si="228"/>
        <v>307038</v>
      </c>
      <c r="P146" s="166">
        <f t="shared" si="228"/>
        <v>11822</v>
      </c>
      <c r="Q146" s="166">
        <f t="shared" si="228"/>
        <v>318860</v>
      </c>
      <c r="R146" s="166">
        <f t="shared" si="228"/>
        <v>134412</v>
      </c>
      <c r="S146" s="167">
        <f t="shared" si="228"/>
        <v>184334</v>
      </c>
      <c r="T146" s="166">
        <f t="shared" si="228"/>
        <v>318746</v>
      </c>
      <c r="U146" s="166">
        <f t="shared" si="228"/>
        <v>11453</v>
      </c>
      <c r="V146" s="168">
        <f t="shared" si="228"/>
        <v>330199</v>
      </c>
      <c r="W146" s="169">
        <f t="shared" ref="W146" si="229">IF(Q146=0,0,((V146/Q146)-1)*100)</f>
        <v>3.5561061280812822</v>
      </c>
      <c r="Y146" s="108"/>
      <c r="Z146" s="108"/>
    </row>
    <row r="147" spans="1:27" ht="13.5" thickTop="1">
      <c r="B147" s="212"/>
      <c r="C147" s="123"/>
      <c r="D147" s="123"/>
      <c r="E147" s="123"/>
      <c r="F147" s="123"/>
      <c r="G147" s="123"/>
      <c r="H147" s="123"/>
      <c r="I147" s="124"/>
      <c r="L147" s="226" t="s">
        <v>21</v>
      </c>
      <c r="M147" s="248">
        <f t="shared" ref="M147:N149" si="230">+M95+M121</f>
        <v>44934</v>
      </c>
      <c r="N147" s="249">
        <f t="shared" si="230"/>
        <v>56595</v>
      </c>
      <c r="O147" s="160">
        <f t="shared" ref="O147:O149" si="231">+M147+N147</f>
        <v>101529</v>
      </c>
      <c r="P147" s="102">
        <f>+P95+P121</f>
        <v>4004</v>
      </c>
      <c r="Q147" s="163">
        <f t="shared" ref="Q147:Q149" si="232">+O147+P147</f>
        <v>105533</v>
      </c>
      <c r="R147" s="248">
        <f t="shared" ref="R147:S149" si="233">+R95+R121</f>
        <v>42560</v>
      </c>
      <c r="S147" s="249">
        <f t="shared" si="233"/>
        <v>57250</v>
      </c>
      <c r="T147" s="160">
        <f t="shared" ref="T147:T149" si="234">+R147+S147</f>
        <v>99810</v>
      </c>
      <c r="U147" s="102">
        <f>+U95+U121</f>
        <v>3794</v>
      </c>
      <c r="V147" s="165">
        <f t="shared" ref="V147:V149" si="235">+T147+U147</f>
        <v>103604</v>
      </c>
      <c r="W147" s="222">
        <f t="shared" si="216"/>
        <v>-1.8278642699440018</v>
      </c>
      <c r="Y147" s="108"/>
      <c r="Z147" s="108"/>
    </row>
    <row r="148" spans="1:27">
      <c r="B148" s="212"/>
      <c r="C148" s="123"/>
      <c r="D148" s="123"/>
      <c r="E148" s="123"/>
      <c r="F148" s="123"/>
      <c r="G148" s="123"/>
      <c r="H148" s="123"/>
      <c r="I148" s="124"/>
      <c r="L148" s="226" t="s">
        <v>90</v>
      </c>
      <c r="M148" s="248">
        <f t="shared" si="230"/>
        <v>44587</v>
      </c>
      <c r="N148" s="249">
        <f t="shared" si="230"/>
        <v>61899</v>
      </c>
      <c r="O148" s="160">
        <f>+M148+N148</f>
        <v>106486</v>
      </c>
      <c r="P148" s="102">
        <f>+P96+P122</f>
        <v>3954</v>
      </c>
      <c r="Q148" s="163">
        <f>+O148+P148</f>
        <v>110440</v>
      </c>
      <c r="R148" s="248">
        <f t="shared" si="233"/>
        <v>42290</v>
      </c>
      <c r="S148" s="249">
        <f t="shared" si="233"/>
        <v>62537</v>
      </c>
      <c r="T148" s="160">
        <f>+R148+S148</f>
        <v>104827</v>
      </c>
      <c r="U148" s="102">
        <f>+U96+U122</f>
        <v>4028</v>
      </c>
      <c r="V148" s="165">
        <f>+T148+U148</f>
        <v>108855</v>
      </c>
      <c r="W148" s="222">
        <f>IF(Q148=0,0,((V148/Q148)-1)*100)</f>
        <v>-1.4351684172401291</v>
      </c>
      <c r="Y148" s="108"/>
      <c r="Z148" s="108"/>
    </row>
    <row r="149" spans="1:27" ht="13.5" thickBot="1">
      <c r="B149" s="212"/>
      <c r="C149" s="123"/>
      <c r="D149" s="123"/>
      <c r="E149" s="123"/>
      <c r="F149" s="123"/>
      <c r="G149" s="123"/>
      <c r="H149" s="123"/>
      <c r="I149" s="124"/>
      <c r="L149" s="226" t="s">
        <v>22</v>
      </c>
      <c r="M149" s="248">
        <f t="shared" si="230"/>
        <v>45696</v>
      </c>
      <c r="N149" s="249">
        <f t="shared" si="230"/>
        <v>57678</v>
      </c>
      <c r="O149" s="161">
        <f t="shared" si="231"/>
        <v>103374</v>
      </c>
      <c r="P149" s="255">
        <f>+P97+P123</f>
        <v>3713</v>
      </c>
      <c r="Q149" s="163">
        <f t="shared" si="232"/>
        <v>107087</v>
      </c>
      <c r="R149" s="248">
        <f t="shared" si="233"/>
        <v>42064</v>
      </c>
      <c r="S149" s="249">
        <f t="shared" si="233"/>
        <v>57544</v>
      </c>
      <c r="T149" s="161">
        <f t="shared" si="234"/>
        <v>99608</v>
      </c>
      <c r="U149" s="255">
        <f>+U97+U123</f>
        <v>4201</v>
      </c>
      <c r="V149" s="165">
        <f t="shared" si="235"/>
        <v>103809</v>
      </c>
      <c r="W149" s="222">
        <f t="shared" si="216"/>
        <v>-3.0610625005836334</v>
      </c>
      <c r="Y149" s="108"/>
      <c r="Z149" s="108"/>
    </row>
    <row r="150" spans="1:27" ht="14.25" thickTop="1" thickBot="1">
      <c r="A150" s="123"/>
      <c r="B150" s="212"/>
      <c r="C150" s="123"/>
      <c r="D150" s="123"/>
      <c r="E150" s="123"/>
      <c r="F150" s="123"/>
      <c r="G150" s="123"/>
      <c r="H150" s="123"/>
      <c r="I150" s="124"/>
      <c r="J150" s="123"/>
      <c r="L150" s="207" t="s">
        <v>23</v>
      </c>
      <c r="M150" s="170">
        <f>+M147+M148+M149</f>
        <v>135217</v>
      </c>
      <c r="N150" s="170">
        <f t="shared" ref="N150" si="236">+N147+N148+N149</f>
        <v>176172</v>
      </c>
      <c r="O150" s="171">
        <f t="shared" ref="O150" si="237">+O147+O148+O149</f>
        <v>311389</v>
      </c>
      <c r="P150" s="171">
        <f t="shared" ref="P150" si="238">+P147+P148+P149</f>
        <v>11671</v>
      </c>
      <c r="Q150" s="171">
        <f t="shared" ref="Q150" si="239">+Q147+Q148+Q149</f>
        <v>323060</v>
      </c>
      <c r="R150" s="170">
        <f t="shared" ref="R150" si="240">+R147+R148+R149</f>
        <v>126914</v>
      </c>
      <c r="S150" s="170">
        <f t="shared" ref="S150" si="241">+S147+S148+S149</f>
        <v>177331</v>
      </c>
      <c r="T150" s="171">
        <f t="shared" ref="T150" si="242">+T147+T148+T149</f>
        <v>304245</v>
      </c>
      <c r="U150" s="171">
        <f t="shared" ref="U150" si="243">+U147+U148+U149</f>
        <v>12023</v>
      </c>
      <c r="V150" s="171">
        <f t="shared" ref="V150" si="244">+V147+V148+V149</f>
        <v>316268</v>
      </c>
      <c r="W150" s="172">
        <f t="shared" si="216"/>
        <v>-2.1023958397820786</v>
      </c>
      <c r="Y150" s="108"/>
      <c r="Z150" s="108"/>
    </row>
    <row r="151" spans="1:27" ht="13.5" thickTop="1">
      <c r="A151" s="123"/>
      <c r="B151" s="212"/>
      <c r="C151" s="123"/>
      <c r="D151" s="123"/>
      <c r="E151" s="123"/>
      <c r="F151" s="123"/>
      <c r="G151" s="123"/>
      <c r="H151" s="123"/>
      <c r="I151" s="124"/>
      <c r="J151" s="123"/>
      <c r="L151" s="226" t="s">
        <v>25</v>
      </c>
      <c r="M151" s="248">
        <f t="shared" ref="M151:N153" si="245">+M99+M125</f>
        <v>46816</v>
      </c>
      <c r="N151" s="249">
        <f t="shared" si="245"/>
        <v>57493</v>
      </c>
      <c r="O151" s="161">
        <f t="shared" ref="O151:O153" si="246">+M151+N151</f>
        <v>104309</v>
      </c>
      <c r="P151" s="256">
        <f>+P99+P125</f>
        <v>3966</v>
      </c>
      <c r="Q151" s="163">
        <f t="shared" ref="Q151:Q153" si="247">+O151+P151</f>
        <v>108275</v>
      </c>
      <c r="R151" s="248">
        <f t="shared" ref="R151:S153" si="248">+R99+R125</f>
        <v>45508</v>
      </c>
      <c r="S151" s="249">
        <f t="shared" si="248"/>
        <v>57656</v>
      </c>
      <c r="T151" s="161">
        <f t="shared" ref="T151:T153" si="249">+R151+S151</f>
        <v>103164</v>
      </c>
      <c r="U151" s="256">
        <f>+U99+U125</f>
        <v>4502</v>
      </c>
      <c r="V151" s="165">
        <f t="shared" ref="V151:V153" si="250">+T151+U151</f>
        <v>107666</v>
      </c>
      <c r="W151" s="222">
        <f t="shared" si="216"/>
        <v>-0.56245670745785903</v>
      </c>
      <c r="Y151" s="108"/>
      <c r="Z151" s="108"/>
    </row>
    <row r="152" spans="1:27">
      <c r="A152" s="123"/>
      <c r="B152" s="126"/>
      <c r="C152" s="136"/>
      <c r="D152" s="136"/>
      <c r="E152" s="127"/>
      <c r="F152" s="137"/>
      <c r="G152" s="137"/>
      <c r="H152" s="138"/>
      <c r="I152" s="139"/>
      <c r="J152" s="123"/>
      <c r="L152" s="226" t="s">
        <v>26</v>
      </c>
      <c r="M152" s="248">
        <f t="shared" si="245"/>
        <v>42496</v>
      </c>
      <c r="N152" s="249">
        <f t="shared" si="245"/>
        <v>54653</v>
      </c>
      <c r="O152" s="161">
        <f>+M152+N152</f>
        <v>97149</v>
      </c>
      <c r="P152" s="102">
        <f>+P100+P126</f>
        <v>4130</v>
      </c>
      <c r="Q152" s="163">
        <f>+O152+P152</f>
        <v>101279</v>
      </c>
      <c r="R152" s="248">
        <f t="shared" si="248"/>
        <v>46010</v>
      </c>
      <c r="S152" s="249">
        <f t="shared" si="248"/>
        <v>57799</v>
      </c>
      <c r="T152" s="161">
        <f>+R152+S152</f>
        <v>103809</v>
      </c>
      <c r="U152" s="102">
        <f>+U100+U126</f>
        <v>4237</v>
      </c>
      <c r="V152" s="165">
        <f>+T152+U152</f>
        <v>108046</v>
      </c>
      <c r="W152" s="222">
        <f>IF(Q152=0,0,((V152/Q152)-1)*100)</f>
        <v>6.6815430642087614</v>
      </c>
    </row>
    <row r="153" spans="1:27" s="129" customFormat="1" ht="12.75" customHeight="1" thickBot="1">
      <c r="B153" s="214"/>
      <c r="C153" s="132"/>
      <c r="D153" s="132"/>
      <c r="E153" s="132"/>
      <c r="F153" s="132"/>
      <c r="G153" s="132"/>
      <c r="H153" s="132"/>
      <c r="I153" s="133"/>
      <c r="L153" s="226" t="s">
        <v>27</v>
      </c>
      <c r="M153" s="248">
        <f t="shared" si="245"/>
        <v>39564</v>
      </c>
      <c r="N153" s="249">
        <f t="shared" si="245"/>
        <v>60881</v>
      </c>
      <c r="O153" s="161">
        <f t="shared" si="246"/>
        <v>100445</v>
      </c>
      <c r="P153" s="102">
        <f>+P101+P127</f>
        <v>3813</v>
      </c>
      <c r="Q153" s="163">
        <f t="shared" si="247"/>
        <v>104258</v>
      </c>
      <c r="R153" s="248">
        <f t="shared" si="248"/>
        <v>45104</v>
      </c>
      <c r="S153" s="249">
        <f t="shared" si="248"/>
        <v>60825</v>
      </c>
      <c r="T153" s="161">
        <f t="shared" si="249"/>
        <v>105929</v>
      </c>
      <c r="U153" s="102">
        <f>+U101+U127</f>
        <v>3838</v>
      </c>
      <c r="V153" s="165">
        <f t="shared" si="250"/>
        <v>109767</v>
      </c>
      <c r="W153" s="222">
        <f t="shared" si="216"/>
        <v>5.2840069826775915</v>
      </c>
      <c r="X153" s="96"/>
      <c r="AA153" s="134"/>
    </row>
    <row r="154" spans="1:27" s="129" customFormat="1" ht="12.75" customHeight="1" thickTop="1" thickBot="1">
      <c r="B154" s="214"/>
      <c r="C154" s="132"/>
      <c r="D154" s="132"/>
      <c r="E154" s="132"/>
      <c r="F154" s="132"/>
      <c r="G154" s="132"/>
      <c r="H154" s="132"/>
      <c r="I154" s="133"/>
      <c r="L154" s="206" t="s">
        <v>28</v>
      </c>
      <c r="M154" s="166">
        <f t="shared" ref="M154:V154" si="251">+M151+M152+M153</f>
        <v>128876</v>
      </c>
      <c r="N154" s="167">
        <f t="shared" si="251"/>
        <v>173027</v>
      </c>
      <c r="O154" s="166">
        <f t="shared" si="251"/>
        <v>301903</v>
      </c>
      <c r="P154" s="166">
        <f t="shared" si="251"/>
        <v>11909</v>
      </c>
      <c r="Q154" s="166">
        <f t="shared" si="251"/>
        <v>313812</v>
      </c>
      <c r="R154" s="166">
        <f t="shared" si="251"/>
        <v>136622</v>
      </c>
      <c r="S154" s="167">
        <f t="shared" si="251"/>
        <v>176280</v>
      </c>
      <c r="T154" s="166">
        <f t="shared" si="251"/>
        <v>312902</v>
      </c>
      <c r="U154" s="166">
        <f t="shared" si="251"/>
        <v>12577</v>
      </c>
      <c r="V154" s="166">
        <f t="shared" si="251"/>
        <v>325479</v>
      </c>
      <c r="W154" s="169">
        <f t="shared" si="216"/>
        <v>3.717831058085741</v>
      </c>
      <c r="X154" s="96"/>
      <c r="AA154" s="134"/>
    </row>
    <row r="155" spans="1:27" ht="14.25" thickTop="1" thickBot="1">
      <c r="B155" s="212"/>
      <c r="C155" s="123"/>
      <c r="D155" s="123"/>
      <c r="E155" s="123"/>
      <c r="F155" s="123"/>
      <c r="G155" s="123"/>
      <c r="H155" s="123"/>
      <c r="I155" s="124"/>
      <c r="L155" s="206" t="s">
        <v>94</v>
      </c>
      <c r="M155" s="166">
        <f t="shared" ref="M155" si="252">+M146+M150+M154</f>
        <v>399619</v>
      </c>
      <c r="N155" s="167">
        <f t="shared" ref="N155" si="253">+N146+N150+N154</f>
        <v>520711</v>
      </c>
      <c r="O155" s="166">
        <f t="shared" ref="O155" si="254">+O146+O150+O154</f>
        <v>920330</v>
      </c>
      <c r="P155" s="166">
        <f t="shared" ref="P155" si="255">+P146+P150+P154</f>
        <v>35402</v>
      </c>
      <c r="Q155" s="166">
        <f t="shared" ref="Q155" si="256">+Q146+Q150+Q154</f>
        <v>955732</v>
      </c>
      <c r="R155" s="166">
        <f t="shared" ref="R155" si="257">+R146+R150+R154</f>
        <v>397948</v>
      </c>
      <c r="S155" s="167">
        <f t="shared" ref="S155" si="258">+S146+S150+S154</f>
        <v>537945</v>
      </c>
      <c r="T155" s="166">
        <f t="shared" ref="T155" si="259">+T146+T150+T154</f>
        <v>935893</v>
      </c>
      <c r="U155" s="166">
        <f t="shared" ref="U155" si="260">+U146+U150+U154</f>
        <v>36053</v>
      </c>
      <c r="V155" s="168">
        <f t="shared" ref="V155" si="261">+V146+V150+V154</f>
        <v>971946</v>
      </c>
      <c r="W155" s="169">
        <f t="shared" ref="W155" si="262">IF(Q155=0,0,((V155/Q155)-1)*100)</f>
        <v>1.6965006926628057</v>
      </c>
      <c r="Y155" s="108"/>
      <c r="Z155" s="108"/>
    </row>
    <row r="156" spans="1:27" ht="14.25" thickTop="1" thickBot="1">
      <c r="B156" s="212"/>
      <c r="C156" s="123"/>
      <c r="D156" s="123"/>
      <c r="E156" s="123"/>
      <c r="F156" s="123"/>
      <c r="G156" s="123"/>
      <c r="H156" s="123"/>
      <c r="I156" s="124"/>
      <c r="L156" s="206" t="s">
        <v>92</v>
      </c>
      <c r="M156" s="166">
        <f t="shared" ref="M156:V156" si="263">+M142+M146+M150+M154</f>
        <v>547499</v>
      </c>
      <c r="N156" s="167">
        <f t="shared" si="263"/>
        <v>702492</v>
      </c>
      <c r="O156" s="166">
        <f t="shared" si="263"/>
        <v>1249991</v>
      </c>
      <c r="P156" s="166">
        <f t="shared" si="263"/>
        <v>48652</v>
      </c>
      <c r="Q156" s="166">
        <f t="shared" si="263"/>
        <v>1298643</v>
      </c>
      <c r="R156" s="166">
        <f t="shared" si="263"/>
        <v>536863</v>
      </c>
      <c r="S156" s="167">
        <f t="shared" si="263"/>
        <v>735567</v>
      </c>
      <c r="T156" s="166">
        <f t="shared" si="263"/>
        <v>1272430</v>
      </c>
      <c r="U156" s="166">
        <f t="shared" si="263"/>
        <v>48870</v>
      </c>
      <c r="V156" s="168">
        <f t="shared" si="263"/>
        <v>1321300</v>
      </c>
      <c r="W156" s="169">
        <f>IF(Q156=0,0,((V156/Q156)-1)*100)</f>
        <v>1.7446673181159111</v>
      </c>
      <c r="Y156" s="108"/>
      <c r="Z156" s="108"/>
    </row>
    <row r="157" spans="1:27" ht="14.25" thickTop="1" thickBot="1">
      <c r="B157" s="212"/>
      <c r="C157" s="123"/>
      <c r="D157" s="123"/>
      <c r="E157" s="123"/>
      <c r="F157" s="123"/>
      <c r="G157" s="123"/>
      <c r="H157" s="123"/>
      <c r="I157" s="124"/>
      <c r="L157" s="205" t="s">
        <v>61</v>
      </c>
    </row>
    <row r="158" spans="1:27" ht="13.5" thickTop="1">
      <c r="B158" s="212"/>
      <c r="C158" s="123"/>
      <c r="D158" s="123"/>
      <c r="E158" s="123"/>
      <c r="F158" s="123"/>
      <c r="G158" s="123"/>
      <c r="H158" s="123"/>
      <c r="I158" s="124"/>
      <c r="L158" s="286" t="s">
        <v>49</v>
      </c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8"/>
    </row>
    <row r="159" spans="1:27" ht="13.5" thickBot="1">
      <c r="B159" s="212"/>
      <c r="C159" s="123"/>
      <c r="D159" s="123"/>
      <c r="E159" s="123"/>
      <c r="F159" s="123"/>
      <c r="G159" s="123"/>
      <c r="H159" s="123"/>
      <c r="I159" s="124"/>
      <c r="L159" s="289" t="s">
        <v>50</v>
      </c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1"/>
    </row>
    <row r="160" spans="1:27" ht="14.25" thickTop="1" thickBot="1">
      <c r="B160" s="212"/>
      <c r="C160" s="123"/>
      <c r="D160" s="123"/>
      <c r="E160" s="123"/>
      <c r="F160" s="123"/>
      <c r="G160" s="123"/>
      <c r="H160" s="123"/>
      <c r="I160" s="124"/>
      <c r="W160" s="122" t="s">
        <v>41</v>
      </c>
    </row>
    <row r="161" spans="2:23" ht="14.25" thickTop="1" thickBot="1">
      <c r="B161" s="212"/>
      <c r="C161" s="123"/>
      <c r="D161" s="123"/>
      <c r="E161" s="123"/>
      <c r="F161" s="123"/>
      <c r="G161" s="123"/>
      <c r="H161" s="123"/>
      <c r="I161" s="124"/>
      <c r="L161" s="224"/>
      <c r="M161" s="283" t="s">
        <v>91</v>
      </c>
      <c r="N161" s="284"/>
      <c r="O161" s="284"/>
      <c r="P161" s="284"/>
      <c r="Q161" s="285"/>
      <c r="R161" s="283" t="s">
        <v>93</v>
      </c>
      <c r="S161" s="284"/>
      <c r="T161" s="284"/>
      <c r="U161" s="284"/>
      <c r="V161" s="285"/>
      <c r="W161" s="225" t="s">
        <v>4</v>
      </c>
    </row>
    <row r="162" spans="2:23" ht="13.5" thickTop="1">
      <c r="B162" s="212"/>
      <c r="C162" s="123"/>
      <c r="D162" s="123"/>
      <c r="E162" s="123"/>
      <c r="F162" s="123"/>
      <c r="G162" s="123"/>
      <c r="H162" s="123"/>
      <c r="I162" s="124"/>
      <c r="L162" s="226" t="s">
        <v>5</v>
      </c>
      <c r="M162" s="227"/>
      <c r="N162" s="230"/>
      <c r="O162" s="199"/>
      <c r="P162" s="231"/>
      <c r="Q162" s="200"/>
      <c r="R162" s="227"/>
      <c r="S162" s="230"/>
      <c r="T162" s="199"/>
      <c r="U162" s="231"/>
      <c r="V162" s="200"/>
      <c r="W162" s="229" t="s">
        <v>6</v>
      </c>
    </row>
    <row r="163" spans="2:23" ht="13.5" thickBot="1">
      <c r="B163" s="212"/>
      <c r="C163" s="123"/>
      <c r="D163" s="123"/>
      <c r="E163" s="123"/>
      <c r="F163" s="123"/>
      <c r="G163" s="123"/>
      <c r="H163" s="123"/>
      <c r="I163" s="124"/>
      <c r="L163" s="232"/>
      <c r="M163" s="236" t="s">
        <v>42</v>
      </c>
      <c r="N163" s="237" t="s">
        <v>43</v>
      </c>
      <c r="O163" s="201" t="s">
        <v>44</v>
      </c>
      <c r="P163" s="238" t="s">
        <v>13</v>
      </c>
      <c r="Q163" s="221" t="s">
        <v>9</v>
      </c>
      <c r="R163" s="236" t="s">
        <v>42</v>
      </c>
      <c r="S163" s="237" t="s">
        <v>43</v>
      </c>
      <c r="T163" s="201" t="s">
        <v>44</v>
      </c>
      <c r="U163" s="238" t="s">
        <v>13</v>
      </c>
      <c r="V163" s="221" t="s">
        <v>9</v>
      </c>
      <c r="W163" s="235"/>
    </row>
    <row r="164" spans="2:23" ht="3.75" customHeight="1" thickTop="1">
      <c r="B164" s="212"/>
      <c r="C164" s="123"/>
      <c r="D164" s="123"/>
      <c r="E164" s="123"/>
      <c r="F164" s="123"/>
      <c r="G164" s="123"/>
      <c r="H164" s="123"/>
      <c r="I164" s="124"/>
      <c r="L164" s="226"/>
      <c r="M164" s="242"/>
      <c r="N164" s="243"/>
      <c r="O164" s="176"/>
      <c r="P164" s="244"/>
      <c r="Q164" s="182"/>
      <c r="R164" s="242"/>
      <c r="S164" s="243"/>
      <c r="T164" s="176"/>
      <c r="U164" s="244"/>
      <c r="V164" s="186"/>
      <c r="W164" s="245"/>
    </row>
    <row r="165" spans="2:23">
      <c r="B165" s="212"/>
      <c r="C165" s="123"/>
      <c r="D165" s="123"/>
      <c r="E165" s="123"/>
      <c r="F165" s="123"/>
      <c r="G165" s="123"/>
      <c r="H165" s="123"/>
      <c r="I165" s="124"/>
      <c r="L165" s="226" t="s">
        <v>14</v>
      </c>
      <c r="M165" s="248">
        <f>+BKK!M165+DMK!M165</f>
        <v>22</v>
      </c>
      <c r="N165" s="249">
        <f>+BKK!N165+DMK!N165</f>
        <v>77</v>
      </c>
      <c r="O165" s="177">
        <f>M165+N165</f>
        <v>99</v>
      </c>
      <c r="P165" s="102">
        <f>+BKK!P165+DMK!P165</f>
        <v>1</v>
      </c>
      <c r="Q165" s="183">
        <f>+O165+P165</f>
        <v>100</v>
      </c>
      <c r="R165" s="248">
        <f>+BKK!R165+DMK!R165</f>
        <v>39</v>
      </c>
      <c r="S165" s="249">
        <f>+BKK!S165+DMK!S165</f>
        <v>65</v>
      </c>
      <c r="T165" s="177">
        <f>+R165+S165</f>
        <v>104</v>
      </c>
      <c r="U165" s="102">
        <f>+BKK!U165+DMK!U165</f>
        <v>12</v>
      </c>
      <c r="V165" s="187">
        <f>+T165+U165</f>
        <v>116</v>
      </c>
      <c r="W165" s="222">
        <f t="shared" ref="W165:W180" si="264">IF(Q165=0,0,((V165/Q165)-1)*100)</f>
        <v>15.999999999999993</v>
      </c>
    </row>
    <row r="166" spans="2:23">
      <c r="B166" s="212"/>
      <c r="C166" s="123"/>
      <c r="D166" s="123"/>
      <c r="E166" s="123"/>
      <c r="F166" s="123"/>
      <c r="G166" s="123"/>
      <c r="H166" s="123"/>
      <c r="I166" s="124"/>
      <c r="L166" s="226" t="s">
        <v>15</v>
      </c>
      <c r="M166" s="248">
        <f>+BKK!M166+DMK!M166</f>
        <v>29</v>
      </c>
      <c r="N166" s="249">
        <f>+BKK!N166+DMK!N166</f>
        <v>48</v>
      </c>
      <c r="O166" s="177">
        <f>M166+N166</f>
        <v>77</v>
      </c>
      <c r="P166" s="102">
        <f>+BKK!P166+DMK!P166</f>
        <v>1</v>
      </c>
      <c r="Q166" s="183">
        <f t="shared" ref="Q166:Q167" si="265">+O166+P166</f>
        <v>78</v>
      </c>
      <c r="R166" s="248">
        <f>+BKK!R166+DMK!R166</f>
        <v>40</v>
      </c>
      <c r="S166" s="249">
        <f>+BKK!S166+DMK!S166</f>
        <v>79</v>
      </c>
      <c r="T166" s="177">
        <f t="shared" ref="T166:T167" si="266">+R166+S166</f>
        <v>119</v>
      </c>
      <c r="U166" s="102">
        <f>+BKK!U166+DMK!U166</f>
        <v>1</v>
      </c>
      <c r="V166" s="187">
        <f t="shared" ref="V166:V167" si="267">+T166+U166</f>
        <v>120</v>
      </c>
      <c r="W166" s="222">
        <f t="shared" si="264"/>
        <v>53.846153846153854</v>
      </c>
    </row>
    <row r="167" spans="2:23" ht="13.5" thickBot="1">
      <c r="B167" s="212"/>
      <c r="C167" s="123"/>
      <c r="D167" s="123"/>
      <c r="E167" s="123"/>
      <c r="F167" s="123"/>
      <c r="G167" s="123"/>
      <c r="H167" s="123"/>
      <c r="I167" s="124"/>
      <c r="L167" s="232" t="s">
        <v>16</v>
      </c>
      <c r="M167" s="248">
        <f>+BKK!M167+DMK!M167</f>
        <v>23</v>
      </c>
      <c r="N167" s="249">
        <f>+BKK!N167+DMK!N167</f>
        <v>65</v>
      </c>
      <c r="O167" s="177">
        <f>M167+N167</f>
        <v>88</v>
      </c>
      <c r="P167" s="102">
        <f>+BKK!P167+DMK!P167</f>
        <v>1</v>
      </c>
      <c r="Q167" s="183">
        <f t="shared" si="265"/>
        <v>89</v>
      </c>
      <c r="R167" s="248">
        <f>+BKK!R167+DMK!R167</f>
        <v>40</v>
      </c>
      <c r="S167" s="249">
        <f>+BKK!S167+DMK!S167</f>
        <v>83</v>
      </c>
      <c r="T167" s="177">
        <f t="shared" si="266"/>
        <v>123</v>
      </c>
      <c r="U167" s="102">
        <f>+BKK!U167+DMK!U167</f>
        <v>1</v>
      </c>
      <c r="V167" s="187">
        <f t="shared" si="267"/>
        <v>124</v>
      </c>
      <c r="W167" s="222">
        <f t="shared" si="264"/>
        <v>39.325842696629223</v>
      </c>
    </row>
    <row r="168" spans="2:23" ht="14.25" thickTop="1" thickBot="1">
      <c r="B168" s="212"/>
      <c r="C168" s="123"/>
      <c r="D168" s="123"/>
      <c r="E168" s="123"/>
      <c r="F168" s="123"/>
      <c r="G168" s="123"/>
      <c r="H168" s="123"/>
      <c r="I168" s="124"/>
      <c r="L168" s="208" t="s">
        <v>17</v>
      </c>
      <c r="M168" s="189">
        <f t="shared" ref="M168:V168" si="268">+M165+M166+M167</f>
        <v>74</v>
      </c>
      <c r="N168" s="190">
        <f t="shared" si="268"/>
        <v>190</v>
      </c>
      <c r="O168" s="189">
        <f t="shared" si="268"/>
        <v>264</v>
      </c>
      <c r="P168" s="189">
        <f t="shared" si="268"/>
        <v>3</v>
      </c>
      <c r="Q168" s="189">
        <f t="shared" si="268"/>
        <v>267</v>
      </c>
      <c r="R168" s="189">
        <f t="shared" si="268"/>
        <v>119</v>
      </c>
      <c r="S168" s="190">
        <f t="shared" si="268"/>
        <v>227</v>
      </c>
      <c r="T168" s="189">
        <f t="shared" si="268"/>
        <v>346</v>
      </c>
      <c r="U168" s="189">
        <f t="shared" si="268"/>
        <v>14</v>
      </c>
      <c r="V168" s="191">
        <f t="shared" si="268"/>
        <v>360</v>
      </c>
      <c r="W168" s="192">
        <f t="shared" si="264"/>
        <v>34.831460674157299</v>
      </c>
    </row>
    <row r="169" spans="2:23" ht="13.5" thickTop="1">
      <c r="B169" s="212"/>
      <c r="C169" s="123"/>
      <c r="D169" s="123"/>
      <c r="E169" s="123"/>
      <c r="F169" s="123"/>
      <c r="G169" s="123"/>
      <c r="H169" s="123"/>
      <c r="I169" s="124"/>
      <c r="L169" s="226" t="s">
        <v>18</v>
      </c>
      <c r="M169" s="258">
        <f>+BKK!M169+DMK!M169</f>
        <v>18</v>
      </c>
      <c r="N169" s="259">
        <f>+BKK!N169+DMK!N169</f>
        <v>59</v>
      </c>
      <c r="O169" s="178">
        <f>M169+N169</f>
        <v>77</v>
      </c>
      <c r="P169" s="102">
        <f>+BKK!P169+DMK!P169</f>
        <v>1</v>
      </c>
      <c r="Q169" s="184">
        <f t="shared" ref="Q169:Q170" si="269">+O169+P169</f>
        <v>78</v>
      </c>
      <c r="R169" s="258">
        <f>+BKK!R169+DMK!R169</f>
        <v>38</v>
      </c>
      <c r="S169" s="259">
        <f>+BKK!S169+DMK!S169</f>
        <v>74</v>
      </c>
      <c r="T169" s="178">
        <f t="shared" ref="T169:T171" si="270">+R169+S169</f>
        <v>112</v>
      </c>
      <c r="U169" s="102">
        <f>+BKK!U169+DMK!U169</f>
        <v>1</v>
      </c>
      <c r="V169" s="187">
        <f t="shared" ref="V169:V171" si="271">+T169+U169</f>
        <v>113</v>
      </c>
      <c r="W169" s="222">
        <f t="shared" si="264"/>
        <v>44.871794871794869</v>
      </c>
    </row>
    <row r="170" spans="2:23">
      <c r="B170" s="212"/>
      <c r="C170" s="123"/>
      <c r="D170" s="123"/>
      <c r="E170" s="123"/>
      <c r="F170" s="123"/>
      <c r="G170" s="123"/>
      <c r="H170" s="123"/>
      <c r="I170" s="124"/>
      <c r="L170" s="226" t="s">
        <v>19</v>
      </c>
      <c r="M170" s="248">
        <f>+BKK!M170+DMK!M170</f>
        <v>15</v>
      </c>
      <c r="N170" s="249">
        <f>+BKK!N170+DMK!N170</f>
        <v>47</v>
      </c>
      <c r="O170" s="177">
        <f>M170+N170</f>
        <v>62</v>
      </c>
      <c r="P170" s="102">
        <f>+BKK!P170+DMK!P170</f>
        <v>1</v>
      </c>
      <c r="Q170" s="183">
        <f t="shared" si="269"/>
        <v>63</v>
      </c>
      <c r="R170" s="248">
        <f>+BKK!R170+DMK!R170</f>
        <v>36</v>
      </c>
      <c r="S170" s="249">
        <f>+BKK!S170+DMK!S170</f>
        <v>89</v>
      </c>
      <c r="T170" s="177">
        <f t="shared" si="270"/>
        <v>125</v>
      </c>
      <c r="U170" s="102">
        <f>+BKK!U170+DMK!U170</f>
        <v>1</v>
      </c>
      <c r="V170" s="187">
        <f t="shared" si="271"/>
        <v>126</v>
      </c>
      <c r="W170" s="222">
        <f t="shared" si="264"/>
        <v>100</v>
      </c>
    </row>
    <row r="171" spans="2:23" ht="13.5" thickBot="1">
      <c r="B171" s="212"/>
      <c r="C171" s="123"/>
      <c r="D171" s="123"/>
      <c r="E171" s="123"/>
      <c r="F171" s="123"/>
      <c r="G171" s="123"/>
      <c r="H171" s="123"/>
      <c r="I171" s="124"/>
      <c r="L171" s="226" t="s">
        <v>20</v>
      </c>
      <c r="M171" s="248">
        <f>+BKK!M171+DMK!M171</f>
        <v>32</v>
      </c>
      <c r="N171" s="249">
        <f>+BKK!N171+DMK!N171</f>
        <v>78</v>
      </c>
      <c r="O171" s="177">
        <f>M171+N171</f>
        <v>110</v>
      </c>
      <c r="P171" s="102">
        <f>+BKK!P171+DMK!P171</f>
        <v>2</v>
      </c>
      <c r="Q171" s="183">
        <f>+O171+P171</f>
        <v>112</v>
      </c>
      <c r="R171" s="248">
        <f>+BKK!R171+DMK!R171</f>
        <v>30</v>
      </c>
      <c r="S171" s="249">
        <f>+BKK!S171+DMK!S171</f>
        <v>66</v>
      </c>
      <c r="T171" s="177">
        <f t="shared" si="270"/>
        <v>96</v>
      </c>
      <c r="U171" s="102">
        <f>+BKK!U171+DMK!U171</f>
        <v>1</v>
      </c>
      <c r="V171" s="187">
        <f t="shared" si="271"/>
        <v>97</v>
      </c>
      <c r="W171" s="222">
        <f>IF(Q171=0,0,((V171/Q171)-1)*100)</f>
        <v>-13.392857142857139</v>
      </c>
    </row>
    <row r="172" spans="2:23" ht="14.25" thickTop="1" thickBot="1">
      <c r="B172" s="212"/>
      <c r="C172" s="123"/>
      <c r="D172" s="123"/>
      <c r="E172" s="123"/>
      <c r="F172" s="123"/>
      <c r="G172" s="123"/>
      <c r="H172" s="123"/>
      <c r="I172" s="124"/>
      <c r="L172" s="208" t="s">
        <v>89</v>
      </c>
      <c r="M172" s="189">
        <f t="shared" ref="M172:V172" si="272">+M169+M170+M171</f>
        <v>65</v>
      </c>
      <c r="N172" s="190">
        <f t="shared" si="272"/>
        <v>184</v>
      </c>
      <c r="O172" s="189">
        <f t="shared" si="272"/>
        <v>249</v>
      </c>
      <c r="P172" s="189">
        <f t="shared" si="272"/>
        <v>4</v>
      </c>
      <c r="Q172" s="189">
        <f t="shared" si="272"/>
        <v>253</v>
      </c>
      <c r="R172" s="189">
        <f t="shared" si="272"/>
        <v>104</v>
      </c>
      <c r="S172" s="190">
        <f t="shared" si="272"/>
        <v>229</v>
      </c>
      <c r="T172" s="189">
        <f t="shared" si="272"/>
        <v>333</v>
      </c>
      <c r="U172" s="189">
        <f t="shared" si="272"/>
        <v>3</v>
      </c>
      <c r="V172" s="191">
        <f t="shared" si="272"/>
        <v>336</v>
      </c>
      <c r="W172" s="192">
        <f t="shared" ref="W172" si="273">IF(Q172=0,0,((V172/Q172)-1)*100)</f>
        <v>32.806324110671945</v>
      </c>
    </row>
    <row r="173" spans="2:23" ht="13.5" thickTop="1">
      <c r="B173" s="212"/>
      <c r="C173" s="123"/>
      <c r="D173" s="123"/>
      <c r="E173" s="123"/>
      <c r="F173" s="123"/>
      <c r="G173" s="123"/>
      <c r="H173" s="123"/>
      <c r="I173" s="124"/>
      <c r="L173" s="226" t="s">
        <v>21</v>
      </c>
      <c r="M173" s="248">
        <f>+BKK!M173+DMK!M173</f>
        <v>28</v>
      </c>
      <c r="N173" s="249">
        <f>+BKK!N173+DMK!N173</f>
        <v>50</v>
      </c>
      <c r="O173" s="177">
        <f>M173+N173</f>
        <v>78</v>
      </c>
      <c r="P173" s="102">
        <f>+BKK!P173+DMK!P173</f>
        <v>1</v>
      </c>
      <c r="Q173" s="183">
        <f t="shared" ref="Q173:Q175" si="274">+O173+P173</f>
        <v>79</v>
      </c>
      <c r="R173" s="248">
        <f>+BKK!R173+DMK!R173</f>
        <v>37</v>
      </c>
      <c r="S173" s="249">
        <f>+BKK!S173+DMK!S173</f>
        <v>34</v>
      </c>
      <c r="T173" s="177">
        <f t="shared" ref="T173:T174" si="275">+R173+S173</f>
        <v>71</v>
      </c>
      <c r="U173" s="102">
        <f>+BKK!U173+DMK!U173</f>
        <v>0</v>
      </c>
      <c r="V173" s="187">
        <f t="shared" ref="V173:V174" si="276">+T173+U173</f>
        <v>71</v>
      </c>
      <c r="W173" s="222">
        <f t="shared" si="264"/>
        <v>-10.126582278481012</v>
      </c>
    </row>
    <row r="174" spans="2:23">
      <c r="B174" s="212"/>
      <c r="C174" s="123"/>
      <c r="D174" s="123"/>
      <c r="E174" s="123"/>
      <c r="F174" s="123"/>
      <c r="G174" s="123"/>
      <c r="H174" s="123"/>
      <c r="I174" s="124"/>
      <c r="L174" s="226" t="s">
        <v>90</v>
      </c>
      <c r="M174" s="248">
        <f>+BKK!M174+DMK!M174</f>
        <v>30</v>
      </c>
      <c r="N174" s="249">
        <f>+BKK!N174+DMK!N174</f>
        <v>51</v>
      </c>
      <c r="O174" s="177">
        <f>M174+N174</f>
        <v>81</v>
      </c>
      <c r="P174" s="102">
        <f>+BKK!P174+DMK!P174</f>
        <v>2</v>
      </c>
      <c r="Q174" s="183">
        <f>+O174+P174</f>
        <v>83</v>
      </c>
      <c r="R174" s="248">
        <f>+BKK!R174+DMK!R174</f>
        <v>39</v>
      </c>
      <c r="S174" s="249">
        <f>+BKK!S174+DMK!S174</f>
        <v>49</v>
      </c>
      <c r="T174" s="177">
        <f t="shared" si="275"/>
        <v>88</v>
      </c>
      <c r="U174" s="102">
        <f>+BKK!U174+DMK!U174</f>
        <v>0</v>
      </c>
      <c r="V174" s="187">
        <f t="shared" si="276"/>
        <v>88</v>
      </c>
      <c r="W174" s="222">
        <f>IF(Q174=0,0,((V174/Q174)-1)*100)</f>
        <v>6.024096385542177</v>
      </c>
    </row>
    <row r="175" spans="2:23" ht="13.5" thickBot="1">
      <c r="B175" s="212"/>
      <c r="C175" s="123"/>
      <c r="D175" s="123"/>
      <c r="E175" s="123"/>
      <c r="F175" s="123"/>
      <c r="G175" s="123"/>
      <c r="H175" s="123"/>
      <c r="I175" s="124"/>
      <c r="L175" s="226" t="s">
        <v>22</v>
      </c>
      <c r="M175" s="248">
        <f>+BKK!M175+DMK!M175</f>
        <v>28</v>
      </c>
      <c r="N175" s="249">
        <f>+BKK!N175+DMK!N175</f>
        <v>43</v>
      </c>
      <c r="O175" s="179">
        <f>M175+N175</f>
        <v>71</v>
      </c>
      <c r="P175" s="255">
        <f>+BKK!P175+DMK!P175</f>
        <v>1</v>
      </c>
      <c r="Q175" s="183">
        <f t="shared" si="274"/>
        <v>72</v>
      </c>
      <c r="R175" s="248">
        <f>+BKK!R175+DMK!R175</f>
        <v>29</v>
      </c>
      <c r="S175" s="249">
        <f>+BKK!S175+DMK!S175</f>
        <v>34</v>
      </c>
      <c r="T175" s="179">
        <f>+R175+S175</f>
        <v>63</v>
      </c>
      <c r="U175" s="255">
        <f>+BKK!U175+DMK!U175</f>
        <v>0</v>
      </c>
      <c r="V175" s="187">
        <f>+T175+U175</f>
        <v>63</v>
      </c>
      <c r="W175" s="222">
        <f t="shared" si="264"/>
        <v>-12.5</v>
      </c>
    </row>
    <row r="176" spans="2:23" ht="14.25" thickTop="1" thickBot="1">
      <c r="B176" s="212"/>
      <c r="C176" s="123"/>
      <c r="D176" s="123"/>
      <c r="E176" s="123"/>
      <c r="F176" s="123"/>
      <c r="G176" s="123"/>
      <c r="H176" s="123"/>
      <c r="I176" s="124"/>
      <c r="L176" s="209" t="s">
        <v>23</v>
      </c>
      <c r="M176" s="193">
        <f>+M173+M174+M175</f>
        <v>86</v>
      </c>
      <c r="N176" s="193">
        <f t="shared" ref="N176" si="277">+N173+N174+N175</f>
        <v>144</v>
      </c>
      <c r="O176" s="194">
        <f t="shared" ref="O176" si="278">+O173+O174+O175</f>
        <v>230</v>
      </c>
      <c r="P176" s="195">
        <f t="shared" ref="P176" si="279">+P173+P174+P175</f>
        <v>4</v>
      </c>
      <c r="Q176" s="196">
        <f t="shared" ref="Q176" si="280">+Q173+Q174+Q175</f>
        <v>234</v>
      </c>
      <c r="R176" s="193">
        <f t="shared" ref="R176" si="281">+R173+R174+R175</f>
        <v>105</v>
      </c>
      <c r="S176" s="193">
        <f t="shared" ref="S176" si="282">+S173+S174+S175</f>
        <v>117</v>
      </c>
      <c r="T176" s="197">
        <f t="shared" ref="T176" si="283">+T173+T174+T175</f>
        <v>222</v>
      </c>
      <c r="U176" s="197">
        <f t="shared" ref="U176" si="284">+U173+U174+U175</f>
        <v>0</v>
      </c>
      <c r="V176" s="197">
        <f t="shared" ref="V176" si="285">+V173+V174+V175</f>
        <v>222</v>
      </c>
      <c r="W176" s="198">
        <f t="shared" si="264"/>
        <v>-5.1282051282051322</v>
      </c>
    </row>
    <row r="177" spans="2:27" s="129" customFormat="1" ht="12.75" customHeight="1" thickTop="1">
      <c r="B177" s="213"/>
      <c r="C177" s="130"/>
      <c r="D177" s="130"/>
      <c r="E177" s="130"/>
      <c r="F177" s="130"/>
      <c r="G177" s="130"/>
      <c r="H177" s="130"/>
      <c r="I177" s="131"/>
      <c r="L177" s="260" t="s">
        <v>25</v>
      </c>
      <c r="M177" s="261">
        <f>+BKK!M177+DMK!M177</f>
        <v>31</v>
      </c>
      <c r="N177" s="262">
        <f>+BKK!N177+DMK!N177</f>
        <v>45</v>
      </c>
      <c r="O177" s="180">
        <f>M177+N177</f>
        <v>76</v>
      </c>
      <c r="P177" s="263">
        <f>+BKK!P177+DMK!P177</f>
        <v>2</v>
      </c>
      <c r="Q177" s="185">
        <f t="shared" ref="Q177:Q179" si="286">+O177+P177</f>
        <v>78</v>
      </c>
      <c r="R177" s="261">
        <f>+BKK!R177+DMK!R177</f>
        <v>39</v>
      </c>
      <c r="S177" s="262">
        <f>+BKK!S177+DMK!S177</f>
        <v>37</v>
      </c>
      <c r="T177" s="180">
        <f t="shared" ref="T177:T179" si="287">+R177+S177</f>
        <v>76</v>
      </c>
      <c r="U177" s="263">
        <f>+BKK!U177+DMK!U177</f>
        <v>0</v>
      </c>
      <c r="V177" s="188">
        <f t="shared" ref="V177:V179" si="288">+T177+U177</f>
        <v>76</v>
      </c>
      <c r="W177" s="264">
        <f t="shared" si="264"/>
        <v>-2.5641025641025661</v>
      </c>
      <c r="X177" s="140"/>
      <c r="AA177" s="134"/>
    </row>
    <row r="178" spans="2:27" s="129" customFormat="1" ht="12.75" customHeight="1">
      <c r="B178" s="214"/>
      <c r="C178" s="132"/>
      <c r="D178" s="132"/>
      <c r="E178" s="132"/>
      <c r="F178" s="132"/>
      <c r="G178" s="132"/>
      <c r="H178" s="132"/>
      <c r="I178" s="133"/>
      <c r="L178" s="260" t="s">
        <v>26</v>
      </c>
      <c r="M178" s="261">
        <f>+BKK!M178+DMK!M178</f>
        <v>35</v>
      </c>
      <c r="N178" s="262">
        <f>+BKK!N178+DMK!N178</f>
        <v>51</v>
      </c>
      <c r="O178" s="180">
        <f>M178+N178</f>
        <v>86</v>
      </c>
      <c r="P178" s="265">
        <f>+BKK!P178+DMK!P178</f>
        <v>3</v>
      </c>
      <c r="Q178" s="185">
        <f>+O178+P178</f>
        <v>89</v>
      </c>
      <c r="R178" s="261">
        <f>+BKK!R178+DMK!R178</f>
        <v>33</v>
      </c>
      <c r="S178" s="262">
        <f>+BKK!S178+DMK!S178</f>
        <v>36</v>
      </c>
      <c r="T178" s="180">
        <f t="shared" si="287"/>
        <v>69</v>
      </c>
      <c r="U178" s="265">
        <f>+BKK!U178+DMK!U178</f>
        <v>2</v>
      </c>
      <c r="V178" s="180">
        <f t="shared" si="288"/>
        <v>71</v>
      </c>
      <c r="W178" s="264">
        <f>IF(Q178=0,0,((V178/Q178)-1)*100)</f>
        <v>-20.2247191011236</v>
      </c>
      <c r="X178" s="140"/>
      <c r="AA178" s="134"/>
    </row>
    <row r="179" spans="2:27" s="129" customFormat="1" ht="12.75" customHeight="1" thickBot="1">
      <c r="B179" s="214"/>
      <c r="C179" s="132"/>
      <c r="D179" s="132"/>
      <c r="E179" s="132"/>
      <c r="F179" s="132"/>
      <c r="G179" s="132"/>
      <c r="H179" s="132"/>
      <c r="I179" s="133"/>
      <c r="L179" s="260" t="s">
        <v>27</v>
      </c>
      <c r="M179" s="261">
        <f>+BKK!M179+DMK!M179</f>
        <v>33</v>
      </c>
      <c r="N179" s="262">
        <f>+BKK!N179+DMK!N179</f>
        <v>50</v>
      </c>
      <c r="O179" s="181">
        <f>M179+N179</f>
        <v>83</v>
      </c>
      <c r="P179" s="266">
        <f>+BKK!P179+DMK!P179</f>
        <v>19</v>
      </c>
      <c r="Q179" s="185">
        <f t="shared" si="286"/>
        <v>102</v>
      </c>
      <c r="R179" s="261">
        <f>+BKK!R179+DMK!R179</f>
        <v>40</v>
      </c>
      <c r="S179" s="262">
        <f>+BKK!S179+DMK!S179</f>
        <v>39</v>
      </c>
      <c r="T179" s="180">
        <f t="shared" si="287"/>
        <v>79</v>
      </c>
      <c r="U179" s="266">
        <f>+BKK!U179+DMK!U179</f>
        <v>9</v>
      </c>
      <c r="V179" s="188">
        <f t="shared" si="288"/>
        <v>88</v>
      </c>
      <c r="W179" s="264">
        <f t="shared" si="264"/>
        <v>-13.725490196078427</v>
      </c>
      <c r="X179" s="96"/>
      <c r="AA179" s="134"/>
    </row>
    <row r="180" spans="2:27" ht="14.25" thickTop="1" thickBot="1">
      <c r="B180" s="212"/>
      <c r="C180" s="123"/>
      <c r="D180" s="123"/>
      <c r="E180" s="123"/>
      <c r="F180" s="123"/>
      <c r="G180" s="123"/>
      <c r="H180" s="123"/>
      <c r="I180" s="124"/>
      <c r="L180" s="208" t="s">
        <v>28</v>
      </c>
      <c r="M180" s="189">
        <f t="shared" ref="M180:V180" si="289">+M177+M178+M179</f>
        <v>99</v>
      </c>
      <c r="N180" s="190">
        <f t="shared" si="289"/>
        <v>146</v>
      </c>
      <c r="O180" s="189">
        <f t="shared" si="289"/>
        <v>245</v>
      </c>
      <c r="P180" s="189">
        <f t="shared" si="289"/>
        <v>24</v>
      </c>
      <c r="Q180" s="195">
        <f t="shared" si="289"/>
        <v>269</v>
      </c>
      <c r="R180" s="189">
        <f t="shared" si="289"/>
        <v>112</v>
      </c>
      <c r="S180" s="190">
        <f t="shared" si="289"/>
        <v>112</v>
      </c>
      <c r="T180" s="189">
        <f t="shared" si="289"/>
        <v>224</v>
      </c>
      <c r="U180" s="189">
        <f t="shared" si="289"/>
        <v>11</v>
      </c>
      <c r="V180" s="195">
        <f t="shared" si="289"/>
        <v>235</v>
      </c>
      <c r="W180" s="192">
        <f t="shared" si="264"/>
        <v>-12.639405204460964</v>
      </c>
    </row>
    <row r="181" spans="2:27" ht="14.25" thickTop="1" thickBot="1">
      <c r="B181" s="212"/>
      <c r="C181" s="123"/>
      <c r="D181" s="123"/>
      <c r="E181" s="123"/>
      <c r="F181" s="123"/>
      <c r="G181" s="123"/>
      <c r="H181" s="123"/>
      <c r="I181" s="124"/>
      <c r="L181" s="208" t="s">
        <v>94</v>
      </c>
      <c r="M181" s="189">
        <f t="shared" ref="M181" si="290">+M172+M176+M180</f>
        <v>250</v>
      </c>
      <c r="N181" s="190">
        <f t="shared" ref="N181" si="291">+N172+N176+N180</f>
        <v>474</v>
      </c>
      <c r="O181" s="189">
        <f t="shared" ref="O181" si="292">+O172+O176+O180</f>
        <v>724</v>
      </c>
      <c r="P181" s="189">
        <f t="shared" ref="P181" si="293">+P172+P176+P180</f>
        <v>32</v>
      </c>
      <c r="Q181" s="189">
        <f t="shared" ref="Q181" si="294">+Q172+Q176+Q180</f>
        <v>756</v>
      </c>
      <c r="R181" s="189">
        <f t="shared" ref="R181" si="295">+R172+R176+R180</f>
        <v>321</v>
      </c>
      <c r="S181" s="190">
        <f t="shared" ref="S181" si="296">+S172+S176+S180</f>
        <v>458</v>
      </c>
      <c r="T181" s="189">
        <f t="shared" ref="T181" si="297">+T172+T176+T180</f>
        <v>779</v>
      </c>
      <c r="U181" s="189">
        <f t="shared" ref="U181" si="298">+U172+U176+U180</f>
        <v>14</v>
      </c>
      <c r="V181" s="191">
        <f t="shared" ref="V181" si="299">+V172+V176+V180</f>
        <v>793</v>
      </c>
      <c r="W181" s="192">
        <f t="shared" ref="W181" si="300">IF(Q181=0,0,((V181/Q181)-1)*100)</f>
        <v>4.8941798941798842</v>
      </c>
    </row>
    <row r="182" spans="2:27" ht="14.25" thickTop="1" thickBot="1">
      <c r="B182" s="212"/>
      <c r="C182" s="123"/>
      <c r="D182" s="123"/>
      <c r="E182" s="123"/>
      <c r="F182" s="123"/>
      <c r="G182" s="123"/>
      <c r="H182" s="123"/>
      <c r="I182" s="124"/>
      <c r="L182" s="208" t="s">
        <v>92</v>
      </c>
      <c r="M182" s="189">
        <f t="shared" ref="M182:V182" si="301">+M168+M172+M176+M180</f>
        <v>324</v>
      </c>
      <c r="N182" s="190">
        <f t="shared" si="301"/>
        <v>664</v>
      </c>
      <c r="O182" s="189">
        <f t="shared" si="301"/>
        <v>988</v>
      </c>
      <c r="P182" s="189">
        <f t="shared" si="301"/>
        <v>35</v>
      </c>
      <c r="Q182" s="189">
        <f t="shared" si="301"/>
        <v>1023</v>
      </c>
      <c r="R182" s="189">
        <f t="shared" si="301"/>
        <v>440</v>
      </c>
      <c r="S182" s="190">
        <f t="shared" si="301"/>
        <v>685</v>
      </c>
      <c r="T182" s="189">
        <f t="shared" si="301"/>
        <v>1125</v>
      </c>
      <c r="U182" s="189">
        <f t="shared" si="301"/>
        <v>28</v>
      </c>
      <c r="V182" s="191">
        <f t="shared" si="301"/>
        <v>1153</v>
      </c>
      <c r="W182" s="192">
        <f>IF(Q182=0,0,((V182/Q182)-1)*100)</f>
        <v>12.70772238514175</v>
      </c>
    </row>
    <row r="183" spans="2:27" ht="14.25" thickTop="1" thickBot="1">
      <c r="B183" s="212"/>
      <c r="C183" s="123"/>
      <c r="D183" s="123"/>
      <c r="E183" s="123"/>
      <c r="F183" s="123"/>
      <c r="G183" s="123"/>
      <c r="H183" s="123"/>
      <c r="I183" s="124"/>
      <c r="L183" s="205" t="s">
        <v>61</v>
      </c>
    </row>
    <row r="184" spans="2:27" ht="13.5" thickTop="1">
      <c r="B184" s="212"/>
      <c r="C184" s="123"/>
      <c r="D184" s="123"/>
      <c r="E184" s="123"/>
      <c r="F184" s="123"/>
      <c r="G184" s="123"/>
      <c r="H184" s="123"/>
      <c r="I184" s="124"/>
      <c r="L184" s="286" t="s">
        <v>51</v>
      </c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8"/>
    </row>
    <row r="185" spans="2:27" ht="13.5" thickBot="1">
      <c r="B185" s="212"/>
      <c r="C185" s="123"/>
      <c r="D185" s="123"/>
      <c r="E185" s="123"/>
      <c r="F185" s="123"/>
      <c r="G185" s="123"/>
      <c r="H185" s="123"/>
      <c r="I185" s="124"/>
      <c r="L185" s="289" t="s">
        <v>52</v>
      </c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1"/>
    </row>
    <row r="186" spans="2:27" ht="14.25" thickTop="1" thickBot="1">
      <c r="B186" s="212"/>
      <c r="C186" s="123"/>
      <c r="D186" s="123"/>
      <c r="E186" s="123"/>
      <c r="F186" s="123"/>
      <c r="G186" s="123"/>
      <c r="H186" s="123"/>
      <c r="I186" s="124"/>
      <c r="W186" s="122" t="s">
        <v>41</v>
      </c>
    </row>
    <row r="187" spans="2:27" ht="14.25" thickTop="1" thickBot="1">
      <c r="B187" s="212"/>
      <c r="C187" s="123"/>
      <c r="D187" s="123"/>
      <c r="E187" s="123"/>
      <c r="F187" s="123"/>
      <c r="G187" s="123"/>
      <c r="H187" s="123"/>
      <c r="I187" s="124"/>
      <c r="L187" s="224"/>
      <c r="M187" s="283" t="s">
        <v>91</v>
      </c>
      <c r="N187" s="284"/>
      <c r="O187" s="284"/>
      <c r="P187" s="284"/>
      <c r="Q187" s="285"/>
      <c r="R187" s="283" t="s">
        <v>93</v>
      </c>
      <c r="S187" s="284"/>
      <c r="T187" s="284"/>
      <c r="U187" s="284"/>
      <c r="V187" s="285"/>
      <c r="W187" s="225" t="s">
        <v>4</v>
      </c>
    </row>
    <row r="188" spans="2:27" ht="13.5" thickTop="1">
      <c r="B188" s="212"/>
      <c r="C188" s="123"/>
      <c r="D188" s="123"/>
      <c r="E188" s="123"/>
      <c r="F188" s="123"/>
      <c r="G188" s="123"/>
      <c r="H188" s="123"/>
      <c r="I188" s="124"/>
      <c r="L188" s="226" t="s">
        <v>5</v>
      </c>
      <c r="M188" s="227"/>
      <c r="N188" s="230"/>
      <c r="O188" s="199"/>
      <c r="P188" s="231"/>
      <c r="Q188" s="200"/>
      <c r="R188" s="227"/>
      <c r="S188" s="230"/>
      <c r="T188" s="199"/>
      <c r="U188" s="231"/>
      <c r="V188" s="200"/>
      <c r="W188" s="229" t="s">
        <v>6</v>
      </c>
    </row>
    <row r="189" spans="2:27" ht="13.5" thickBot="1">
      <c r="B189" s="212"/>
      <c r="C189" s="123"/>
      <c r="D189" s="123"/>
      <c r="E189" s="123"/>
      <c r="F189" s="123"/>
      <c r="G189" s="123"/>
      <c r="H189" s="123"/>
      <c r="I189" s="124"/>
      <c r="L189" s="232"/>
      <c r="M189" s="236" t="s">
        <v>42</v>
      </c>
      <c r="N189" s="237" t="s">
        <v>43</v>
      </c>
      <c r="O189" s="201" t="s">
        <v>44</v>
      </c>
      <c r="P189" s="238" t="s">
        <v>13</v>
      </c>
      <c r="Q189" s="221" t="s">
        <v>9</v>
      </c>
      <c r="R189" s="236" t="s">
        <v>42</v>
      </c>
      <c r="S189" s="237" t="s">
        <v>43</v>
      </c>
      <c r="T189" s="201" t="s">
        <v>44</v>
      </c>
      <c r="U189" s="238" t="s">
        <v>13</v>
      </c>
      <c r="V189" s="221" t="s">
        <v>9</v>
      </c>
      <c r="W189" s="235"/>
    </row>
    <row r="190" spans="2:27" ht="4.5" customHeight="1" thickTop="1">
      <c r="B190" s="212"/>
      <c r="C190" s="123"/>
      <c r="D190" s="123"/>
      <c r="E190" s="123"/>
      <c r="F190" s="123"/>
      <c r="G190" s="123"/>
      <c r="H190" s="123"/>
      <c r="I190" s="124"/>
      <c r="L190" s="226"/>
      <c r="M190" s="242"/>
      <c r="N190" s="243"/>
      <c r="O190" s="176"/>
      <c r="P190" s="244"/>
      <c r="Q190" s="182"/>
      <c r="R190" s="242"/>
      <c r="S190" s="243"/>
      <c r="T190" s="176"/>
      <c r="U190" s="244"/>
      <c r="V190" s="186"/>
      <c r="W190" s="245"/>
    </row>
    <row r="191" spans="2:27">
      <c r="B191" s="212"/>
      <c r="C191" s="123"/>
      <c r="D191" s="123"/>
      <c r="E191" s="123"/>
      <c r="F191" s="123"/>
      <c r="G191" s="123"/>
      <c r="H191" s="123"/>
      <c r="I191" s="124"/>
      <c r="L191" s="226" t="s">
        <v>14</v>
      </c>
      <c r="M191" s="248">
        <f>+BKK!M191+DMK!M191</f>
        <v>18</v>
      </c>
      <c r="N191" s="249">
        <f>+BKK!N191+DMK!N191</f>
        <v>40</v>
      </c>
      <c r="O191" s="177">
        <f>M191+N191</f>
        <v>58</v>
      </c>
      <c r="P191" s="102">
        <f>+BKK!P191+DMK!P191</f>
        <v>0</v>
      </c>
      <c r="Q191" s="183">
        <f>+O191+P191</f>
        <v>58</v>
      </c>
      <c r="R191" s="248">
        <f>+BKK!R191+DMK!R191</f>
        <v>60</v>
      </c>
      <c r="S191" s="249">
        <f>+BKK!S191+DMK!S191</f>
        <v>510</v>
      </c>
      <c r="T191" s="177">
        <f t="shared" ref="T191:T193" si="302">+R191+S191</f>
        <v>570</v>
      </c>
      <c r="U191" s="102">
        <f>+BKK!U191+DMK!U191</f>
        <v>0</v>
      </c>
      <c r="V191" s="187">
        <f t="shared" ref="V191:V193" si="303">+T191+U191</f>
        <v>570</v>
      </c>
      <c r="W191" s="222">
        <f t="shared" ref="W191:W206" si="304">IF(Q191=0,0,((V191/Q191)-1)*100)</f>
        <v>882.75862068965512</v>
      </c>
    </row>
    <row r="192" spans="2:27">
      <c r="B192" s="212"/>
      <c r="C192" s="123"/>
      <c r="D192" s="123"/>
      <c r="E192" s="123"/>
      <c r="F192" s="123"/>
      <c r="G192" s="123"/>
      <c r="H192" s="123"/>
      <c r="I192" s="124"/>
      <c r="L192" s="226" t="s">
        <v>15</v>
      </c>
      <c r="M192" s="248">
        <f>+BKK!M192+DMK!M192</f>
        <v>31</v>
      </c>
      <c r="N192" s="249">
        <f>+BKK!N192+DMK!N192</f>
        <v>84</v>
      </c>
      <c r="O192" s="177">
        <f>M192+N192</f>
        <v>115</v>
      </c>
      <c r="P192" s="102">
        <f>+BKK!P192+DMK!P192</f>
        <v>0</v>
      </c>
      <c r="Q192" s="183">
        <f t="shared" ref="Q192:Q193" si="305">+O192+P192</f>
        <v>115</v>
      </c>
      <c r="R192" s="248">
        <f>+BKK!R192+DMK!R192</f>
        <v>53</v>
      </c>
      <c r="S192" s="249">
        <f>+BKK!S192+DMK!S192</f>
        <v>513</v>
      </c>
      <c r="T192" s="177">
        <f t="shared" si="302"/>
        <v>566</v>
      </c>
      <c r="U192" s="102">
        <f>+BKK!U192+DMK!U192</f>
        <v>0</v>
      </c>
      <c r="V192" s="187">
        <f t="shared" si="303"/>
        <v>566</v>
      </c>
      <c r="W192" s="222">
        <f t="shared" si="304"/>
        <v>392.17391304347825</v>
      </c>
    </row>
    <row r="193" spans="2:27" ht="13.5" thickBot="1">
      <c r="B193" s="212"/>
      <c r="C193" s="123"/>
      <c r="D193" s="123"/>
      <c r="E193" s="123"/>
      <c r="F193" s="123"/>
      <c r="G193" s="123"/>
      <c r="H193" s="123"/>
      <c r="I193" s="124"/>
      <c r="L193" s="232" t="s">
        <v>16</v>
      </c>
      <c r="M193" s="248">
        <f>+BKK!M193+DMK!M193</f>
        <v>57</v>
      </c>
      <c r="N193" s="249">
        <f>+BKK!N193+DMK!N193</f>
        <v>159</v>
      </c>
      <c r="O193" s="177">
        <f>M193+N193</f>
        <v>216</v>
      </c>
      <c r="P193" s="102">
        <f>+BKK!P193+DMK!P193</f>
        <v>0</v>
      </c>
      <c r="Q193" s="183">
        <f t="shared" si="305"/>
        <v>216</v>
      </c>
      <c r="R193" s="248">
        <f>+BKK!R193+DMK!R193</f>
        <v>72</v>
      </c>
      <c r="S193" s="249">
        <f>+BKK!S193+DMK!S193</f>
        <v>546</v>
      </c>
      <c r="T193" s="177">
        <f t="shared" si="302"/>
        <v>618</v>
      </c>
      <c r="U193" s="102">
        <f>+BKK!U193+DMK!U193</f>
        <v>0</v>
      </c>
      <c r="V193" s="187">
        <f t="shared" si="303"/>
        <v>618</v>
      </c>
      <c r="W193" s="222">
        <f t="shared" si="304"/>
        <v>186.11111111111111</v>
      </c>
    </row>
    <row r="194" spans="2:27" ht="14.25" thickTop="1" thickBot="1">
      <c r="B194" s="212"/>
      <c r="C194" s="123"/>
      <c r="D194" s="123"/>
      <c r="E194" s="123"/>
      <c r="F194" s="123"/>
      <c r="G194" s="123"/>
      <c r="H194" s="123"/>
      <c r="I194" s="124"/>
      <c r="L194" s="208" t="s">
        <v>17</v>
      </c>
      <c r="M194" s="189">
        <f t="shared" ref="M194:V194" si="306">+M191+M192+M193</f>
        <v>106</v>
      </c>
      <c r="N194" s="190">
        <f t="shared" si="306"/>
        <v>283</v>
      </c>
      <c r="O194" s="189">
        <f t="shared" si="306"/>
        <v>389</v>
      </c>
      <c r="P194" s="189">
        <f t="shared" si="306"/>
        <v>0</v>
      </c>
      <c r="Q194" s="189">
        <f t="shared" si="306"/>
        <v>389</v>
      </c>
      <c r="R194" s="189">
        <f t="shared" si="306"/>
        <v>185</v>
      </c>
      <c r="S194" s="190">
        <f t="shared" si="306"/>
        <v>1569</v>
      </c>
      <c r="T194" s="189">
        <f t="shared" si="306"/>
        <v>1754</v>
      </c>
      <c r="U194" s="189">
        <f t="shared" si="306"/>
        <v>0</v>
      </c>
      <c r="V194" s="191">
        <f t="shared" si="306"/>
        <v>1754</v>
      </c>
      <c r="W194" s="192">
        <f t="shared" si="304"/>
        <v>350.89974293059123</v>
      </c>
    </row>
    <row r="195" spans="2:27" ht="13.5" thickTop="1">
      <c r="B195" s="212"/>
      <c r="C195" s="123"/>
      <c r="D195" s="123"/>
      <c r="E195" s="123"/>
      <c r="F195" s="123"/>
      <c r="G195" s="123"/>
      <c r="H195" s="123"/>
      <c r="I195" s="124"/>
      <c r="L195" s="226" t="s">
        <v>18</v>
      </c>
      <c r="M195" s="258">
        <f>+BKK!M195+DMK!M195</f>
        <v>63</v>
      </c>
      <c r="N195" s="259">
        <f>+BKK!N195+DMK!N195</f>
        <v>139</v>
      </c>
      <c r="O195" s="178">
        <f>M195+N195</f>
        <v>202</v>
      </c>
      <c r="P195" s="102">
        <f>+BKK!P195+DMK!P195</f>
        <v>0</v>
      </c>
      <c r="Q195" s="184">
        <f t="shared" ref="Q195:Q196" si="307">+O195+P195</f>
        <v>202</v>
      </c>
      <c r="R195" s="258">
        <f>+BKK!R195+DMK!R195</f>
        <v>71</v>
      </c>
      <c r="S195" s="259">
        <f>+BKK!S195+DMK!S195</f>
        <v>499</v>
      </c>
      <c r="T195" s="178">
        <f t="shared" ref="T195:T197" si="308">+R195+S195</f>
        <v>570</v>
      </c>
      <c r="U195" s="102">
        <f>+BKK!U195+DMK!U195</f>
        <v>0</v>
      </c>
      <c r="V195" s="187">
        <f t="shared" ref="V195:V197" si="309">+T195+U195</f>
        <v>570</v>
      </c>
      <c r="W195" s="222">
        <f t="shared" si="304"/>
        <v>182.17821782178217</v>
      </c>
    </row>
    <row r="196" spans="2:27">
      <c r="B196" s="212"/>
      <c r="C196" s="123"/>
      <c r="D196" s="123"/>
      <c r="E196" s="123"/>
      <c r="F196" s="123"/>
      <c r="G196" s="123"/>
      <c r="H196" s="123"/>
      <c r="I196" s="124"/>
      <c r="L196" s="226" t="s">
        <v>19</v>
      </c>
      <c r="M196" s="248">
        <f>+BKK!M196+DMK!M196</f>
        <v>45</v>
      </c>
      <c r="N196" s="249">
        <f>+BKK!N196+DMK!N196</f>
        <v>181</v>
      </c>
      <c r="O196" s="177">
        <f>M196+N196</f>
        <v>226</v>
      </c>
      <c r="P196" s="102">
        <f>+BKK!P196+DMK!P196</f>
        <v>0</v>
      </c>
      <c r="Q196" s="183">
        <f t="shared" si="307"/>
        <v>226</v>
      </c>
      <c r="R196" s="248">
        <f>+BKK!R196+DMK!R196</f>
        <v>75</v>
      </c>
      <c r="S196" s="249">
        <f>+BKK!S196+DMK!S196</f>
        <v>477</v>
      </c>
      <c r="T196" s="177">
        <f t="shared" si="308"/>
        <v>552</v>
      </c>
      <c r="U196" s="102">
        <f>+BKK!U196+DMK!U196</f>
        <v>0</v>
      </c>
      <c r="V196" s="187">
        <f t="shared" si="309"/>
        <v>552</v>
      </c>
      <c r="W196" s="222">
        <f>IF(Q196=0,0,((V196/Q196)-1)*100)</f>
        <v>144.24778761061944</v>
      </c>
    </row>
    <row r="197" spans="2:27" ht="13.5" thickBot="1">
      <c r="B197" s="212"/>
      <c r="C197" s="123"/>
      <c r="D197" s="123"/>
      <c r="E197" s="123"/>
      <c r="F197" s="123"/>
      <c r="G197" s="123"/>
      <c r="H197" s="123"/>
      <c r="I197" s="124"/>
      <c r="L197" s="226" t="s">
        <v>20</v>
      </c>
      <c r="M197" s="248">
        <f>+BKK!M197+DMK!M197</f>
        <v>13</v>
      </c>
      <c r="N197" s="249">
        <f>+BKK!N197+DMK!N197</f>
        <v>368</v>
      </c>
      <c r="O197" s="177">
        <f>M197+N197</f>
        <v>381</v>
      </c>
      <c r="P197" s="102">
        <f>+BKK!P197+DMK!P197</f>
        <v>0</v>
      </c>
      <c r="Q197" s="183">
        <f>+O197+P197</f>
        <v>381</v>
      </c>
      <c r="R197" s="248">
        <f>+BKK!R197+DMK!R197</f>
        <v>72</v>
      </c>
      <c r="S197" s="249">
        <f>+BKK!S197+DMK!S197</f>
        <v>435</v>
      </c>
      <c r="T197" s="177">
        <f t="shared" si="308"/>
        <v>507</v>
      </c>
      <c r="U197" s="102">
        <f>+BKK!U197+DMK!U197</f>
        <v>0</v>
      </c>
      <c r="V197" s="187">
        <f t="shared" si="309"/>
        <v>507</v>
      </c>
      <c r="W197" s="222">
        <f>IF(Q197=0,0,((V197/Q197)-1)*100)</f>
        <v>33.070866141732289</v>
      </c>
    </row>
    <row r="198" spans="2:27" ht="14.25" thickTop="1" thickBot="1">
      <c r="B198" s="212"/>
      <c r="C198" s="123"/>
      <c r="D198" s="123"/>
      <c r="E198" s="123"/>
      <c r="F198" s="123"/>
      <c r="G198" s="123"/>
      <c r="H198" s="123"/>
      <c r="I198" s="124"/>
      <c r="L198" s="208" t="s">
        <v>89</v>
      </c>
      <c r="M198" s="189">
        <f t="shared" ref="M198:V198" si="310">+M195+M196+M197</f>
        <v>121</v>
      </c>
      <c r="N198" s="190">
        <f t="shared" si="310"/>
        <v>688</v>
      </c>
      <c r="O198" s="189">
        <f t="shared" si="310"/>
        <v>809</v>
      </c>
      <c r="P198" s="189">
        <f t="shared" si="310"/>
        <v>0</v>
      </c>
      <c r="Q198" s="189">
        <f t="shared" si="310"/>
        <v>809</v>
      </c>
      <c r="R198" s="189">
        <f t="shared" si="310"/>
        <v>218</v>
      </c>
      <c r="S198" s="190">
        <f t="shared" si="310"/>
        <v>1411</v>
      </c>
      <c r="T198" s="189">
        <f t="shared" si="310"/>
        <v>1629</v>
      </c>
      <c r="U198" s="189">
        <f t="shared" si="310"/>
        <v>0</v>
      </c>
      <c r="V198" s="191">
        <f t="shared" si="310"/>
        <v>1629</v>
      </c>
      <c r="W198" s="192">
        <f t="shared" ref="W198" si="311">IF(Q198=0,0,((V198/Q198)-1)*100)</f>
        <v>101.35970333745364</v>
      </c>
    </row>
    <row r="199" spans="2:27" ht="13.5" thickTop="1">
      <c r="B199" s="212"/>
      <c r="C199" s="123"/>
      <c r="D199" s="123"/>
      <c r="E199" s="123"/>
      <c r="F199" s="123"/>
      <c r="G199" s="123"/>
      <c r="H199" s="123"/>
      <c r="I199" s="124"/>
      <c r="L199" s="226" t="s">
        <v>21</v>
      </c>
      <c r="M199" s="248">
        <f>+BKK!M199+DMK!M199</f>
        <v>17</v>
      </c>
      <c r="N199" s="249">
        <f>+BKK!N199+DMK!N199</f>
        <v>321</v>
      </c>
      <c r="O199" s="177">
        <f>M199+N199</f>
        <v>338</v>
      </c>
      <c r="P199" s="102">
        <f>+BKK!P199+DMK!P199</f>
        <v>0</v>
      </c>
      <c r="Q199" s="183">
        <f t="shared" ref="Q199:Q201" si="312">+O199+P199</f>
        <v>338</v>
      </c>
      <c r="R199" s="248">
        <f>+BKK!R199+DMK!R199</f>
        <v>61</v>
      </c>
      <c r="S199" s="249">
        <f>+BKK!S199+DMK!S199</f>
        <v>420</v>
      </c>
      <c r="T199" s="177">
        <f t="shared" ref="T199:T200" si="313">+R199+S199</f>
        <v>481</v>
      </c>
      <c r="U199" s="102">
        <f>+BKK!U199+DMK!U199</f>
        <v>0</v>
      </c>
      <c r="V199" s="187">
        <f t="shared" ref="V199:V200" si="314">+T199+U199</f>
        <v>481</v>
      </c>
      <c r="W199" s="222">
        <f t="shared" si="304"/>
        <v>42.307692307692314</v>
      </c>
    </row>
    <row r="200" spans="2:27">
      <c r="B200" s="212"/>
      <c r="C200" s="123"/>
      <c r="D200" s="123"/>
      <c r="E200" s="123"/>
      <c r="F200" s="123"/>
      <c r="G200" s="123"/>
      <c r="H200" s="123"/>
      <c r="I200" s="124"/>
      <c r="L200" s="226" t="s">
        <v>90</v>
      </c>
      <c r="M200" s="248">
        <f>+BKK!M200+DMK!M200</f>
        <v>28</v>
      </c>
      <c r="N200" s="249">
        <f>+BKK!N200+DMK!N200</f>
        <v>397</v>
      </c>
      <c r="O200" s="177">
        <f>M200+N200</f>
        <v>425</v>
      </c>
      <c r="P200" s="102">
        <f>+BKK!P200+DMK!P200</f>
        <v>0</v>
      </c>
      <c r="Q200" s="183">
        <f>+O200+P200</f>
        <v>425</v>
      </c>
      <c r="R200" s="248">
        <f>+BKK!R200+DMK!R200</f>
        <v>65</v>
      </c>
      <c r="S200" s="249">
        <f>+BKK!S200+DMK!S200</f>
        <v>465</v>
      </c>
      <c r="T200" s="177">
        <f t="shared" si="313"/>
        <v>530</v>
      </c>
      <c r="U200" s="102">
        <f>+BKK!U200+DMK!U200</f>
        <v>0</v>
      </c>
      <c r="V200" s="187">
        <f t="shared" si="314"/>
        <v>530</v>
      </c>
      <c r="W200" s="222">
        <f>IF(Q200=0,0,((V200/Q200)-1)*100)</f>
        <v>24.705882352941178</v>
      </c>
    </row>
    <row r="201" spans="2:27" ht="13.5" thickBot="1">
      <c r="B201" s="212"/>
      <c r="C201" s="123"/>
      <c r="D201" s="123"/>
      <c r="E201" s="123"/>
      <c r="F201" s="123"/>
      <c r="G201" s="123"/>
      <c r="H201" s="123"/>
      <c r="I201" s="124"/>
      <c r="L201" s="226" t="s">
        <v>22</v>
      </c>
      <c r="M201" s="248">
        <f>+BKK!M201+DMK!M201</f>
        <v>38</v>
      </c>
      <c r="N201" s="249">
        <f>+BKK!N201+DMK!N201</f>
        <v>432</v>
      </c>
      <c r="O201" s="179">
        <f>M201+N201</f>
        <v>470</v>
      </c>
      <c r="P201" s="255">
        <f>+BKK!P201+DMK!P201</f>
        <v>0</v>
      </c>
      <c r="Q201" s="183">
        <f t="shared" si="312"/>
        <v>470</v>
      </c>
      <c r="R201" s="248">
        <f>+BKK!R201+DMK!R201</f>
        <v>73</v>
      </c>
      <c r="S201" s="249">
        <f>+BKK!S201+DMK!S201</f>
        <v>572</v>
      </c>
      <c r="T201" s="179">
        <f>+R201+S201</f>
        <v>645</v>
      </c>
      <c r="U201" s="255">
        <f>+BKK!U201+DMK!U201</f>
        <v>0</v>
      </c>
      <c r="V201" s="187">
        <f>+T201+U201</f>
        <v>645</v>
      </c>
      <c r="W201" s="222">
        <f t="shared" si="304"/>
        <v>37.234042553191493</v>
      </c>
    </row>
    <row r="202" spans="2:27" ht="14.25" thickTop="1" thickBot="1">
      <c r="B202" s="212"/>
      <c r="C202" s="123"/>
      <c r="D202" s="123"/>
      <c r="E202" s="123"/>
      <c r="F202" s="123"/>
      <c r="G202" s="123"/>
      <c r="H202" s="123"/>
      <c r="I202" s="124"/>
      <c r="L202" s="209" t="s">
        <v>23</v>
      </c>
      <c r="M202" s="193">
        <f>+M199+M200+M201</f>
        <v>83</v>
      </c>
      <c r="N202" s="193">
        <f t="shared" ref="N202" si="315">+N199+N200+N201</f>
        <v>1150</v>
      </c>
      <c r="O202" s="194">
        <f t="shared" ref="O202" si="316">+O199+O200+O201</f>
        <v>1233</v>
      </c>
      <c r="P202" s="195">
        <f t="shared" ref="P202" si="317">+P199+P200+P201</f>
        <v>0</v>
      </c>
      <c r="Q202" s="196">
        <f t="shared" ref="Q202" si="318">+Q199+Q200+Q201</f>
        <v>1233</v>
      </c>
      <c r="R202" s="193">
        <f t="shared" ref="R202" si="319">+R199+R200+R201</f>
        <v>199</v>
      </c>
      <c r="S202" s="193">
        <f t="shared" ref="S202" si="320">+S199+S200+S201</f>
        <v>1457</v>
      </c>
      <c r="T202" s="197">
        <f t="shared" ref="T202" si="321">+T199+T200+T201</f>
        <v>1656</v>
      </c>
      <c r="U202" s="197">
        <f t="shared" ref="U202" si="322">+U199+U200+U201</f>
        <v>0</v>
      </c>
      <c r="V202" s="197">
        <f t="shared" ref="V202" si="323">+V199+V200+V201</f>
        <v>1656</v>
      </c>
      <c r="W202" s="198">
        <f t="shared" si="304"/>
        <v>34.306569343065682</v>
      </c>
    </row>
    <row r="203" spans="2:27" s="129" customFormat="1" ht="12.75" customHeight="1" thickTop="1">
      <c r="B203" s="213"/>
      <c r="C203" s="130"/>
      <c r="D203" s="130"/>
      <c r="E203" s="130"/>
      <c r="F203" s="130"/>
      <c r="G203" s="130"/>
      <c r="H203" s="130"/>
      <c r="I203" s="131"/>
      <c r="L203" s="260" t="s">
        <v>25</v>
      </c>
      <c r="M203" s="261">
        <f>+BKK!M203+DMK!M203</f>
        <v>44</v>
      </c>
      <c r="N203" s="262">
        <f>+BKK!N203+DMK!N203</f>
        <v>494</v>
      </c>
      <c r="O203" s="180">
        <f>M203+N203</f>
        <v>538</v>
      </c>
      <c r="P203" s="263">
        <f>+BKK!P203+DMK!P203</f>
        <v>0</v>
      </c>
      <c r="Q203" s="185">
        <f t="shared" ref="Q203:Q205" si="324">+O203+P203</f>
        <v>538</v>
      </c>
      <c r="R203" s="261">
        <f>+BKK!R203+DMK!R203</f>
        <v>70</v>
      </c>
      <c r="S203" s="262">
        <f>+BKK!S203+DMK!S203</f>
        <v>611</v>
      </c>
      <c r="T203" s="180">
        <f t="shared" ref="T203:T205" si="325">+R203+S203</f>
        <v>681</v>
      </c>
      <c r="U203" s="263">
        <f>+BKK!U203+DMK!U203</f>
        <v>0</v>
      </c>
      <c r="V203" s="188">
        <f t="shared" ref="V203:V205" si="326">+T203+U203</f>
        <v>681</v>
      </c>
      <c r="W203" s="264">
        <f t="shared" si="304"/>
        <v>26.579925650557623</v>
      </c>
      <c r="X203" s="140"/>
      <c r="AA203" s="134"/>
    </row>
    <row r="204" spans="2:27" s="129" customFormat="1" ht="12.75" customHeight="1">
      <c r="B204" s="214"/>
      <c r="C204" s="132"/>
      <c r="D204" s="132"/>
      <c r="E204" s="132"/>
      <c r="F204" s="132"/>
      <c r="G204" s="132"/>
      <c r="H204" s="132"/>
      <c r="I204" s="133"/>
      <c r="L204" s="260" t="s">
        <v>26</v>
      </c>
      <c r="M204" s="261">
        <f>+BKK!M204+DMK!M204</f>
        <v>48</v>
      </c>
      <c r="N204" s="262">
        <f>+BKK!N204+DMK!N204</f>
        <v>464</v>
      </c>
      <c r="O204" s="180">
        <f>M204+N204</f>
        <v>512</v>
      </c>
      <c r="P204" s="265">
        <f>+BKK!P204+DMK!P204</f>
        <v>0</v>
      </c>
      <c r="Q204" s="185">
        <f>+O204+P204</f>
        <v>512</v>
      </c>
      <c r="R204" s="261">
        <f>+BKK!R204+DMK!R204</f>
        <v>77</v>
      </c>
      <c r="S204" s="262">
        <f>+BKK!S204+DMK!S204</f>
        <v>755</v>
      </c>
      <c r="T204" s="180">
        <f t="shared" si="325"/>
        <v>832</v>
      </c>
      <c r="U204" s="265">
        <f>+BKK!U204+DMK!U204</f>
        <v>0</v>
      </c>
      <c r="V204" s="180">
        <f t="shared" si="326"/>
        <v>832</v>
      </c>
      <c r="W204" s="264">
        <f>IF(Q204=0,0,((V204/Q204)-1)*100)</f>
        <v>62.5</v>
      </c>
      <c r="X204" s="140"/>
      <c r="AA204" s="134"/>
    </row>
    <row r="205" spans="2:27" s="129" customFormat="1" ht="12.75" customHeight="1" thickBot="1">
      <c r="B205" s="214"/>
      <c r="C205" s="132"/>
      <c r="D205" s="132"/>
      <c r="E205" s="132"/>
      <c r="F205" s="132"/>
      <c r="G205" s="132"/>
      <c r="H205" s="132"/>
      <c r="I205" s="133"/>
      <c r="L205" s="260" t="s">
        <v>27</v>
      </c>
      <c r="M205" s="261">
        <f>+BKK!M205+DMK!M205</f>
        <v>41</v>
      </c>
      <c r="N205" s="262">
        <f>+BKK!N205+DMK!N205</f>
        <v>438</v>
      </c>
      <c r="O205" s="181">
        <f>M205+N205</f>
        <v>479</v>
      </c>
      <c r="P205" s="266">
        <f>+BKK!P205+DMK!P205</f>
        <v>0</v>
      </c>
      <c r="Q205" s="185">
        <f t="shared" si="324"/>
        <v>479</v>
      </c>
      <c r="R205" s="261">
        <f>+BKK!R205+DMK!R205</f>
        <v>92</v>
      </c>
      <c r="S205" s="262">
        <f>+BKK!S205+DMK!S205</f>
        <v>908</v>
      </c>
      <c r="T205" s="180">
        <f t="shared" si="325"/>
        <v>1000</v>
      </c>
      <c r="U205" s="266">
        <f>+BKK!U205+DMK!U205</f>
        <v>0</v>
      </c>
      <c r="V205" s="188">
        <f t="shared" si="326"/>
        <v>1000</v>
      </c>
      <c r="W205" s="264">
        <f t="shared" si="304"/>
        <v>108.76826722338207</v>
      </c>
      <c r="X205" s="96"/>
      <c r="AA205" s="134"/>
    </row>
    <row r="206" spans="2:27" s="129" customFormat="1" ht="12.75" customHeight="1" thickTop="1" thickBot="1">
      <c r="B206" s="214"/>
      <c r="C206" s="132"/>
      <c r="D206" s="132"/>
      <c r="E206" s="132"/>
      <c r="F206" s="132"/>
      <c r="G206" s="132"/>
      <c r="H206" s="132"/>
      <c r="I206" s="133"/>
      <c r="L206" s="208" t="s">
        <v>28</v>
      </c>
      <c r="M206" s="189">
        <f t="shared" ref="M206:V206" si="327">+M203+M204+M205</f>
        <v>133</v>
      </c>
      <c r="N206" s="190">
        <f t="shared" si="327"/>
        <v>1396</v>
      </c>
      <c r="O206" s="189">
        <f t="shared" si="327"/>
        <v>1529</v>
      </c>
      <c r="P206" s="189">
        <f t="shared" si="327"/>
        <v>0</v>
      </c>
      <c r="Q206" s="195">
        <f t="shared" si="327"/>
        <v>1529</v>
      </c>
      <c r="R206" s="189">
        <f t="shared" si="327"/>
        <v>239</v>
      </c>
      <c r="S206" s="190">
        <f t="shared" si="327"/>
        <v>2274</v>
      </c>
      <c r="T206" s="189">
        <f t="shared" si="327"/>
        <v>2513</v>
      </c>
      <c r="U206" s="189">
        <f t="shared" si="327"/>
        <v>0</v>
      </c>
      <c r="V206" s="195">
        <f t="shared" si="327"/>
        <v>2513</v>
      </c>
      <c r="W206" s="192">
        <f t="shared" si="304"/>
        <v>64.355788096795294</v>
      </c>
      <c r="X206" s="96"/>
      <c r="AA206" s="134"/>
    </row>
    <row r="207" spans="2:27" ht="14.25" thickTop="1" thickBot="1">
      <c r="B207" s="212"/>
      <c r="C207" s="123"/>
      <c r="D207" s="123"/>
      <c r="E207" s="123"/>
      <c r="F207" s="123"/>
      <c r="G207" s="123"/>
      <c r="H207" s="123"/>
      <c r="I207" s="124"/>
      <c r="L207" s="208" t="s">
        <v>94</v>
      </c>
      <c r="M207" s="189">
        <f t="shared" ref="M207" si="328">+M198+M202+M206</f>
        <v>337</v>
      </c>
      <c r="N207" s="190">
        <f t="shared" ref="N207" si="329">+N198+N202+N206</f>
        <v>3234</v>
      </c>
      <c r="O207" s="189">
        <f t="shared" ref="O207" si="330">+O198+O202+O206</f>
        <v>3571</v>
      </c>
      <c r="P207" s="189">
        <f t="shared" ref="P207" si="331">+P198+P202+P206</f>
        <v>0</v>
      </c>
      <c r="Q207" s="189">
        <f t="shared" ref="Q207" si="332">+Q198+Q202+Q206</f>
        <v>3571</v>
      </c>
      <c r="R207" s="189">
        <f t="shared" ref="R207" si="333">+R198+R202+R206</f>
        <v>656</v>
      </c>
      <c r="S207" s="190">
        <f t="shared" ref="S207" si="334">+S198+S202+S206</f>
        <v>5142</v>
      </c>
      <c r="T207" s="189">
        <f t="shared" ref="T207" si="335">+T198+T202+T206</f>
        <v>5798</v>
      </c>
      <c r="U207" s="189">
        <f t="shared" ref="U207" si="336">+U198+U202+U206</f>
        <v>0</v>
      </c>
      <c r="V207" s="191">
        <f t="shared" ref="V207" si="337">+V198+V202+V206</f>
        <v>5798</v>
      </c>
      <c r="W207" s="192">
        <f t="shared" ref="W207:W208" si="338">IF(Q207=0,0,((V207/Q207)-1)*100)</f>
        <v>62.363483618034167</v>
      </c>
    </row>
    <row r="208" spans="2:27" ht="14.25" thickTop="1" thickBot="1">
      <c r="B208" s="212"/>
      <c r="C208" s="123"/>
      <c r="D208" s="123"/>
      <c r="E208" s="123"/>
      <c r="F208" s="123"/>
      <c r="G208" s="123"/>
      <c r="H208" s="123"/>
      <c r="I208" s="124"/>
      <c r="L208" s="208" t="s">
        <v>92</v>
      </c>
      <c r="M208" s="189">
        <f t="shared" ref="M208:V208" si="339">+M194+M198+M202+M206</f>
        <v>443</v>
      </c>
      <c r="N208" s="190">
        <f t="shared" si="339"/>
        <v>3517</v>
      </c>
      <c r="O208" s="189">
        <f t="shared" si="339"/>
        <v>3960</v>
      </c>
      <c r="P208" s="189">
        <f t="shared" si="339"/>
        <v>0</v>
      </c>
      <c r="Q208" s="189">
        <f t="shared" si="339"/>
        <v>3960</v>
      </c>
      <c r="R208" s="189">
        <f t="shared" si="339"/>
        <v>841</v>
      </c>
      <c r="S208" s="190">
        <f t="shared" si="339"/>
        <v>6711</v>
      </c>
      <c r="T208" s="189">
        <f t="shared" si="339"/>
        <v>7552</v>
      </c>
      <c r="U208" s="189">
        <f t="shared" si="339"/>
        <v>0</v>
      </c>
      <c r="V208" s="191">
        <f t="shared" si="339"/>
        <v>7552</v>
      </c>
      <c r="W208" s="192">
        <f t="shared" si="338"/>
        <v>90.707070707070713</v>
      </c>
    </row>
    <row r="209" spans="2:23" ht="14.25" thickTop="1" thickBot="1">
      <c r="B209" s="212"/>
      <c r="C209" s="123"/>
      <c r="D209" s="123"/>
      <c r="E209" s="123"/>
      <c r="F209" s="123"/>
      <c r="G209" s="123"/>
      <c r="H209" s="123"/>
      <c r="I209" s="124"/>
      <c r="L209" s="205" t="s">
        <v>61</v>
      </c>
    </row>
    <row r="210" spans="2:23" ht="13.5" thickTop="1">
      <c r="B210" s="212"/>
      <c r="C210" s="123"/>
      <c r="D210" s="123"/>
      <c r="E210" s="123"/>
      <c r="F210" s="123"/>
      <c r="G210" s="123"/>
      <c r="H210" s="123"/>
      <c r="I210" s="124"/>
      <c r="L210" s="286" t="s">
        <v>53</v>
      </c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8"/>
    </row>
    <row r="211" spans="2:23" ht="13.5" thickBot="1">
      <c r="B211" s="212"/>
      <c r="C211" s="123"/>
      <c r="D211" s="123"/>
      <c r="E211" s="123"/>
      <c r="F211" s="123"/>
      <c r="G211" s="123"/>
      <c r="H211" s="123"/>
      <c r="I211" s="124"/>
      <c r="L211" s="289" t="s">
        <v>54</v>
      </c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1"/>
    </row>
    <row r="212" spans="2:23" ht="14.25" thickTop="1" thickBot="1">
      <c r="B212" s="212"/>
      <c r="C212" s="123"/>
      <c r="D212" s="123"/>
      <c r="E212" s="123"/>
      <c r="F212" s="123"/>
      <c r="G212" s="123"/>
      <c r="H212" s="123"/>
      <c r="I212" s="124"/>
      <c r="W212" s="122" t="s">
        <v>41</v>
      </c>
    </row>
    <row r="213" spans="2:23" ht="14.25" thickTop="1" thickBot="1">
      <c r="B213" s="212"/>
      <c r="C213" s="123"/>
      <c r="D213" s="123"/>
      <c r="E213" s="123"/>
      <c r="F213" s="123"/>
      <c r="G213" s="123"/>
      <c r="H213" s="123"/>
      <c r="I213" s="124"/>
      <c r="L213" s="224"/>
      <c r="M213" s="283" t="s">
        <v>91</v>
      </c>
      <c r="N213" s="284"/>
      <c r="O213" s="284"/>
      <c r="P213" s="284"/>
      <c r="Q213" s="285"/>
      <c r="R213" s="283" t="s">
        <v>93</v>
      </c>
      <c r="S213" s="284"/>
      <c r="T213" s="284"/>
      <c r="U213" s="284"/>
      <c r="V213" s="285"/>
      <c r="W213" s="225" t="s">
        <v>4</v>
      </c>
    </row>
    <row r="214" spans="2:23" ht="13.5" thickTop="1">
      <c r="B214" s="212"/>
      <c r="C214" s="123"/>
      <c r="D214" s="123"/>
      <c r="E214" s="123"/>
      <c r="F214" s="123"/>
      <c r="G214" s="123"/>
      <c r="H214" s="123"/>
      <c r="I214" s="124"/>
      <c r="L214" s="226" t="s">
        <v>5</v>
      </c>
      <c r="M214" s="227"/>
      <c r="N214" s="230"/>
      <c r="O214" s="199"/>
      <c r="P214" s="231"/>
      <c r="Q214" s="200"/>
      <c r="R214" s="227"/>
      <c r="S214" s="230"/>
      <c r="T214" s="199"/>
      <c r="U214" s="231"/>
      <c r="V214" s="200"/>
      <c r="W214" s="229" t="s">
        <v>6</v>
      </c>
    </row>
    <row r="215" spans="2:23" ht="13.5" thickBot="1">
      <c r="B215" s="212"/>
      <c r="C215" s="123"/>
      <c r="D215" s="123"/>
      <c r="E215" s="123"/>
      <c r="F215" s="123"/>
      <c r="G215" s="123"/>
      <c r="H215" s="123"/>
      <c r="I215" s="124"/>
      <c r="L215" s="232"/>
      <c r="M215" s="236" t="s">
        <v>42</v>
      </c>
      <c r="N215" s="237" t="s">
        <v>43</v>
      </c>
      <c r="O215" s="201" t="s">
        <v>55</v>
      </c>
      <c r="P215" s="238" t="s">
        <v>13</v>
      </c>
      <c r="Q215" s="221" t="s">
        <v>9</v>
      </c>
      <c r="R215" s="236" t="s">
        <v>42</v>
      </c>
      <c r="S215" s="237" t="s">
        <v>43</v>
      </c>
      <c r="T215" s="201" t="s">
        <v>55</v>
      </c>
      <c r="U215" s="238" t="s">
        <v>13</v>
      </c>
      <c r="V215" s="221" t="s">
        <v>9</v>
      </c>
      <c r="W215" s="235"/>
    </row>
    <row r="216" spans="2:23" ht="5.25" customHeight="1" thickTop="1">
      <c r="B216" s="212"/>
      <c r="C216" s="123"/>
      <c r="D216" s="123"/>
      <c r="E216" s="123"/>
      <c r="F216" s="123"/>
      <c r="G216" s="123"/>
      <c r="H216" s="123"/>
      <c r="I216" s="124"/>
      <c r="L216" s="226"/>
      <c r="M216" s="242"/>
      <c r="N216" s="243"/>
      <c r="O216" s="176"/>
      <c r="P216" s="244"/>
      <c r="Q216" s="182"/>
      <c r="R216" s="242"/>
      <c r="S216" s="243"/>
      <c r="T216" s="176"/>
      <c r="U216" s="244"/>
      <c r="V216" s="186"/>
      <c r="W216" s="245"/>
    </row>
    <row r="217" spans="2:23">
      <c r="B217" s="212"/>
      <c r="C217" s="123"/>
      <c r="D217" s="123"/>
      <c r="E217" s="123"/>
      <c r="F217" s="123"/>
      <c r="G217" s="123"/>
      <c r="H217" s="123"/>
      <c r="I217" s="124"/>
      <c r="L217" s="226" t="s">
        <v>14</v>
      </c>
      <c r="M217" s="248">
        <f t="shared" ref="M217:N219" si="340">+M165+M191</f>
        <v>40</v>
      </c>
      <c r="N217" s="249">
        <f t="shared" si="340"/>
        <v>117</v>
      </c>
      <c r="O217" s="177">
        <f>+M217+N217</f>
        <v>157</v>
      </c>
      <c r="P217" s="102">
        <f>+P165+P191</f>
        <v>1</v>
      </c>
      <c r="Q217" s="183">
        <f>+O217+P217</f>
        <v>158</v>
      </c>
      <c r="R217" s="248">
        <f t="shared" ref="R217:S219" si="341">+R165+R191</f>
        <v>99</v>
      </c>
      <c r="S217" s="249">
        <f t="shared" si="341"/>
        <v>575</v>
      </c>
      <c r="T217" s="177">
        <f>+R217+S217</f>
        <v>674</v>
      </c>
      <c r="U217" s="102">
        <f>+U165+U191</f>
        <v>12</v>
      </c>
      <c r="V217" s="187">
        <f>+T217+U217</f>
        <v>686</v>
      </c>
      <c r="W217" s="222">
        <f t="shared" ref="W217:W232" si="342">IF(Q217=0,0,((V217/Q217)-1)*100)</f>
        <v>334.17721518987344</v>
      </c>
    </row>
    <row r="218" spans="2:23">
      <c r="B218" s="212"/>
      <c r="C218" s="123"/>
      <c r="D218" s="123"/>
      <c r="E218" s="123"/>
      <c r="F218" s="123"/>
      <c r="G218" s="123"/>
      <c r="H218" s="123"/>
      <c r="I218" s="124"/>
      <c r="L218" s="226" t="s">
        <v>15</v>
      </c>
      <c r="M218" s="248">
        <f t="shared" si="340"/>
        <v>60</v>
      </c>
      <c r="N218" s="249">
        <f t="shared" si="340"/>
        <v>132</v>
      </c>
      <c r="O218" s="177">
        <f t="shared" ref="O218:O219" si="343">+M218+N218</f>
        <v>192</v>
      </c>
      <c r="P218" s="102">
        <f>+P166+P192</f>
        <v>1</v>
      </c>
      <c r="Q218" s="183">
        <f t="shared" ref="Q218:Q219" si="344">+O218+P218</f>
        <v>193</v>
      </c>
      <c r="R218" s="248">
        <f t="shared" si="341"/>
        <v>93</v>
      </c>
      <c r="S218" s="249">
        <f t="shared" si="341"/>
        <v>592</v>
      </c>
      <c r="T218" s="177">
        <f t="shared" ref="T218:T219" si="345">+R218+S218</f>
        <v>685</v>
      </c>
      <c r="U218" s="102">
        <f>+U166+U192</f>
        <v>1</v>
      </c>
      <c r="V218" s="187">
        <f t="shared" ref="V218:V219" si="346">+T218+U218</f>
        <v>686</v>
      </c>
      <c r="W218" s="222">
        <f t="shared" si="342"/>
        <v>255.44041450777203</v>
      </c>
    </row>
    <row r="219" spans="2:23" ht="13.5" thickBot="1">
      <c r="B219" s="212"/>
      <c r="C219" s="123"/>
      <c r="D219" s="123"/>
      <c r="E219" s="123"/>
      <c r="F219" s="123"/>
      <c r="G219" s="123"/>
      <c r="H219" s="123"/>
      <c r="I219" s="124"/>
      <c r="L219" s="232" t="s">
        <v>16</v>
      </c>
      <c r="M219" s="248">
        <f t="shared" si="340"/>
        <v>80</v>
      </c>
      <c r="N219" s="249">
        <f t="shared" si="340"/>
        <v>224</v>
      </c>
      <c r="O219" s="177">
        <f t="shared" si="343"/>
        <v>304</v>
      </c>
      <c r="P219" s="102">
        <f>+P167+P193</f>
        <v>1</v>
      </c>
      <c r="Q219" s="183">
        <f t="shared" si="344"/>
        <v>305</v>
      </c>
      <c r="R219" s="248">
        <f t="shared" si="341"/>
        <v>112</v>
      </c>
      <c r="S219" s="249">
        <f t="shared" si="341"/>
        <v>629</v>
      </c>
      <c r="T219" s="177">
        <f t="shared" si="345"/>
        <v>741</v>
      </c>
      <c r="U219" s="102">
        <f>+U167+U193</f>
        <v>1</v>
      </c>
      <c r="V219" s="187">
        <f t="shared" si="346"/>
        <v>742</v>
      </c>
      <c r="W219" s="222">
        <f t="shared" si="342"/>
        <v>143.27868852459017</v>
      </c>
    </row>
    <row r="220" spans="2:23" ht="14.25" thickTop="1" thickBot="1">
      <c r="B220" s="212"/>
      <c r="C220" s="123"/>
      <c r="D220" s="123"/>
      <c r="E220" s="123"/>
      <c r="F220" s="123"/>
      <c r="G220" s="123"/>
      <c r="H220" s="123"/>
      <c r="I220" s="124"/>
      <c r="L220" s="208" t="s">
        <v>17</v>
      </c>
      <c r="M220" s="189">
        <f t="shared" ref="M220:V220" si="347">+M217+M218+M219</f>
        <v>180</v>
      </c>
      <c r="N220" s="190">
        <f t="shared" si="347"/>
        <v>473</v>
      </c>
      <c r="O220" s="189">
        <f t="shared" si="347"/>
        <v>653</v>
      </c>
      <c r="P220" s="189">
        <f t="shared" si="347"/>
        <v>3</v>
      </c>
      <c r="Q220" s="189">
        <f t="shared" si="347"/>
        <v>656</v>
      </c>
      <c r="R220" s="189">
        <f t="shared" si="347"/>
        <v>304</v>
      </c>
      <c r="S220" s="190">
        <f t="shared" si="347"/>
        <v>1796</v>
      </c>
      <c r="T220" s="189">
        <f t="shared" si="347"/>
        <v>2100</v>
      </c>
      <c r="U220" s="189">
        <f t="shared" si="347"/>
        <v>14</v>
      </c>
      <c r="V220" s="191">
        <f t="shared" si="347"/>
        <v>2114</v>
      </c>
      <c r="W220" s="192">
        <f t="shared" si="342"/>
        <v>222.2560975609756</v>
      </c>
    </row>
    <row r="221" spans="2:23" ht="13.5" thickTop="1">
      <c r="B221" s="212"/>
      <c r="C221" s="123"/>
      <c r="D221" s="123"/>
      <c r="E221" s="123"/>
      <c r="F221" s="123"/>
      <c r="G221" s="123"/>
      <c r="H221" s="123"/>
      <c r="I221" s="124"/>
      <c r="L221" s="226" t="s">
        <v>18</v>
      </c>
      <c r="M221" s="258">
        <f t="shared" ref="M221:N223" si="348">+M169+M195</f>
        <v>81</v>
      </c>
      <c r="N221" s="259">
        <f t="shared" si="348"/>
        <v>198</v>
      </c>
      <c r="O221" s="178">
        <f t="shared" ref="O221:O222" si="349">+M221+N221</f>
        <v>279</v>
      </c>
      <c r="P221" s="102">
        <f>+P169+P195</f>
        <v>1</v>
      </c>
      <c r="Q221" s="184">
        <f t="shared" ref="Q221:Q222" si="350">+O221+P221</f>
        <v>280</v>
      </c>
      <c r="R221" s="258">
        <f t="shared" ref="R221:S223" si="351">+R169+R195</f>
        <v>109</v>
      </c>
      <c r="S221" s="259">
        <f t="shared" si="351"/>
        <v>573</v>
      </c>
      <c r="T221" s="178">
        <f t="shared" ref="T221:T222" si="352">+R221+S221</f>
        <v>682</v>
      </c>
      <c r="U221" s="102">
        <f>+U169+U195</f>
        <v>1</v>
      </c>
      <c r="V221" s="187">
        <f t="shared" ref="V221:V222" si="353">+T221+U221</f>
        <v>683</v>
      </c>
      <c r="W221" s="222">
        <f t="shared" si="342"/>
        <v>143.92857142857144</v>
      </c>
    </row>
    <row r="222" spans="2:23">
      <c r="B222" s="212"/>
      <c r="C222" s="123"/>
      <c r="D222" s="123"/>
      <c r="E222" s="123"/>
      <c r="F222" s="123"/>
      <c r="G222" s="123"/>
      <c r="H222" s="123"/>
      <c r="I222" s="124"/>
      <c r="L222" s="226" t="s">
        <v>19</v>
      </c>
      <c r="M222" s="248">
        <f t="shared" si="348"/>
        <v>60</v>
      </c>
      <c r="N222" s="249">
        <f t="shared" si="348"/>
        <v>228</v>
      </c>
      <c r="O222" s="177">
        <f t="shared" si="349"/>
        <v>288</v>
      </c>
      <c r="P222" s="102">
        <f>+P170+P196</f>
        <v>1</v>
      </c>
      <c r="Q222" s="183">
        <f t="shared" si="350"/>
        <v>289</v>
      </c>
      <c r="R222" s="248">
        <f t="shared" si="351"/>
        <v>111</v>
      </c>
      <c r="S222" s="249">
        <f t="shared" si="351"/>
        <v>566</v>
      </c>
      <c r="T222" s="177">
        <f t="shared" si="352"/>
        <v>677</v>
      </c>
      <c r="U222" s="102">
        <f>+U170+U196</f>
        <v>1</v>
      </c>
      <c r="V222" s="187">
        <f t="shared" si="353"/>
        <v>678</v>
      </c>
      <c r="W222" s="222">
        <f>IF(Q222=0,0,((V222/Q222)-1)*100)</f>
        <v>134.60207612456747</v>
      </c>
    </row>
    <row r="223" spans="2:23" ht="15" customHeight="1" thickBot="1">
      <c r="B223" s="212"/>
      <c r="C223" s="123"/>
      <c r="D223" s="123"/>
      <c r="E223" s="123"/>
      <c r="F223" s="123"/>
      <c r="G223" s="123"/>
      <c r="H223" s="123"/>
      <c r="I223" s="124"/>
      <c r="L223" s="226" t="s">
        <v>20</v>
      </c>
      <c r="M223" s="248">
        <f t="shared" si="348"/>
        <v>45</v>
      </c>
      <c r="N223" s="249">
        <f t="shared" si="348"/>
        <v>446</v>
      </c>
      <c r="O223" s="177">
        <f>+M223+N223</f>
        <v>491</v>
      </c>
      <c r="P223" s="102">
        <f>+P171+P197</f>
        <v>2</v>
      </c>
      <c r="Q223" s="183">
        <f>+O223+P223</f>
        <v>493</v>
      </c>
      <c r="R223" s="248">
        <f t="shared" si="351"/>
        <v>102</v>
      </c>
      <c r="S223" s="249">
        <f t="shared" si="351"/>
        <v>501</v>
      </c>
      <c r="T223" s="177">
        <f>+R223+S223</f>
        <v>603</v>
      </c>
      <c r="U223" s="102">
        <f>+U171+U197</f>
        <v>1</v>
      </c>
      <c r="V223" s="187">
        <f>+T223+U223</f>
        <v>604</v>
      </c>
      <c r="W223" s="222">
        <f>IF(Q223=0,0,((V223/Q223)-1)*100)</f>
        <v>22.515212981744416</v>
      </c>
    </row>
    <row r="224" spans="2:23" ht="14.25" thickTop="1" thickBot="1">
      <c r="B224" s="212"/>
      <c r="C224" s="123"/>
      <c r="D224" s="123"/>
      <c r="E224" s="123"/>
      <c r="F224" s="123"/>
      <c r="G224" s="123"/>
      <c r="H224" s="123"/>
      <c r="I224" s="124"/>
      <c r="L224" s="208" t="s">
        <v>89</v>
      </c>
      <c r="M224" s="189">
        <f t="shared" ref="M224:V224" si="354">+M221+M222+M223</f>
        <v>186</v>
      </c>
      <c r="N224" s="190">
        <f t="shared" si="354"/>
        <v>872</v>
      </c>
      <c r="O224" s="189">
        <f t="shared" si="354"/>
        <v>1058</v>
      </c>
      <c r="P224" s="189">
        <f t="shared" si="354"/>
        <v>4</v>
      </c>
      <c r="Q224" s="189">
        <f t="shared" si="354"/>
        <v>1062</v>
      </c>
      <c r="R224" s="189">
        <f t="shared" si="354"/>
        <v>322</v>
      </c>
      <c r="S224" s="190">
        <f t="shared" si="354"/>
        <v>1640</v>
      </c>
      <c r="T224" s="189">
        <f t="shared" si="354"/>
        <v>1962</v>
      </c>
      <c r="U224" s="189">
        <f t="shared" si="354"/>
        <v>3</v>
      </c>
      <c r="V224" s="191">
        <f t="shared" si="354"/>
        <v>1965</v>
      </c>
      <c r="W224" s="192">
        <f t="shared" ref="W224" si="355">IF(Q224=0,0,((V224/Q224)-1)*100)</f>
        <v>85.02824858757063</v>
      </c>
    </row>
    <row r="225" spans="1:27" ht="13.5" thickTop="1">
      <c r="B225" s="212"/>
      <c r="C225" s="123"/>
      <c r="D225" s="123"/>
      <c r="E225" s="123"/>
      <c r="F225" s="123"/>
      <c r="G225" s="123"/>
      <c r="H225" s="123"/>
      <c r="I225" s="124"/>
      <c r="L225" s="226" t="s">
        <v>21</v>
      </c>
      <c r="M225" s="248">
        <f t="shared" ref="M225:N227" si="356">+M173+M199</f>
        <v>45</v>
      </c>
      <c r="N225" s="249">
        <f t="shared" si="356"/>
        <v>371</v>
      </c>
      <c r="O225" s="177">
        <f t="shared" ref="O225:O227" si="357">+M225+N225</f>
        <v>416</v>
      </c>
      <c r="P225" s="102">
        <f>+P173+P199</f>
        <v>1</v>
      </c>
      <c r="Q225" s="183">
        <f t="shared" ref="Q225:Q227" si="358">+O225+P225</f>
        <v>417</v>
      </c>
      <c r="R225" s="248">
        <f t="shared" ref="R225:S227" si="359">+R173+R199</f>
        <v>98</v>
      </c>
      <c r="S225" s="249">
        <f t="shared" si="359"/>
        <v>454</v>
      </c>
      <c r="T225" s="177">
        <f t="shared" ref="T225:T227" si="360">+R225+S225</f>
        <v>552</v>
      </c>
      <c r="U225" s="102">
        <f>+U173+U199</f>
        <v>0</v>
      </c>
      <c r="V225" s="187">
        <f t="shared" ref="V225:V227" si="361">+T225+U225</f>
        <v>552</v>
      </c>
      <c r="W225" s="222">
        <f t="shared" si="342"/>
        <v>32.374100719424462</v>
      </c>
    </row>
    <row r="226" spans="1:27">
      <c r="B226" s="212"/>
      <c r="C226" s="123"/>
      <c r="D226" s="123"/>
      <c r="E226" s="123"/>
      <c r="F226" s="123"/>
      <c r="G226" s="123"/>
      <c r="H226" s="123"/>
      <c r="I226" s="124"/>
      <c r="L226" s="226" t="s">
        <v>90</v>
      </c>
      <c r="M226" s="248">
        <f t="shared" si="356"/>
        <v>58</v>
      </c>
      <c r="N226" s="249">
        <f t="shared" si="356"/>
        <v>448</v>
      </c>
      <c r="O226" s="177">
        <f>+M226+N226</f>
        <v>506</v>
      </c>
      <c r="P226" s="102">
        <f>+P174+P200</f>
        <v>2</v>
      </c>
      <c r="Q226" s="183">
        <f>+O226+P226</f>
        <v>508</v>
      </c>
      <c r="R226" s="248">
        <f t="shared" si="359"/>
        <v>104</v>
      </c>
      <c r="S226" s="249">
        <f t="shared" si="359"/>
        <v>514</v>
      </c>
      <c r="T226" s="177">
        <f>+R226+S226</f>
        <v>618</v>
      </c>
      <c r="U226" s="102">
        <f>+U174+U200</f>
        <v>0</v>
      </c>
      <c r="V226" s="187">
        <f>+T226+U226</f>
        <v>618</v>
      </c>
      <c r="W226" s="222">
        <f>IF(Q226=0,0,((V226/Q226)-1)*100)</f>
        <v>21.653543307086622</v>
      </c>
    </row>
    <row r="227" spans="1:27" ht="13.5" thickBot="1">
      <c r="B227" s="212"/>
      <c r="C227" s="123"/>
      <c r="D227" s="123"/>
      <c r="E227" s="123"/>
      <c r="F227" s="123"/>
      <c r="G227" s="123"/>
      <c r="H227" s="123"/>
      <c r="I227" s="124"/>
      <c r="L227" s="226" t="s">
        <v>22</v>
      </c>
      <c r="M227" s="248">
        <f t="shared" si="356"/>
        <v>66</v>
      </c>
      <c r="N227" s="249">
        <f t="shared" si="356"/>
        <v>475</v>
      </c>
      <c r="O227" s="179">
        <f t="shared" si="357"/>
        <v>541</v>
      </c>
      <c r="P227" s="255">
        <f>+P175+P201</f>
        <v>1</v>
      </c>
      <c r="Q227" s="183">
        <f t="shared" si="358"/>
        <v>542</v>
      </c>
      <c r="R227" s="248">
        <f t="shared" si="359"/>
        <v>102</v>
      </c>
      <c r="S227" s="249">
        <f t="shared" si="359"/>
        <v>606</v>
      </c>
      <c r="T227" s="179">
        <f t="shared" si="360"/>
        <v>708</v>
      </c>
      <c r="U227" s="255">
        <f>+U175+U201</f>
        <v>0</v>
      </c>
      <c r="V227" s="187">
        <f t="shared" si="361"/>
        <v>708</v>
      </c>
      <c r="W227" s="222">
        <f t="shared" si="342"/>
        <v>30.627306273062736</v>
      </c>
    </row>
    <row r="228" spans="1:27" ht="14.25" thickTop="1" thickBot="1">
      <c r="A228" s="125"/>
      <c r="B228" s="126"/>
      <c r="C228" s="127"/>
      <c r="D228" s="127"/>
      <c r="E228" s="127"/>
      <c r="F228" s="127"/>
      <c r="G228" s="127"/>
      <c r="H228" s="127"/>
      <c r="I228" s="128"/>
      <c r="J228" s="125"/>
      <c r="L228" s="209" t="s">
        <v>23</v>
      </c>
      <c r="M228" s="193">
        <f>+M225+M226+M227</f>
        <v>169</v>
      </c>
      <c r="N228" s="193">
        <f t="shared" ref="N228" si="362">+N225+N226+N227</f>
        <v>1294</v>
      </c>
      <c r="O228" s="194">
        <f t="shared" ref="O228" si="363">+O225+O226+O227</f>
        <v>1463</v>
      </c>
      <c r="P228" s="195">
        <f t="shared" ref="P228" si="364">+P225+P226+P227</f>
        <v>4</v>
      </c>
      <c r="Q228" s="196">
        <f t="shared" ref="Q228" si="365">+Q225+Q226+Q227</f>
        <v>1467</v>
      </c>
      <c r="R228" s="193">
        <f t="shared" ref="R228" si="366">+R225+R226+R227</f>
        <v>304</v>
      </c>
      <c r="S228" s="193">
        <f t="shared" ref="S228" si="367">+S225+S226+S227</f>
        <v>1574</v>
      </c>
      <c r="T228" s="197">
        <f t="shared" ref="T228" si="368">+T225+T226+T227</f>
        <v>1878</v>
      </c>
      <c r="U228" s="197">
        <f t="shared" ref="U228" si="369">+U225+U226+U227</f>
        <v>0</v>
      </c>
      <c r="V228" s="197">
        <f t="shared" ref="V228" si="370">+V225+V226+V227</f>
        <v>1878</v>
      </c>
      <c r="W228" s="198">
        <f t="shared" si="342"/>
        <v>28.016359918200418</v>
      </c>
    </row>
    <row r="229" spans="1:27" s="129" customFormat="1" ht="12.75" customHeight="1" thickTop="1">
      <c r="B229" s="213"/>
      <c r="C229" s="130"/>
      <c r="D229" s="130"/>
      <c r="E229" s="130"/>
      <c r="F229" s="130"/>
      <c r="G229" s="130"/>
      <c r="H229" s="130"/>
      <c r="I229" s="131"/>
      <c r="L229" s="260" t="s">
        <v>25</v>
      </c>
      <c r="M229" s="261">
        <f t="shared" ref="M229:N231" si="371">+M177+M203</f>
        <v>75</v>
      </c>
      <c r="N229" s="262">
        <f t="shared" si="371"/>
        <v>539</v>
      </c>
      <c r="O229" s="180">
        <f t="shared" ref="O229:O231" si="372">+M229+N229</f>
        <v>614</v>
      </c>
      <c r="P229" s="263">
        <f>+P177+P203</f>
        <v>2</v>
      </c>
      <c r="Q229" s="185">
        <f t="shared" ref="Q229:Q231" si="373">+O229+P229</f>
        <v>616</v>
      </c>
      <c r="R229" s="261">
        <f t="shared" ref="R229:S231" si="374">+R177+R203</f>
        <v>109</v>
      </c>
      <c r="S229" s="262">
        <f t="shared" si="374"/>
        <v>648</v>
      </c>
      <c r="T229" s="180">
        <f t="shared" ref="T229:T231" si="375">+R229+S229</f>
        <v>757</v>
      </c>
      <c r="U229" s="263">
        <f>+U177+U203</f>
        <v>0</v>
      </c>
      <c r="V229" s="188">
        <f t="shared" ref="V229:V231" si="376">+T229+U229</f>
        <v>757</v>
      </c>
      <c r="W229" s="264">
        <f t="shared" si="342"/>
        <v>22.889610389610393</v>
      </c>
      <c r="X229" s="140"/>
      <c r="AA229" s="134"/>
    </row>
    <row r="230" spans="1:27" s="129" customFormat="1" ht="12.75" customHeight="1">
      <c r="B230" s="214"/>
      <c r="C230" s="132"/>
      <c r="D230" s="132"/>
      <c r="E230" s="132"/>
      <c r="F230" s="132"/>
      <c r="G230" s="132"/>
      <c r="H230" s="132"/>
      <c r="I230" s="133"/>
      <c r="L230" s="260" t="s">
        <v>26</v>
      </c>
      <c r="M230" s="261">
        <f t="shared" si="371"/>
        <v>83</v>
      </c>
      <c r="N230" s="262">
        <f t="shared" si="371"/>
        <v>515</v>
      </c>
      <c r="O230" s="180">
        <f>+M230+N230</f>
        <v>598</v>
      </c>
      <c r="P230" s="265">
        <f>+P178+P204</f>
        <v>3</v>
      </c>
      <c r="Q230" s="185">
        <f>+O230+P230</f>
        <v>601</v>
      </c>
      <c r="R230" s="261">
        <f t="shared" si="374"/>
        <v>110</v>
      </c>
      <c r="S230" s="262">
        <f t="shared" si="374"/>
        <v>791</v>
      </c>
      <c r="T230" s="180">
        <f>+R230+S230</f>
        <v>901</v>
      </c>
      <c r="U230" s="265">
        <f>+U178+U204</f>
        <v>2</v>
      </c>
      <c r="V230" s="180">
        <f>+T230+U230</f>
        <v>903</v>
      </c>
      <c r="W230" s="264">
        <f>IF(Q230=0,0,((V230/Q230)-1)*100)</f>
        <v>50.249584026622294</v>
      </c>
      <c r="X230" s="140"/>
      <c r="AA230" s="134"/>
    </row>
    <row r="231" spans="1:27" s="129" customFormat="1" ht="12.75" customHeight="1" thickBot="1">
      <c r="B231" s="214"/>
      <c r="C231" s="132"/>
      <c r="D231" s="132"/>
      <c r="E231" s="132"/>
      <c r="F231" s="132"/>
      <c r="G231" s="132"/>
      <c r="H231" s="132"/>
      <c r="I231" s="133"/>
      <c r="L231" s="260" t="s">
        <v>27</v>
      </c>
      <c r="M231" s="261">
        <f t="shared" si="371"/>
        <v>74</v>
      </c>
      <c r="N231" s="262">
        <f t="shared" si="371"/>
        <v>488</v>
      </c>
      <c r="O231" s="181">
        <f t="shared" si="372"/>
        <v>562</v>
      </c>
      <c r="P231" s="266">
        <f>+P179+P205</f>
        <v>19</v>
      </c>
      <c r="Q231" s="185">
        <f t="shared" si="373"/>
        <v>581</v>
      </c>
      <c r="R231" s="261">
        <f t="shared" si="374"/>
        <v>132</v>
      </c>
      <c r="S231" s="262">
        <f t="shared" si="374"/>
        <v>947</v>
      </c>
      <c r="T231" s="180">
        <f t="shared" si="375"/>
        <v>1079</v>
      </c>
      <c r="U231" s="266">
        <f>+U179+U205</f>
        <v>9</v>
      </c>
      <c r="V231" s="188">
        <f t="shared" si="376"/>
        <v>1088</v>
      </c>
      <c r="W231" s="264">
        <f t="shared" si="342"/>
        <v>87.26333907056798</v>
      </c>
      <c r="X231" s="96"/>
      <c r="AA231" s="134"/>
    </row>
    <row r="232" spans="1:27" ht="14.25" thickTop="1" thickBot="1">
      <c r="B232" s="212"/>
      <c r="C232" s="123"/>
      <c r="D232" s="123"/>
      <c r="E232" s="123"/>
      <c r="F232" s="123"/>
      <c r="G232" s="123"/>
      <c r="H232" s="123"/>
      <c r="I232" s="124"/>
      <c r="L232" s="208" t="s">
        <v>28</v>
      </c>
      <c r="M232" s="189">
        <f t="shared" ref="M232:V232" si="377">+M229+M230+M231</f>
        <v>232</v>
      </c>
      <c r="N232" s="190">
        <f t="shared" si="377"/>
        <v>1542</v>
      </c>
      <c r="O232" s="189">
        <f t="shared" si="377"/>
        <v>1774</v>
      </c>
      <c r="P232" s="189">
        <f t="shared" si="377"/>
        <v>24</v>
      </c>
      <c r="Q232" s="195">
        <f t="shared" si="377"/>
        <v>1798</v>
      </c>
      <c r="R232" s="189">
        <f t="shared" si="377"/>
        <v>351</v>
      </c>
      <c r="S232" s="190">
        <f t="shared" si="377"/>
        <v>2386</v>
      </c>
      <c r="T232" s="189">
        <f t="shared" si="377"/>
        <v>2737</v>
      </c>
      <c r="U232" s="189">
        <f t="shared" si="377"/>
        <v>11</v>
      </c>
      <c r="V232" s="195">
        <f t="shared" si="377"/>
        <v>2748</v>
      </c>
      <c r="W232" s="192">
        <f t="shared" si="342"/>
        <v>52.83648498331479</v>
      </c>
    </row>
    <row r="233" spans="1:27" ht="14.25" thickTop="1" thickBot="1">
      <c r="B233" s="212"/>
      <c r="C233" s="123"/>
      <c r="D233" s="123"/>
      <c r="E233" s="123"/>
      <c r="F233" s="123"/>
      <c r="G233" s="123"/>
      <c r="H233" s="123"/>
      <c r="I233" s="124"/>
      <c r="L233" s="208" t="s">
        <v>94</v>
      </c>
      <c r="M233" s="189">
        <f t="shared" ref="M233" si="378">+M224+M228+M232</f>
        <v>587</v>
      </c>
      <c r="N233" s="190">
        <f t="shared" ref="N233" si="379">+N224+N228+N232</f>
        <v>3708</v>
      </c>
      <c r="O233" s="189">
        <f t="shared" ref="O233" si="380">+O224+O228+O232</f>
        <v>4295</v>
      </c>
      <c r="P233" s="189">
        <f t="shared" ref="P233" si="381">+P224+P228+P232</f>
        <v>32</v>
      </c>
      <c r="Q233" s="189">
        <f t="shared" ref="Q233" si="382">+Q224+Q228+Q232</f>
        <v>4327</v>
      </c>
      <c r="R233" s="189">
        <f t="shared" ref="R233" si="383">+R224+R228+R232</f>
        <v>977</v>
      </c>
      <c r="S233" s="190">
        <f t="shared" ref="S233" si="384">+S224+S228+S232</f>
        <v>5600</v>
      </c>
      <c r="T233" s="189">
        <f t="shared" ref="T233" si="385">+T224+T228+T232</f>
        <v>6577</v>
      </c>
      <c r="U233" s="189">
        <f t="shared" ref="U233" si="386">+U224+U228+U232</f>
        <v>14</v>
      </c>
      <c r="V233" s="191">
        <f t="shared" ref="V233" si="387">+V224+V228+V232</f>
        <v>6591</v>
      </c>
      <c r="W233" s="192">
        <f t="shared" ref="W233:W234" si="388">IF(Q233=0,0,((V233/Q233)-1)*100)</f>
        <v>52.322625375548881</v>
      </c>
    </row>
    <row r="234" spans="1:27" ht="14.25" thickTop="1" thickBot="1">
      <c r="B234" s="212"/>
      <c r="C234" s="123"/>
      <c r="D234" s="123"/>
      <c r="E234" s="123"/>
      <c r="F234" s="123"/>
      <c r="G234" s="123"/>
      <c r="H234" s="123"/>
      <c r="I234" s="124"/>
      <c r="L234" s="208" t="s">
        <v>92</v>
      </c>
      <c r="M234" s="189">
        <f t="shared" ref="M234:V234" si="389">+M220+M224+M228+M232</f>
        <v>767</v>
      </c>
      <c r="N234" s="190">
        <f t="shared" si="389"/>
        <v>4181</v>
      </c>
      <c r="O234" s="189">
        <f t="shared" si="389"/>
        <v>4948</v>
      </c>
      <c r="P234" s="189">
        <f t="shared" si="389"/>
        <v>35</v>
      </c>
      <c r="Q234" s="189">
        <f t="shared" si="389"/>
        <v>4983</v>
      </c>
      <c r="R234" s="189">
        <f t="shared" si="389"/>
        <v>1281</v>
      </c>
      <c r="S234" s="190">
        <f t="shared" si="389"/>
        <v>7396</v>
      </c>
      <c r="T234" s="189">
        <f t="shared" si="389"/>
        <v>8677</v>
      </c>
      <c r="U234" s="189">
        <f t="shared" si="389"/>
        <v>28</v>
      </c>
      <c r="V234" s="191">
        <f t="shared" si="389"/>
        <v>8705</v>
      </c>
      <c r="W234" s="192">
        <f t="shared" si="388"/>
        <v>74.693959462171392</v>
      </c>
    </row>
    <row r="235" spans="1:27" ht="13.5" thickTop="1">
      <c r="L235" s="205" t="s">
        <v>61</v>
      </c>
    </row>
  </sheetData>
  <sheetProtection password="CF53" sheet="1" objects="1" scenarios="1"/>
  <customSheetViews>
    <customSheetView guid="{ED529B84-E379-4C9B-A677-BE1D384436B0}" topLeftCell="A40">
      <selection activeCell="R99" sqref="R99"/>
      <pageMargins left="1.92" right="0.74803149606299202" top="0.98425196850393704" bottom="0.88" header="0.511811023622047" footer="0.511811023622047"/>
      <printOptions horizontalCentered="1"/>
      <pageSetup paperSize="9" scale="63" fitToHeight="4" orientation="portrait" r:id="rId1"/>
      <headerFooter alignWithMargins="0">
        <oddHeader>&amp;LMonthly Air Transport Statistics : Don Mueang International Airport and Suvarnabhumi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7" priority="2" operator="containsText" text="NOT OK">
      <formula>NOT(ISERROR(SEARCH("NOT OK",A1)))</formula>
    </cfRule>
  </conditionalFormatting>
  <printOptions horizontalCentered="1"/>
  <pageMargins left="1.92" right="0.74803149606299202" top="0.98425196850393704" bottom="0.88" header="0.511811023622047" footer="0.511811023622047"/>
  <pageSetup paperSize="9" scale="63" fitToHeight="4" orientation="portrait" r:id="rId2"/>
  <headerFooter alignWithMargins="0">
    <oddHeader>&amp;LMonthly Air Transport Statistics : Don Mueang International Airport and Suvarnabhumi Airport</oddHeader>
    <oddFooter>&amp;LAir Transport Information Division, Corporate Strategy Department&amp;C&amp;D&amp;R&amp;T</oddFooter>
  </headerFooter>
  <cellWatches>
    <cellWatch r="T22"/>
  </cellWatche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A235"/>
  <sheetViews>
    <sheetView topLeftCell="E223" zoomScaleNormal="100" zoomScaleSheetLayoutView="50" workbookViewId="0">
      <selection activeCell="AN230" sqref="AN230"/>
    </sheetView>
  </sheetViews>
  <sheetFormatPr defaultRowHeight="23.25"/>
  <cols>
    <col min="1" max="1" width="9.140625" style="95"/>
    <col min="2" max="2" width="13" customWidth="1"/>
    <col min="3" max="3" width="11.5703125" customWidth="1"/>
    <col min="4" max="4" width="11.42578125" customWidth="1"/>
    <col min="5" max="5" width="9.85546875" customWidth="1"/>
    <col min="6" max="6" width="10.85546875" customWidth="1"/>
    <col min="7" max="7" width="11.140625" customWidth="1"/>
    <col min="8" max="8" width="11.28515625" customWidth="1"/>
    <col min="9" max="9" width="10" style="7" bestFit="1" customWidth="1"/>
    <col min="10" max="11" width="9.140625" style="95"/>
    <col min="12" max="12" width="12.140625" style="1" customWidth="1"/>
    <col min="13" max="14" width="11.85546875" style="1" customWidth="1"/>
    <col min="15" max="15" width="14.140625" style="1" bestFit="1" customWidth="1"/>
    <col min="16" max="16" width="10.42578125" style="1" customWidth="1"/>
    <col min="17" max="19" width="11.85546875" style="1" customWidth="1"/>
    <col min="20" max="20" width="14.140625" style="1" bestFit="1" customWidth="1"/>
    <col min="21" max="21" width="10.42578125" style="1" customWidth="1"/>
    <col min="22" max="22" width="11.85546875" style="1" customWidth="1"/>
    <col min="23" max="23" width="12.140625" style="6" bestFit="1" customWidth="1"/>
    <col min="24" max="24" width="6.85546875" style="6" bestFit="1" customWidth="1"/>
    <col min="25" max="25" width="9.85546875" style="1" bestFit="1" customWidth="1"/>
    <col min="26" max="26" width="9.140625" style="1"/>
    <col min="27" max="27" width="9.140625" style="10"/>
    <col min="28" max="16384" width="9.140625" style="1"/>
  </cols>
  <sheetData>
    <row r="1" spans="1:25" ht="13.5" thickBot="1">
      <c r="B1" s="1"/>
      <c r="C1" s="1"/>
      <c r="D1" s="1"/>
      <c r="E1" s="1"/>
      <c r="F1" s="1"/>
      <c r="G1" s="1"/>
      <c r="H1" s="1"/>
      <c r="I1" s="6"/>
    </row>
    <row r="2" spans="1:25" ht="13.5" thickTop="1">
      <c r="B2" s="316" t="s">
        <v>0</v>
      </c>
      <c r="C2" s="317"/>
      <c r="D2" s="317"/>
      <c r="E2" s="317"/>
      <c r="F2" s="317"/>
      <c r="G2" s="317"/>
      <c r="H2" s="317"/>
      <c r="I2" s="318"/>
      <c r="L2" s="319" t="s">
        <v>1</v>
      </c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1"/>
    </row>
    <row r="3" spans="1:25" ht="13.5" thickBot="1">
      <c r="B3" s="307" t="s">
        <v>2</v>
      </c>
      <c r="C3" s="308"/>
      <c r="D3" s="308"/>
      <c r="E3" s="308"/>
      <c r="F3" s="308"/>
      <c r="G3" s="308"/>
      <c r="H3" s="308"/>
      <c r="I3" s="309"/>
      <c r="L3" s="310" t="s">
        <v>3</v>
      </c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2"/>
    </row>
    <row r="4" spans="1:25" ht="14.25" thickTop="1" thickBot="1">
      <c r="B4" s="202"/>
      <c r="C4" s="95"/>
      <c r="D4" s="95"/>
      <c r="E4" s="95"/>
      <c r="F4" s="95"/>
      <c r="G4" s="95"/>
      <c r="H4" s="95"/>
      <c r="I4" s="96"/>
      <c r="L4" s="202"/>
      <c r="M4" s="95"/>
      <c r="N4" s="95"/>
      <c r="O4" s="95"/>
      <c r="P4" s="95"/>
      <c r="Q4" s="95"/>
      <c r="R4" s="95"/>
      <c r="S4" s="95"/>
      <c r="T4" s="95"/>
      <c r="U4" s="95"/>
      <c r="V4" s="95"/>
      <c r="W4" s="96"/>
    </row>
    <row r="5" spans="1:25" ht="14.25" thickTop="1" thickBot="1">
      <c r="B5" s="224"/>
      <c r="C5" s="301" t="s">
        <v>91</v>
      </c>
      <c r="D5" s="302"/>
      <c r="E5" s="303"/>
      <c r="F5" s="304" t="s">
        <v>93</v>
      </c>
      <c r="G5" s="305"/>
      <c r="H5" s="306"/>
      <c r="I5" s="225" t="s">
        <v>4</v>
      </c>
      <c r="L5" s="224"/>
      <c r="M5" s="313" t="s">
        <v>91</v>
      </c>
      <c r="N5" s="314"/>
      <c r="O5" s="314"/>
      <c r="P5" s="314"/>
      <c r="Q5" s="315"/>
      <c r="R5" s="313" t="s">
        <v>93</v>
      </c>
      <c r="S5" s="314"/>
      <c r="T5" s="314"/>
      <c r="U5" s="314"/>
      <c r="V5" s="315"/>
      <c r="W5" s="225" t="s">
        <v>4</v>
      </c>
    </row>
    <row r="6" spans="1:25" ht="13.5" thickTop="1">
      <c r="B6" s="226" t="s">
        <v>5</v>
      </c>
      <c r="C6" s="227"/>
      <c r="D6" s="228"/>
      <c r="E6" s="158"/>
      <c r="F6" s="227"/>
      <c r="G6" s="228"/>
      <c r="H6" s="158"/>
      <c r="I6" s="229" t="s">
        <v>6</v>
      </c>
      <c r="L6" s="226" t="s">
        <v>5</v>
      </c>
      <c r="M6" s="227"/>
      <c r="N6" s="230"/>
      <c r="O6" s="155"/>
      <c r="P6" s="231"/>
      <c r="Q6" s="156"/>
      <c r="R6" s="227"/>
      <c r="S6" s="230"/>
      <c r="T6" s="155"/>
      <c r="U6" s="231"/>
      <c r="V6" s="155"/>
      <c r="W6" s="229" t="s">
        <v>6</v>
      </c>
    </row>
    <row r="7" spans="1:25" ht="13.5" thickBot="1">
      <c r="B7" s="232"/>
      <c r="C7" s="233" t="s">
        <v>7</v>
      </c>
      <c r="D7" s="234" t="s">
        <v>8</v>
      </c>
      <c r="E7" s="279" t="s">
        <v>9</v>
      </c>
      <c r="F7" s="233" t="s">
        <v>7</v>
      </c>
      <c r="G7" s="234" t="s">
        <v>8</v>
      </c>
      <c r="H7" s="279" t="s">
        <v>9</v>
      </c>
      <c r="I7" s="235"/>
      <c r="L7" s="232"/>
      <c r="M7" s="236" t="s">
        <v>10</v>
      </c>
      <c r="N7" s="237" t="s">
        <v>11</v>
      </c>
      <c r="O7" s="157" t="s">
        <v>12</v>
      </c>
      <c r="P7" s="238" t="s">
        <v>13</v>
      </c>
      <c r="Q7" s="280" t="s">
        <v>9</v>
      </c>
      <c r="R7" s="236" t="s">
        <v>10</v>
      </c>
      <c r="S7" s="237" t="s">
        <v>11</v>
      </c>
      <c r="T7" s="157" t="s">
        <v>12</v>
      </c>
      <c r="U7" s="238" t="s">
        <v>13</v>
      </c>
      <c r="V7" s="157" t="s">
        <v>9</v>
      </c>
      <c r="W7" s="235"/>
    </row>
    <row r="8" spans="1:25" ht="6" customHeight="1" thickTop="1">
      <c r="B8" s="226"/>
      <c r="C8" s="239"/>
      <c r="D8" s="240"/>
      <c r="E8" s="99"/>
      <c r="F8" s="239"/>
      <c r="G8" s="240"/>
      <c r="H8" s="99"/>
      <c r="I8" s="241"/>
      <c r="L8" s="226"/>
      <c r="M8" s="242"/>
      <c r="N8" s="243"/>
      <c r="O8" s="141"/>
      <c r="P8" s="244"/>
      <c r="Q8" s="144"/>
      <c r="R8" s="242"/>
      <c r="S8" s="243"/>
      <c r="T8" s="141"/>
      <c r="U8" s="244"/>
      <c r="V8" s="146"/>
      <c r="W8" s="245"/>
    </row>
    <row r="9" spans="1:25" ht="12.75">
      <c r="A9" s="270" t="str">
        <f>IF(ISERROR(F9/G9)," ",IF(F9/G9&gt;0.5,IF(F9/G9&lt;1.5," ","NOT OK"),"NOT OK"))</f>
        <v xml:space="preserve"> </v>
      </c>
      <c r="B9" s="226" t="s">
        <v>14</v>
      </c>
      <c r="C9" s="246">
        <v>10268</v>
      </c>
      <c r="D9" s="247">
        <v>10201</v>
      </c>
      <c r="E9" s="100">
        <f>C9+D9</f>
        <v>20469</v>
      </c>
      <c r="F9" s="246">
        <v>9407</v>
      </c>
      <c r="G9" s="247">
        <v>9452</v>
      </c>
      <c r="H9" s="100">
        <f>+F9+G9</f>
        <v>18859</v>
      </c>
      <c r="I9" s="222">
        <f t="shared" ref="I9:I21" si="0">IF(E9=0,0,((H9/E9)-1)*100)</f>
        <v>-7.8655527871415281</v>
      </c>
      <c r="L9" s="226" t="s">
        <v>14</v>
      </c>
      <c r="M9" s="248">
        <v>1704479</v>
      </c>
      <c r="N9" s="249">
        <v>1630514</v>
      </c>
      <c r="O9" s="142">
        <f>M9+N9</f>
        <v>3334993</v>
      </c>
      <c r="P9" s="102">
        <v>101636</v>
      </c>
      <c r="Q9" s="145">
        <f>O9+P9</f>
        <v>3436629</v>
      </c>
      <c r="R9" s="248">
        <v>1658012</v>
      </c>
      <c r="S9" s="249">
        <v>1572733</v>
      </c>
      <c r="T9" s="142">
        <f>R9+S9</f>
        <v>3230745</v>
      </c>
      <c r="U9" s="102">
        <v>77091</v>
      </c>
      <c r="V9" s="147">
        <f>T9+U9</f>
        <v>3307836</v>
      </c>
      <c r="W9" s="222">
        <f t="shared" ref="W9:W21" si="1">IF(Q9=0,0,((V9/Q9)-1)*100)</f>
        <v>-3.7476550421939647</v>
      </c>
      <c r="Y9" s="3"/>
    </row>
    <row r="10" spans="1:25" ht="12.75">
      <c r="A10" s="270" t="str">
        <f t="shared" ref="A10:A69" si="2">IF(ISERROR(F10/G10)," ",IF(F10/G10&gt;0.5,IF(F10/G10&lt;1.5," ","NOT OK"),"NOT OK"))</f>
        <v xml:space="preserve"> </v>
      </c>
      <c r="B10" s="226" t="s">
        <v>15</v>
      </c>
      <c r="C10" s="246">
        <v>10476</v>
      </c>
      <c r="D10" s="247">
        <v>10440</v>
      </c>
      <c r="E10" s="100">
        <f>C10+D10</f>
        <v>20916</v>
      </c>
      <c r="F10" s="246">
        <v>9779</v>
      </c>
      <c r="G10" s="247">
        <v>9781</v>
      </c>
      <c r="H10" s="100">
        <f>+F10+G10</f>
        <v>19560</v>
      </c>
      <c r="I10" s="222">
        <f t="shared" si="0"/>
        <v>-6.4830751577739543</v>
      </c>
      <c r="K10" s="101"/>
      <c r="L10" s="226" t="s">
        <v>15</v>
      </c>
      <c r="M10" s="248">
        <v>1816759</v>
      </c>
      <c r="N10" s="249">
        <v>1726568</v>
      </c>
      <c r="O10" s="142">
        <f>M10+N10</f>
        <v>3543327</v>
      </c>
      <c r="P10" s="102">
        <v>84983</v>
      </c>
      <c r="Q10" s="145">
        <f>O10+P10</f>
        <v>3628310</v>
      </c>
      <c r="R10" s="248">
        <v>1795750</v>
      </c>
      <c r="S10" s="249">
        <v>1731003</v>
      </c>
      <c r="T10" s="142">
        <f>R10+S10</f>
        <v>3526753</v>
      </c>
      <c r="U10" s="102">
        <v>66347</v>
      </c>
      <c r="V10" s="147">
        <f>T10+U10</f>
        <v>3593100</v>
      </c>
      <c r="W10" s="222">
        <f t="shared" si="1"/>
        <v>-0.97042424710126474</v>
      </c>
    </row>
    <row r="11" spans="1:25" ht="13.5" thickBot="1">
      <c r="A11" s="270" t="str">
        <f t="shared" si="2"/>
        <v xml:space="preserve"> </v>
      </c>
      <c r="B11" s="232" t="s">
        <v>16</v>
      </c>
      <c r="C11" s="250">
        <v>10909</v>
      </c>
      <c r="D11" s="251">
        <v>10852</v>
      </c>
      <c r="E11" s="100">
        <f>C11+D11</f>
        <v>21761</v>
      </c>
      <c r="F11" s="250">
        <v>10442</v>
      </c>
      <c r="G11" s="251">
        <v>10429</v>
      </c>
      <c r="H11" s="100">
        <f>+F11+G11</f>
        <v>20871</v>
      </c>
      <c r="I11" s="222">
        <f t="shared" si="0"/>
        <v>-4.08988557511144</v>
      </c>
      <c r="K11" s="101"/>
      <c r="L11" s="232" t="s">
        <v>16</v>
      </c>
      <c r="M11" s="248">
        <v>1893862</v>
      </c>
      <c r="N11" s="249">
        <v>1720304</v>
      </c>
      <c r="O11" s="142">
        <f>M11+N11</f>
        <v>3614166</v>
      </c>
      <c r="P11" s="102">
        <v>81609</v>
      </c>
      <c r="Q11" s="145">
        <f>O11+P11</f>
        <v>3695775</v>
      </c>
      <c r="R11" s="248">
        <v>2042478</v>
      </c>
      <c r="S11" s="249">
        <v>1859040</v>
      </c>
      <c r="T11" s="142">
        <f>R11+S11</f>
        <v>3901518</v>
      </c>
      <c r="U11" s="102">
        <v>70708</v>
      </c>
      <c r="V11" s="147">
        <f>T11+U11</f>
        <v>3972226</v>
      </c>
      <c r="W11" s="222">
        <f t="shared" si="1"/>
        <v>7.4801902172074941</v>
      </c>
    </row>
    <row r="12" spans="1:25" ht="14.25" thickTop="1" thickBot="1">
      <c r="A12" s="270" t="str">
        <f>IF(ISERROR(F12/G12)," ",IF(F12/G12&gt;0.5,IF(F12/G12&lt;1.5," ","NOT OK"),"NOT OK"))</f>
        <v xml:space="preserve"> </v>
      </c>
      <c r="B12" s="210" t="s">
        <v>17</v>
      </c>
      <c r="C12" s="103">
        <f t="shared" ref="C12:H12" si="3">+C9+C10+C11</f>
        <v>31653</v>
      </c>
      <c r="D12" s="104">
        <f t="shared" si="3"/>
        <v>31493</v>
      </c>
      <c r="E12" s="105">
        <f t="shared" si="3"/>
        <v>63146</v>
      </c>
      <c r="F12" s="103">
        <f t="shared" si="3"/>
        <v>29628</v>
      </c>
      <c r="G12" s="104">
        <f t="shared" si="3"/>
        <v>29662</v>
      </c>
      <c r="H12" s="105">
        <f t="shared" si="3"/>
        <v>59290</v>
      </c>
      <c r="I12" s="106">
        <f>IF(E12=0,0,((H12/E12)-1)*100)</f>
        <v>-6.1064833877046869</v>
      </c>
      <c r="L12" s="203" t="s">
        <v>17</v>
      </c>
      <c r="M12" s="148">
        <f t="shared" ref="M12:V12" si="4">+M9+M10+M11</f>
        <v>5415100</v>
      </c>
      <c r="N12" s="149">
        <f t="shared" si="4"/>
        <v>5077386</v>
      </c>
      <c r="O12" s="148">
        <f t="shared" si="4"/>
        <v>10492486</v>
      </c>
      <c r="P12" s="148">
        <f t="shared" si="4"/>
        <v>268228</v>
      </c>
      <c r="Q12" s="148">
        <f t="shared" si="4"/>
        <v>10760714</v>
      </c>
      <c r="R12" s="148">
        <f t="shared" si="4"/>
        <v>5496240</v>
      </c>
      <c r="S12" s="149">
        <f t="shared" si="4"/>
        <v>5162776</v>
      </c>
      <c r="T12" s="148">
        <f t="shared" si="4"/>
        <v>10659016</v>
      </c>
      <c r="U12" s="148">
        <f t="shared" si="4"/>
        <v>214146</v>
      </c>
      <c r="V12" s="150">
        <f t="shared" si="4"/>
        <v>10873162</v>
      </c>
      <c r="W12" s="151">
        <f>IF(Q12=0,0,((V12/Q12)-1)*100)</f>
        <v>1.0449864200461123</v>
      </c>
    </row>
    <row r="13" spans="1:25" ht="13.5" thickTop="1">
      <c r="A13" s="270" t="str">
        <f t="shared" si="2"/>
        <v xml:space="preserve"> </v>
      </c>
      <c r="B13" s="226" t="s">
        <v>18</v>
      </c>
      <c r="C13" s="246">
        <v>10739</v>
      </c>
      <c r="D13" s="247">
        <v>10700</v>
      </c>
      <c r="E13" s="100">
        <f>C13+D13</f>
        <v>21439</v>
      </c>
      <c r="F13" s="246">
        <v>10535</v>
      </c>
      <c r="G13" s="247">
        <v>10498</v>
      </c>
      <c r="H13" s="100">
        <f>F13+G13</f>
        <v>21033</v>
      </c>
      <c r="I13" s="222">
        <f t="shared" si="0"/>
        <v>-1.893745044078543</v>
      </c>
      <c r="L13" s="226" t="s">
        <v>18</v>
      </c>
      <c r="M13" s="248">
        <v>1723193</v>
      </c>
      <c r="N13" s="249">
        <v>1739809</v>
      </c>
      <c r="O13" s="142">
        <f>M13+N13</f>
        <v>3463002</v>
      </c>
      <c r="P13" s="102">
        <v>82886</v>
      </c>
      <c r="Q13" s="145">
        <f>O13+P13</f>
        <v>3545888</v>
      </c>
      <c r="R13" s="248">
        <v>1941757</v>
      </c>
      <c r="S13" s="249">
        <v>1954061</v>
      </c>
      <c r="T13" s="142">
        <f>R13+S13</f>
        <v>3895818</v>
      </c>
      <c r="U13" s="102">
        <v>65596</v>
      </c>
      <c r="V13" s="147">
        <f>T13+U13</f>
        <v>3961414</v>
      </c>
      <c r="W13" s="222">
        <f t="shared" si="1"/>
        <v>11.718531436977141</v>
      </c>
      <c r="Y13" s="89"/>
    </row>
    <row r="14" spans="1:25" ht="12.75">
      <c r="A14" s="270" t="str">
        <f t="shared" si="2"/>
        <v xml:space="preserve"> </v>
      </c>
      <c r="B14" s="226" t="s">
        <v>19</v>
      </c>
      <c r="C14" s="248">
        <v>9330</v>
      </c>
      <c r="D14" s="252">
        <v>9291</v>
      </c>
      <c r="E14" s="100">
        <f>C14+D14</f>
        <v>18621</v>
      </c>
      <c r="F14" s="248">
        <v>9841</v>
      </c>
      <c r="G14" s="252">
        <v>9793</v>
      </c>
      <c r="H14" s="107">
        <f>F14+G14</f>
        <v>19634</v>
      </c>
      <c r="I14" s="222">
        <f>IF(E14=0,0,((H14/E14)-1)*100)</f>
        <v>5.440094516943228</v>
      </c>
      <c r="L14" s="226" t="s">
        <v>19</v>
      </c>
      <c r="M14" s="248">
        <v>1454104</v>
      </c>
      <c r="N14" s="249">
        <v>1558859</v>
      </c>
      <c r="O14" s="142">
        <f>M14+N14</f>
        <v>3012963</v>
      </c>
      <c r="P14" s="102">
        <v>75554</v>
      </c>
      <c r="Q14" s="145">
        <f>O14+P14</f>
        <v>3088517</v>
      </c>
      <c r="R14" s="248">
        <v>1852344</v>
      </c>
      <c r="S14" s="249">
        <v>1885943</v>
      </c>
      <c r="T14" s="142">
        <f>R14+S14</f>
        <v>3738287</v>
      </c>
      <c r="U14" s="102">
        <v>65061</v>
      </c>
      <c r="V14" s="147">
        <f>T14+U14</f>
        <v>3803348</v>
      </c>
      <c r="W14" s="222">
        <f t="shared" si="1"/>
        <v>23.144797325059251</v>
      </c>
    </row>
    <row r="15" spans="1:25" ht="13.5" thickBot="1">
      <c r="A15" s="272" t="str">
        <f>IF(ISERROR(F15/G15)," ",IF(F15/G15&gt;0.5,IF(F15/G15&lt;1.5," ","NOT OK"),"NOT OK"))</f>
        <v xml:space="preserve"> </v>
      </c>
      <c r="B15" s="226" t="s">
        <v>20</v>
      </c>
      <c r="C15" s="248">
        <v>9649</v>
      </c>
      <c r="D15" s="252">
        <v>9613</v>
      </c>
      <c r="E15" s="100">
        <f>C15+D15</f>
        <v>19262</v>
      </c>
      <c r="F15" s="248">
        <v>10600</v>
      </c>
      <c r="G15" s="252">
        <v>10638</v>
      </c>
      <c r="H15" s="107">
        <f>F15+G15</f>
        <v>21238</v>
      </c>
      <c r="I15" s="222">
        <f>IF(E15=0,0,((H15/E15)-1)*100)</f>
        <v>10.258540130827543</v>
      </c>
      <c r="J15" s="108"/>
      <c r="L15" s="226" t="s">
        <v>20</v>
      </c>
      <c r="M15" s="248">
        <v>1518974</v>
      </c>
      <c r="N15" s="249">
        <v>1686766</v>
      </c>
      <c r="O15" s="142">
        <f>M15+N15</f>
        <v>3205740</v>
      </c>
      <c r="P15" s="102">
        <v>83728</v>
      </c>
      <c r="Q15" s="145">
        <f>O15+P15</f>
        <v>3289468</v>
      </c>
      <c r="R15" s="248">
        <v>1910311</v>
      </c>
      <c r="S15" s="249">
        <v>2053500</v>
      </c>
      <c r="T15" s="142">
        <f>R15+S15</f>
        <v>3963811</v>
      </c>
      <c r="U15" s="102">
        <v>77611</v>
      </c>
      <c r="V15" s="147">
        <f>T15+U15</f>
        <v>4041422</v>
      </c>
      <c r="W15" s="222">
        <f>IF(Q15=0,0,((V15/Q15)-1)*100)</f>
        <v>22.859441101114221</v>
      </c>
    </row>
    <row r="16" spans="1:25" ht="14.25" thickTop="1" thickBot="1">
      <c r="A16" s="270" t="str">
        <f>IF(ISERROR(F16/G16)," ",IF(F16/G16&gt;0.5,IF(F16/G16&lt;1.5," ","NOT OK"),"NOT OK"))</f>
        <v xml:space="preserve"> </v>
      </c>
      <c r="B16" s="210" t="s">
        <v>89</v>
      </c>
      <c r="C16" s="103">
        <f>+C13+C14+C15</f>
        <v>29718</v>
      </c>
      <c r="D16" s="104">
        <f t="shared" ref="D16:H16" si="5">+D13+D14+D15</f>
        <v>29604</v>
      </c>
      <c r="E16" s="105">
        <f t="shared" si="5"/>
        <v>59322</v>
      </c>
      <c r="F16" s="103">
        <f t="shared" si="5"/>
        <v>30976</v>
      </c>
      <c r="G16" s="104">
        <f t="shared" si="5"/>
        <v>30929</v>
      </c>
      <c r="H16" s="105">
        <f t="shared" si="5"/>
        <v>61905</v>
      </c>
      <c r="I16" s="106">
        <f>IF(E16=0,0,((H16/E16)-1)*100)</f>
        <v>4.3542024881157104</v>
      </c>
      <c r="L16" s="203" t="s">
        <v>89</v>
      </c>
      <c r="M16" s="148">
        <f t="shared" ref="M16:V16" si="6">+M13+M14+M15</f>
        <v>4696271</v>
      </c>
      <c r="N16" s="149">
        <f t="shared" si="6"/>
        <v>4985434</v>
      </c>
      <c r="O16" s="148">
        <f t="shared" si="6"/>
        <v>9681705</v>
      </c>
      <c r="P16" s="148">
        <f t="shared" si="6"/>
        <v>242168</v>
      </c>
      <c r="Q16" s="148">
        <f t="shared" si="6"/>
        <v>9923873</v>
      </c>
      <c r="R16" s="148">
        <f t="shared" si="6"/>
        <v>5704412</v>
      </c>
      <c r="S16" s="149">
        <f t="shared" si="6"/>
        <v>5893504</v>
      </c>
      <c r="T16" s="148">
        <f t="shared" si="6"/>
        <v>11597916</v>
      </c>
      <c r="U16" s="148">
        <f t="shared" si="6"/>
        <v>208268</v>
      </c>
      <c r="V16" s="150">
        <f t="shared" si="6"/>
        <v>11806184</v>
      </c>
      <c r="W16" s="151">
        <f>IF(Q16=0,0,((V16/Q16)-1)*100)</f>
        <v>18.967503917069472</v>
      </c>
    </row>
    <row r="17" spans="1:25" ht="13.5" thickTop="1">
      <c r="A17" s="270" t="str">
        <f t="shared" si="2"/>
        <v xml:space="preserve"> </v>
      </c>
      <c r="B17" s="226" t="s">
        <v>21</v>
      </c>
      <c r="C17" s="253">
        <v>9313</v>
      </c>
      <c r="D17" s="254">
        <v>9247</v>
      </c>
      <c r="E17" s="100">
        <f>C17+D17</f>
        <v>18560</v>
      </c>
      <c r="F17" s="253">
        <v>10282</v>
      </c>
      <c r="G17" s="254">
        <v>10273</v>
      </c>
      <c r="H17" s="107">
        <f>F17+G17</f>
        <v>20555</v>
      </c>
      <c r="I17" s="222">
        <f t="shared" si="0"/>
        <v>10.748922413793105</v>
      </c>
      <c r="L17" s="226" t="s">
        <v>21</v>
      </c>
      <c r="M17" s="248">
        <v>1550542</v>
      </c>
      <c r="N17" s="249">
        <v>1564770</v>
      </c>
      <c r="O17" s="142">
        <f>M17+N17</f>
        <v>3115312</v>
      </c>
      <c r="P17" s="102">
        <v>68310</v>
      </c>
      <c r="Q17" s="145">
        <f>O17+P17</f>
        <v>3183622</v>
      </c>
      <c r="R17" s="248">
        <v>1848454</v>
      </c>
      <c r="S17" s="249">
        <v>1905940</v>
      </c>
      <c r="T17" s="142">
        <f>R17+S17</f>
        <v>3754394</v>
      </c>
      <c r="U17" s="102">
        <v>71294</v>
      </c>
      <c r="V17" s="147">
        <f>T17+U17</f>
        <v>3825688</v>
      </c>
      <c r="W17" s="222">
        <f t="shared" si="1"/>
        <v>20.167783738144784</v>
      </c>
    </row>
    <row r="18" spans="1:25" ht="12.75">
      <c r="A18" s="270" t="str">
        <f>IF(ISERROR(F18/G18)," ",IF(F18/G18&gt;0.5,IF(F18/G18&lt;1.5," ","NOT OK"),"NOT OK"))</f>
        <v xml:space="preserve"> </v>
      </c>
      <c r="B18" s="226" t="s">
        <v>90</v>
      </c>
      <c r="C18" s="253">
        <v>9038</v>
      </c>
      <c r="D18" s="254">
        <v>9021</v>
      </c>
      <c r="E18" s="100">
        <f>C18+D18</f>
        <v>18059</v>
      </c>
      <c r="F18" s="253">
        <v>10318</v>
      </c>
      <c r="G18" s="254">
        <v>10322</v>
      </c>
      <c r="H18" s="107">
        <f>F18+G18</f>
        <v>20640</v>
      </c>
      <c r="I18" s="222">
        <f>IF(E18=0,0,((H18/E18)-1)*100)</f>
        <v>14.292042748767919</v>
      </c>
      <c r="L18" s="226" t="s">
        <v>90</v>
      </c>
      <c r="M18" s="248">
        <v>1306053</v>
      </c>
      <c r="N18" s="249">
        <v>1398465</v>
      </c>
      <c r="O18" s="142">
        <f>M18+N18</f>
        <v>2704518</v>
      </c>
      <c r="P18" s="102">
        <v>78070</v>
      </c>
      <c r="Q18" s="145">
        <f>O18+P18</f>
        <v>2782588</v>
      </c>
      <c r="R18" s="248">
        <v>1685365</v>
      </c>
      <c r="S18" s="249">
        <v>1766230</v>
      </c>
      <c r="T18" s="142">
        <f>R18+S18</f>
        <v>3451595</v>
      </c>
      <c r="U18" s="102">
        <v>78585</v>
      </c>
      <c r="V18" s="147">
        <f>T18+U18</f>
        <v>3530180</v>
      </c>
      <c r="W18" s="222">
        <f>IF(Q18=0,0,((V18/Q18)-1)*100)</f>
        <v>26.866787321730712</v>
      </c>
      <c r="Y18" s="3"/>
    </row>
    <row r="19" spans="1:25" ht="13.5" thickBot="1">
      <c r="A19" s="273" t="str">
        <f t="shared" si="2"/>
        <v xml:space="preserve"> </v>
      </c>
      <c r="B19" s="226" t="s">
        <v>22</v>
      </c>
      <c r="C19" s="253">
        <v>8058</v>
      </c>
      <c r="D19" s="254">
        <v>7997</v>
      </c>
      <c r="E19" s="100">
        <f>C19+D19</f>
        <v>16055</v>
      </c>
      <c r="F19" s="253">
        <v>9806</v>
      </c>
      <c r="G19" s="254">
        <v>9801</v>
      </c>
      <c r="H19" s="107">
        <f>F19+G19</f>
        <v>19607</v>
      </c>
      <c r="I19" s="222">
        <f>IF(E19=0,0,((H19/E19)-1)*100)</f>
        <v>22.123948925568349</v>
      </c>
      <c r="J19" s="109"/>
      <c r="L19" s="226" t="s">
        <v>22</v>
      </c>
      <c r="M19" s="248">
        <v>1168536</v>
      </c>
      <c r="N19" s="249">
        <v>1149695</v>
      </c>
      <c r="O19" s="143">
        <f>M19+N19</f>
        <v>2318231</v>
      </c>
      <c r="P19" s="255">
        <v>88756</v>
      </c>
      <c r="Q19" s="145">
        <f>O19+P19</f>
        <v>2406987</v>
      </c>
      <c r="R19" s="248">
        <v>1626690</v>
      </c>
      <c r="S19" s="249">
        <v>1595688</v>
      </c>
      <c r="T19" s="143">
        <f>R19+S19</f>
        <v>3222378</v>
      </c>
      <c r="U19" s="255">
        <v>88290</v>
      </c>
      <c r="V19" s="147">
        <f>T19+U19</f>
        <v>3310668</v>
      </c>
      <c r="W19" s="222">
        <f>IF(Q19=0,0,((V19/Q19)-1)*100)</f>
        <v>37.544074812202965</v>
      </c>
    </row>
    <row r="20" spans="1:25" ht="14.25" customHeight="1" thickTop="1" thickBot="1">
      <c r="A20" s="115" t="str">
        <f t="shared" si="2"/>
        <v xml:space="preserve"> </v>
      </c>
      <c r="B20" s="211" t="s">
        <v>23</v>
      </c>
      <c r="C20" s="113">
        <f>+C17+C18+C19</f>
        <v>26409</v>
      </c>
      <c r="D20" s="114">
        <f t="shared" ref="D20:H20" si="7">+D17+D18+D19</f>
        <v>26265</v>
      </c>
      <c r="E20" s="112">
        <f t="shared" si="7"/>
        <v>52674</v>
      </c>
      <c r="F20" s="113">
        <f t="shared" si="7"/>
        <v>30406</v>
      </c>
      <c r="G20" s="114">
        <f t="shared" si="7"/>
        <v>30396</v>
      </c>
      <c r="H20" s="114">
        <f t="shared" si="7"/>
        <v>60802</v>
      </c>
      <c r="I20" s="106">
        <f t="shared" si="0"/>
        <v>15.430762805179032</v>
      </c>
      <c r="J20" s="115"/>
      <c r="K20" s="116"/>
      <c r="L20" s="204" t="s">
        <v>23</v>
      </c>
      <c r="M20" s="152">
        <f>+M17+M18+M19</f>
        <v>4025131</v>
      </c>
      <c r="N20" s="152">
        <f t="shared" ref="N20:V20" si="8">+N17+N18+N19</f>
        <v>4112930</v>
      </c>
      <c r="O20" s="153">
        <f t="shared" si="8"/>
        <v>8138061</v>
      </c>
      <c r="P20" s="153">
        <f t="shared" si="8"/>
        <v>235136</v>
      </c>
      <c r="Q20" s="153">
        <f t="shared" si="8"/>
        <v>8373197</v>
      </c>
      <c r="R20" s="152">
        <f t="shared" si="8"/>
        <v>5160509</v>
      </c>
      <c r="S20" s="152">
        <f t="shared" si="8"/>
        <v>5267858</v>
      </c>
      <c r="T20" s="153">
        <f t="shared" si="8"/>
        <v>10428367</v>
      </c>
      <c r="U20" s="153">
        <f t="shared" si="8"/>
        <v>238169</v>
      </c>
      <c r="V20" s="153">
        <f t="shared" si="8"/>
        <v>10666536</v>
      </c>
      <c r="W20" s="154">
        <f t="shared" si="1"/>
        <v>27.389048651309643</v>
      </c>
    </row>
    <row r="21" spans="1:25" ht="13.5" thickTop="1">
      <c r="A21" s="270" t="str">
        <f t="shared" si="2"/>
        <v xml:space="preserve"> </v>
      </c>
      <c r="B21" s="226" t="s">
        <v>24</v>
      </c>
      <c r="C21" s="248">
        <v>8555</v>
      </c>
      <c r="D21" s="252">
        <v>8569</v>
      </c>
      <c r="E21" s="117">
        <f>C21+D21</f>
        <v>17124</v>
      </c>
      <c r="F21" s="248">
        <v>10590</v>
      </c>
      <c r="G21" s="252">
        <v>10598</v>
      </c>
      <c r="H21" s="118">
        <f>F21+G21</f>
        <v>21188</v>
      </c>
      <c r="I21" s="222">
        <f t="shared" si="0"/>
        <v>23.732772716654992</v>
      </c>
      <c r="L21" s="226" t="s">
        <v>25</v>
      </c>
      <c r="M21" s="248">
        <v>1443740</v>
      </c>
      <c r="N21" s="249">
        <v>1328898</v>
      </c>
      <c r="O21" s="143">
        <f>+M21+N21</f>
        <v>2772638</v>
      </c>
      <c r="P21" s="256">
        <v>92376</v>
      </c>
      <c r="Q21" s="145">
        <f>O21+P21</f>
        <v>2865014</v>
      </c>
      <c r="R21" s="248">
        <v>1884253</v>
      </c>
      <c r="S21" s="249">
        <v>1780992</v>
      </c>
      <c r="T21" s="143">
        <f>+R21+S21</f>
        <v>3665245</v>
      </c>
      <c r="U21" s="256">
        <v>101078</v>
      </c>
      <c r="V21" s="147">
        <f>+T21+U21</f>
        <v>3766323</v>
      </c>
      <c r="W21" s="222">
        <f t="shared" si="1"/>
        <v>31.459148192644083</v>
      </c>
    </row>
    <row r="22" spans="1:25" ht="12.75">
      <c r="A22" s="270" t="str">
        <f t="shared" si="2"/>
        <v xml:space="preserve"> </v>
      </c>
      <c r="B22" s="226" t="s">
        <v>26</v>
      </c>
      <c r="C22" s="248">
        <v>8860</v>
      </c>
      <c r="D22" s="252">
        <v>8888</v>
      </c>
      <c r="E22" s="119">
        <f>C22+D22</f>
        <v>17748</v>
      </c>
      <c r="F22" s="248">
        <v>10654</v>
      </c>
      <c r="G22" s="252">
        <v>10637</v>
      </c>
      <c r="H22" s="119">
        <f>F22+G22</f>
        <v>21291</v>
      </c>
      <c r="I22" s="222">
        <f>IF(E22=0,0,((H22/E22)-1)*100)</f>
        <v>19.962812711291413</v>
      </c>
      <c r="L22" s="226" t="s">
        <v>26</v>
      </c>
      <c r="M22" s="248">
        <v>1539300</v>
      </c>
      <c r="N22" s="249">
        <v>1636079</v>
      </c>
      <c r="O22" s="143">
        <f>+M22+N22</f>
        <v>3175379</v>
      </c>
      <c r="P22" s="102">
        <v>89672</v>
      </c>
      <c r="Q22" s="145">
        <f>O22+P22</f>
        <v>3265051</v>
      </c>
      <c r="R22" s="248">
        <v>1807065</v>
      </c>
      <c r="S22" s="249">
        <v>1950167</v>
      </c>
      <c r="T22" s="143">
        <f>+R22+S22</f>
        <v>3757232</v>
      </c>
      <c r="U22" s="102">
        <v>97320</v>
      </c>
      <c r="V22" s="147">
        <f>+T22+U22</f>
        <v>3854552</v>
      </c>
      <c r="W22" s="222">
        <f>IF(Q22=0,0,((V22/Q22)-1)*100)</f>
        <v>18.054878775247317</v>
      </c>
    </row>
    <row r="23" spans="1:25" ht="13.5" thickBot="1">
      <c r="A23" s="270" t="str">
        <f t="shared" si="2"/>
        <v xml:space="preserve"> </v>
      </c>
      <c r="B23" s="226" t="s">
        <v>27</v>
      </c>
      <c r="C23" s="248">
        <v>8469</v>
      </c>
      <c r="D23" s="257">
        <v>8392</v>
      </c>
      <c r="E23" s="120">
        <f>C23+D23</f>
        <v>16861</v>
      </c>
      <c r="F23" s="248">
        <v>9490</v>
      </c>
      <c r="G23" s="257">
        <v>9484</v>
      </c>
      <c r="H23" s="120">
        <f>F23+G23</f>
        <v>18974</v>
      </c>
      <c r="I23" s="223">
        <f>IF(E23=0,0,((H23/E23)-1)*100)</f>
        <v>12.531878299033261</v>
      </c>
      <c r="L23" s="226" t="s">
        <v>27</v>
      </c>
      <c r="M23" s="248">
        <v>1371242</v>
      </c>
      <c r="N23" s="249">
        <v>1385058</v>
      </c>
      <c r="O23" s="143">
        <f>+M23+N23</f>
        <v>2756300</v>
      </c>
      <c r="P23" s="255">
        <v>86965</v>
      </c>
      <c r="Q23" s="145">
        <f>O23+P23</f>
        <v>2843265</v>
      </c>
      <c r="R23" s="248">
        <v>1445347</v>
      </c>
      <c r="S23" s="249">
        <v>1442077</v>
      </c>
      <c r="T23" s="143">
        <f>+R23+S23</f>
        <v>2887424</v>
      </c>
      <c r="U23" s="255">
        <v>93138</v>
      </c>
      <c r="V23" s="147">
        <f>+T23+U23</f>
        <v>2980562</v>
      </c>
      <c r="W23" s="222">
        <f>IF(Q23=0,0,((V23/Q23)-1)*100)</f>
        <v>4.828849931328949</v>
      </c>
    </row>
    <row r="24" spans="1:25" ht="14.25" thickTop="1" thickBot="1">
      <c r="A24" s="270" t="str">
        <f t="shared" si="2"/>
        <v xml:space="preserve"> </v>
      </c>
      <c r="B24" s="210" t="s">
        <v>28</v>
      </c>
      <c r="C24" s="113">
        <f t="shared" ref="C24:H24" si="9">+C21+C22+C23</f>
        <v>25884</v>
      </c>
      <c r="D24" s="121">
        <f t="shared" si="9"/>
        <v>25849</v>
      </c>
      <c r="E24" s="113">
        <f t="shared" si="9"/>
        <v>51733</v>
      </c>
      <c r="F24" s="113">
        <f t="shared" si="9"/>
        <v>30734</v>
      </c>
      <c r="G24" s="121">
        <f t="shared" si="9"/>
        <v>30719</v>
      </c>
      <c r="H24" s="113">
        <f t="shared" si="9"/>
        <v>61453</v>
      </c>
      <c r="I24" s="106">
        <f t="shared" ref="I24" si="10">IF(E24=0,0,((H24/E24)-1)*100)</f>
        <v>18.788780855546761</v>
      </c>
      <c r="L24" s="203" t="s">
        <v>28</v>
      </c>
      <c r="M24" s="148">
        <f t="shared" ref="M24:V24" si="11">+M21+M22+M23</f>
        <v>4354282</v>
      </c>
      <c r="N24" s="149">
        <f t="shared" si="11"/>
        <v>4350035</v>
      </c>
      <c r="O24" s="148">
        <f t="shared" si="11"/>
        <v>8704317</v>
      </c>
      <c r="P24" s="148">
        <f t="shared" si="11"/>
        <v>269013</v>
      </c>
      <c r="Q24" s="148">
        <f t="shared" si="11"/>
        <v>8973330</v>
      </c>
      <c r="R24" s="148">
        <f t="shared" si="11"/>
        <v>5136665</v>
      </c>
      <c r="S24" s="149">
        <f t="shared" si="11"/>
        <v>5173236</v>
      </c>
      <c r="T24" s="148">
        <f t="shared" si="11"/>
        <v>10309901</v>
      </c>
      <c r="U24" s="148">
        <f t="shared" si="11"/>
        <v>291536</v>
      </c>
      <c r="V24" s="148">
        <f t="shared" si="11"/>
        <v>10601437</v>
      </c>
      <c r="W24" s="151">
        <f t="shared" ref="W24" si="12">IF(Q24=0,0,((V24/Q24)-1)*100)</f>
        <v>18.143844035603273</v>
      </c>
    </row>
    <row r="25" spans="1:25" ht="14.25" thickTop="1" thickBot="1">
      <c r="A25" s="270" t="str">
        <f>IF(ISERROR(F25/G25)," ",IF(F25/G25&gt;0.5,IF(F25/G25&lt;1.5," ","NOT OK"),"NOT OK"))</f>
        <v xml:space="preserve"> </v>
      </c>
      <c r="B25" s="210" t="s">
        <v>94</v>
      </c>
      <c r="C25" s="103">
        <f>+C16+C20+C24</f>
        <v>82011</v>
      </c>
      <c r="D25" s="104">
        <f t="shared" ref="D25:H25" si="13">+D16+D20+D24</f>
        <v>81718</v>
      </c>
      <c r="E25" s="105">
        <f t="shared" si="13"/>
        <v>163729</v>
      </c>
      <c r="F25" s="103">
        <f t="shared" si="13"/>
        <v>92116</v>
      </c>
      <c r="G25" s="104">
        <f t="shared" si="13"/>
        <v>92044</v>
      </c>
      <c r="H25" s="105">
        <f t="shared" si="13"/>
        <v>184160</v>
      </c>
      <c r="I25" s="106">
        <f t="shared" ref="I25" si="14">IF(E25=0,0,((H25/E25)-1)*100)</f>
        <v>12.478546867079142</v>
      </c>
      <c r="L25" s="203" t="s">
        <v>94</v>
      </c>
      <c r="M25" s="148">
        <f t="shared" ref="M25:V25" si="15">+M16+M20+M24</f>
        <v>13075684</v>
      </c>
      <c r="N25" s="149">
        <f t="shared" si="15"/>
        <v>13448399</v>
      </c>
      <c r="O25" s="148">
        <f t="shared" si="15"/>
        <v>26524083</v>
      </c>
      <c r="P25" s="148">
        <f t="shared" si="15"/>
        <v>746317</v>
      </c>
      <c r="Q25" s="148">
        <f t="shared" si="15"/>
        <v>27270400</v>
      </c>
      <c r="R25" s="148">
        <f t="shared" si="15"/>
        <v>16001586</v>
      </c>
      <c r="S25" s="149">
        <f t="shared" si="15"/>
        <v>16334598</v>
      </c>
      <c r="T25" s="148">
        <f t="shared" si="15"/>
        <v>32336184</v>
      </c>
      <c r="U25" s="148">
        <f t="shared" si="15"/>
        <v>737973</v>
      </c>
      <c r="V25" s="150">
        <f t="shared" si="15"/>
        <v>33074157</v>
      </c>
      <c r="W25" s="151">
        <f>IF(Q25=0,0,((V25/Q25)-1)*100)</f>
        <v>21.282258419385116</v>
      </c>
    </row>
    <row r="26" spans="1:25" ht="14.25" thickTop="1" thickBot="1">
      <c r="A26" s="271" t="str">
        <f>IF(ISERROR(F26/G26)," ",IF(F26/G26&gt;0.5,IF(F26/G26&lt;1.5," ","NOT OK"),"NOT OK"))</f>
        <v xml:space="preserve"> </v>
      </c>
      <c r="B26" s="210" t="s">
        <v>92</v>
      </c>
      <c r="C26" s="103">
        <f>+C12+C16+C20+C24</f>
        <v>113664</v>
      </c>
      <c r="D26" s="104">
        <f t="shared" ref="D26:H26" si="16">+D12+D16+D20+D24</f>
        <v>113211</v>
      </c>
      <c r="E26" s="105">
        <f t="shared" si="16"/>
        <v>226875</v>
      </c>
      <c r="F26" s="103">
        <f t="shared" si="16"/>
        <v>121744</v>
      </c>
      <c r="G26" s="104">
        <f t="shared" si="16"/>
        <v>121706</v>
      </c>
      <c r="H26" s="105">
        <f t="shared" si="16"/>
        <v>243450</v>
      </c>
      <c r="I26" s="106">
        <f>IF(E26=0,0,((H26/E26)-1)*100)</f>
        <v>7.3057851239669347</v>
      </c>
      <c r="J26" s="101"/>
      <c r="L26" s="203" t="s">
        <v>92</v>
      </c>
      <c r="M26" s="148">
        <f t="shared" ref="M26:V26" si="17">+M12+M16+M20+M24</f>
        <v>18490784</v>
      </c>
      <c r="N26" s="149">
        <f t="shared" si="17"/>
        <v>18525785</v>
      </c>
      <c r="O26" s="148">
        <f t="shared" si="17"/>
        <v>37016569</v>
      </c>
      <c r="P26" s="148">
        <f t="shared" si="17"/>
        <v>1014545</v>
      </c>
      <c r="Q26" s="148">
        <f t="shared" si="17"/>
        <v>38031114</v>
      </c>
      <c r="R26" s="148">
        <f t="shared" si="17"/>
        <v>21497826</v>
      </c>
      <c r="S26" s="149">
        <f t="shared" si="17"/>
        <v>21497374</v>
      </c>
      <c r="T26" s="148">
        <f t="shared" si="17"/>
        <v>42995200</v>
      </c>
      <c r="U26" s="148">
        <f t="shared" si="17"/>
        <v>952119</v>
      </c>
      <c r="V26" s="150">
        <f t="shared" si="17"/>
        <v>43947319</v>
      </c>
      <c r="W26" s="151">
        <f>IF(Q26=0,0,((V26/Q26)-1)*100)</f>
        <v>15.556223254464751</v>
      </c>
    </row>
    <row r="27" spans="1:25" ht="14.25" thickTop="1" thickBot="1">
      <c r="B27" s="205" t="s">
        <v>61</v>
      </c>
      <c r="C27" s="95"/>
      <c r="D27" s="95"/>
      <c r="E27" s="95"/>
      <c r="F27" s="95"/>
      <c r="G27" s="95"/>
      <c r="H27" s="95"/>
      <c r="I27" s="96"/>
      <c r="L27" s="205" t="s">
        <v>61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6"/>
    </row>
    <row r="28" spans="1:25" ht="13.5" thickTop="1">
      <c r="B28" s="316" t="s">
        <v>29</v>
      </c>
      <c r="C28" s="317"/>
      <c r="D28" s="317"/>
      <c r="E28" s="317"/>
      <c r="F28" s="317"/>
      <c r="G28" s="317"/>
      <c r="H28" s="317"/>
      <c r="I28" s="318"/>
      <c r="L28" s="319" t="s">
        <v>30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1"/>
    </row>
    <row r="29" spans="1:25" ht="13.5" thickBot="1">
      <c r="B29" s="307" t="s">
        <v>31</v>
      </c>
      <c r="C29" s="308"/>
      <c r="D29" s="308"/>
      <c r="E29" s="308"/>
      <c r="F29" s="308"/>
      <c r="G29" s="308"/>
      <c r="H29" s="308"/>
      <c r="I29" s="309"/>
      <c r="L29" s="310" t="s">
        <v>32</v>
      </c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2"/>
    </row>
    <row r="30" spans="1:25" ht="14.25" thickTop="1" thickBot="1">
      <c r="B30" s="202"/>
      <c r="C30" s="95"/>
      <c r="D30" s="95"/>
      <c r="E30" s="95"/>
      <c r="F30" s="95"/>
      <c r="G30" s="95"/>
      <c r="H30" s="95"/>
      <c r="I30" s="96"/>
      <c r="L30" s="202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6"/>
    </row>
    <row r="31" spans="1:25" ht="14.25" thickTop="1" thickBot="1">
      <c r="B31" s="224"/>
      <c r="C31" s="301" t="s">
        <v>91</v>
      </c>
      <c r="D31" s="302"/>
      <c r="E31" s="303"/>
      <c r="F31" s="304" t="s">
        <v>93</v>
      </c>
      <c r="G31" s="305"/>
      <c r="H31" s="306"/>
      <c r="I31" s="225" t="s">
        <v>4</v>
      </c>
      <c r="L31" s="224"/>
      <c r="M31" s="313" t="s">
        <v>91</v>
      </c>
      <c r="N31" s="314"/>
      <c r="O31" s="314"/>
      <c r="P31" s="314"/>
      <c r="Q31" s="315"/>
      <c r="R31" s="313" t="s">
        <v>93</v>
      </c>
      <c r="S31" s="314"/>
      <c r="T31" s="314"/>
      <c r="U31" s="314"/>
      <c r="V31" s="315"/>
      <c r="W31" s="225" t="s">
        <v>4</v>
      </c>
    </row>
    <row r="32" spans="1:25" ht="13.5" thickTop="1">
      <c r="B32" s="226" t="s">
        <v>5</v>
      </c>
      <c r="C32" s="227"/>
      <c r="D32" s="228"/>
      <c r="E32" s="158"/>
      <c r="F32" s="227"/>
      <c r="G32" s="228"/>
      <c r="H32" s="158"/>
      <c r="I32" s="229" t="s">
        <v>6</v>
      </c>
      <c r="L32" s="226" t="s">
        <v>5</v>
      </c>
      <c r="M32" s="227"/>
      <c r="N32" s="230"/>
      <c r="O32" s="155"/>
      <c r="P32" s="231"/>
      <c r="Q32" s="156"/>
      <c r="R32" s="227"/>
      <c r="S32" s="230"/>
      <c r="T32" s="155"/>
      <c r="U32" s="231"/>
      <c r="V32" s="155"/>
      <c r="W32" s="229" t="s">
        <v>6</v>
      </c>
    </row>
    <row r="33" spans="1:23" ht="13.5" thickBot="1">
      <c r="B33" s="232"/>
      <c r="C33" s="233" t="s">
        <v>7</v>
      </c>
      <c r="D33" s="234" t="s">
        <v>8</v>
      </c>
      <c r="E33" s="279" t="s">
        <v>9</v>
      </c>
      <c r="F33" s="233" t="s">
        <v>7</v>
      </c>
      <c r="G33" s="234" t="s">
        <v>8</v>
      </c>
      <c r="H33" s="279" t="s">
        <v>9</v>
      </c>
      <c r="I33" s="235"/>
      <c r="L33" s="232"/>
      <c r="M33" s="236" t="s">
        <v>10</v>
      </c>
      <c r="N33" s="237" t="s">
        <v>11</v>
      </c>
      <c r="O33" s="157" t="s">
        <v>12</v>
      </c>
      <c r="P33" s="238" t="s">
        <v>13</v>
      </c>
      <c r="Q33" s="280" t="s">
        <v>9</v>
      </c>
      <c r="R33" s="236" t="s">
        <v>10</v>
      </c>
      <c r="S33" s="237" t="s">
        <v>11</v>
      </c>
      <c r="T33" s="157" t="s">
        <v>12</v>
      </c>
      <c r="U33" s="238" t="s">
        <v>13</v>
      </c>
      <c r="V33" s="157" t="s">
        <v>9</v>
      </c>
      <c r="W33" s="235"/>
    </row>
    <row r="34" spans="1:23" ht="5.25" customHeight="1" thickTop="1">
      <c r="B34" s="226"/>
      <c r="C34" s="239"/>
      <c r="D34" s="240"/>
      <c r="E34" s="99"/>
      <c r="F34" s="239"/>
      <c r="G34" s="240"/>
      <c r="H34" s="99"/>
      <c r="I34" s="241"/>
      <c r="L34" s="226"/>
      <c r="M34" s="242"/>
      <c r="N34" s="243"/>
      <c r="O34" s="141"/>
      <c r="P34" s="244"/>
      <c r="Q34" s="144"/>
      <c r="R34" s="242"/>
      <c r="S34" s="243"/>
      <c r="T34" s="141"/>
      <c r="U34" s="244"/>
      <c r="V34" s="146"/>
      <c r="W34" s="245"/>
    </row>
    <row r="35" spans="1:23" ht="12.75">
      <c r="A35" s="95" t="str">
        <f t="shared" si="2"/>
        <v xml:space="preserve"> </v>
      </c>
      <c r="B35" s="226" t="s">
        <v>14</v>
      </c>
      <c r="C35" s="246">
        <v>2425</v>
      </c>
      <c r="D35" s="247">
        <v>2476</v>
      </c>
      <c r="E35" s="100">
        <f>C35+D35</f>
        <v>4901</v>
      </c>
      <c r="F35" s="246">
        <v>2715</v>
      </c>
      <c r="G35" s="247">
        <v>2677</v>
      </c>
      <c r="H35" s="100">
        <f>F35+G35</f>
        <v>5392</v>
      </c>
      <c r="I35" s="222">
        <f t="shared" ref="I35:I47" si="18">IF(E35=0,0,((H35/E35)-1)*100)</f>
        <v>10.018363599265445</v>
      </c>
      <c r="K35" s="101"/>
      <c r="L35" s="226" t="s">
        <v>14</v>
      </c>
      <c r="M35" s="248">
        <v>357147</v>
      </c>
      <c r="N35" s="249">
        <v>359530</v>
      </c>
      <c r="O35" s="142">
        <f>M35+N35</f>
        <v>716677</v>
      </c>
      <c r="P35" s="102">
        <v>578</v>
      </c>
      <c r="Q35" s="145">
        <f>O35+P35</f>
        <v>717255</v>
      </c>
      <c r="R35" s="248">
        <v>327562</v>
      </c>
      <c r="S35" s="249">
        <v>330242</v>
      </c>
      <c r="T35" s="142">
        <f>R35+S35</f>
        <v>657804</v>
      </c>
      <c r="U35" s="102">
        <v>682</v>
      </c>
      <c r="V35" s="147">
        <f>T35+U35</f>
        <v>658486</v>
      </c>
      <c r="W35" s="222">
        <f t="shared" ref="W35:W47" si="19">IF(Q35=0,0,((V35/Q35)-1)*100)</f>
        <v>-8.1935992080919622</v>
      </c>
    </row>
    <row r="36" spans="1:23" ht="12.75">
      <c r="A36" s="95" t="str">
        <f t="shared" si="2"/>
        <v xml:space="preserve"> </v>
      </c>
      <c r="B36" s="226" t="s">
        <v>15</v>
      </c>
      <c r="C36" s="246">
        <v>2468</v>
      </c>
      <c r="D36" s="247">
        <v>2507</v>
      </c>
      <c r="E36" s="100">
        <f>C36+D36</f>
        <v>4975</v>
      </c>
      <c r="F36" s="246">
        <v>2546</v>
      </c>
      <c r="G36" s="247">
        <v>2540</v>
      </c>
      <c r="H36" s="100">
        <f>F36+G36</f>
        <v>5086</v>
      </c>
      <c r="I36" s="222">
        <f t="shared" si="18"/>
        <v>2.231155778894478</v>
      </c>
      <c r="K36" s="101"/>
      <c r="L36" s="226" t="s">
        <v>15</v>
      </c>
      <c r="M36" s="248">
        <v>355892</v>
      </c>
      <c r="N36" s="249">
        <v>360671</v>
      </c>
      <c r="O36" s="142">
        <f>M36+N36</f>
        <v>716563</v>
      </c>
      <c r="P36" s="102">
        <v>2082</v>
      </c>
      <c r="Q36" s="145">
        <f>O36+P36</f>
        <v>718645</v>
      </c>
      <c r="R36" s="248">
        <v>307453</v>
      </c>
      <c r="S36" s="249">
        <v>317541</v>
      </c>
      <c r="T36" s="142">
        <f>R36+S36</f>
        <v>624994</v>
      </c>
      <c r="U36" s="102">
        <v>1055</v>
      </c>
      <c r="V36" s="147">
        <f>T36+U36</f>
        <v>626049</v>
      </c>
      <c r="W36" s="222">
        <f t="shared" si="19"/>
        <v>-12.884804040938159</v>
      </c>
    </row>
    <row r="37" spans="1:23" ht="13.5" thickBot="1">
      <c r="A37" s="95" t="str">
        <f t="shared" si="2"/>
        <v xml:space="preserve"> </v>
      </c>
      <c r="B37" s="232" t="s">
        <v>16</v>
      </c>
      <c r="C37" s="250">
        <v>2906</v>
      </c>
      <c r="D37" s="251">
        <v>2947</v>
      </c>
      <c r="E37" s="100">
        <f>C37+D37</f>
        <v>5853</v>
      </c>
      <c r="F37" s="250">
        <v>2872</v>
      </c>
      <c r="G37" s="251">
        <v>2871</v>
      </c>
      <c r="H37" s="100">
        <f>F37+G37</f>
        <v>5743</v>
      </c>
      <c r="I37" s="222">
        <f t="shared" si="18"/>
        <v>-1.8793780967025442</v>
      </c>
      <c r="K37" s="101"/>
      <c r="L37" s="232" t="s">
        <v>16</v>
      </c>
      <c r="M37" s="248">
        <v>355708</v>
      </c>
      <c r="N37" s="249">
        <v>423042</v>
      </c>
      <c r="O37" s="142">
        <f>M37+N37</f>
        <v>778750</v>
      </c>
      <c r="P37" s="102">
        <v>1169</v>
      </c>
      <c r="Q37" s="145">
        <f>O37+P37</f>
        <v>779919</v>
      </c>
      <c r="R37" s="248">
        <v>332705</v>
      </c>
      <c r="S37" s="249">
        <v>411693</v>
      </c>
      <c r="T37" s="142">
        <f>R37+S37</f>
        <v>744398</v>
      </c>
      <c r="U37" s="102">
        <v>533</v>
      </c>
      <c r="V37" s="147">
        <f>T37+U37</f>
        <v>744931</v>
      </c>
      <c r="W37" s="222">
        <f t="shared" si="19"/>
        <v>-4.4861068905873598</v>
      </c>
    </row>
    <row r="38" spans="1:23" ht="14.25" thickTop="1" thickBot="1">
      <c r="A38" s="95" t="str">
        <f>IF(ISERROR(F38/G38)," ",IF(F38/G38&gt;0.5,IF(F38/G38&lt;1.5," ","NOT OK"),"NOT OK"))</f>
        <v xml:space="preserve"> </v>
      </c>
      <c r="B38" s="210" t="s">
        <v>17</v>
      </c>
      <c r="C38" s="103">
        <f t="shared" ref="C38:H38" si="20">+C35+C36+C37</f>
        <v>7799</v>
      </c>
      <c r="D38" s="104">
        <f t="shared" si="20"/>
        <v>7930</v>
      </c>
      <c r="E38" s="105">
        <f t="shared" si="20"/>
        <v>15729</v>
      </c>
      <c r="F38" s="103">
        <f t="shared" si="20"/>
        <v>8133</v>
      </c>
      <c r="G38" s="104">
        <f t="shared" si="20"/>
        <v>8088</v>
      </c>
      <c r="H38" s="105">
        <f t="shared" si="20"/>
        <v>16221</v>
      </c>
      <c r="I38" s="106">
        <f>IF(E38=0,0,((H38/E38)-1)*100)</f>
        <v>3.1279801640282212</v>
      </c>
      <c r="L38" s="203" t="s">
        <v>17</v>
      </c>
      <c r="M38" s="148">
        <f t="shared" ref="M38:V38" si="21">+M35+M36+M37</f>
        <v>1068747</v>
      </c>
      <c r="N38" s="149">
        <f t="shared" si="21"/>
        <v>1143243</v>
      </c>
      <c r="O38" s="148">
        <f t="shared" si="21"/>
        <v>2211990</v>
      </c>
      <c r="P38" s="148">
        <f t="shared" si="21"/>
        <v>3829</v>
      </c>
      <c r="Q38" s="148">
        <f t="shared" si="21"/>
        <v>2215819</v>
      </c>
      <c r="R38" s="148">
        <f t="shared" si="21"/>
        <v>967720</v>
      </c>
      <c r="S38" s="149">
        <f t="shared" si="21"/>
        <v>1059476</v>
      </c>
      <c r="T38" s="148">
        <f t="shared" si="21"/>
        <v>2027196</v>
      </c>
      <c r="U38" s="148">
        <f t="shared" si="21"/>
        <v>2270</v>
      </c>
      <c r="V38" s="150">
        <f t="shared" si="21"/>
        <v>2029466</v>
      </c>
      <c r="W38" s="151">
        <f>IF(Q38=0,0,((V38/Q38)-1)*100)</f>
        <v>-8.4101183354777671</v>
      </c>
    </row>
    <row r="39" spans="1:23" ht="13.5" thickTop="1">
      <c r="A39" s="95" t="str">
        <f t="shared" si="2"/>
        <v xml:space="preserve"> </v>
      </c>
      <c r="B39" s="226" t="s">
        <v>18</v>
      </c>
      <c r="C39" s="246">
        <v>2953</v>
      </c>
      <c r="D39" s="247">
        <v>3001</v>
      </c>
      <c r="E39" s="100">
        <f>C39+D39</f>
        <v>5954</v>
      </c>
      <c r="F39" s="246">
        <v>3011</v>
      </c>
      <c r="G39" s="247">
        <v>3062</v>
      </c>
      <c r="H39" s="100">
        <f>F39+G39</f>
        <v>6073</v>
      </c>
      <c r="I39" s="222">
        <f t="shared" si="18"/>
        <v>1.9986563654685874</v>
      </c>
      <c r="L39" s="226" t="s">
        <v>18</v>
      </c>
      <c r="M39" s="248">
        <v>441262</v>
      </c>
      <c r="N39" s="249">
        <v>403490</v>
      </c>
      <c r="O39" s="142">
        <f>M39+N39</f>
        <v>844752</v>
      </c>
      <c r="P39" s="102">
        <v>1760</v>
      </c>
      <c r="Q39" s="145">
        <f>O39+P39</f>
        <v>846512</v>
      </c>
      <c r="R39" s="248">
        <v>423927</v>
      </c>
      <c r="S39" s="249">
        <v>378092</v>
      </c>
      <c r="T39" s="142">
        <f>R39+S39</f>
        <v>802019</v>
      </c>
      <c r="U39" s="102">
        <v>907</v>
      </c>
      <c r="V39" s="147">
        <f>T39+U39</f>
        <v>802926</v>
      </c>
      <c r="W39" s="222">
        <f t="shared" si="19"/>
        <v>-5.1488933411457882</v>
      </c>
    </row>
    <row r="40" spans="1:23" ht="12.75">
      <c r="A40" s="95" t="str">
        <f t="shared" si="2"/>
        <v xml:space="preserve"> </v>
      </c>
      <c r="B40" s="226" t="s">
        <v>19</v>
      </c>
      <c r="C40" s="248">
        <v>2631</v>
      </c>
      <c r="D40" s="252">
        <v>2672</v>
      </c>
      <c r="E40" s="100">
        <f>C40+D40</f>
        <v>5303</v>
      </c>
      <c r="F40" s="248">
        <v>2694</v>
      </c>
      <c r="G40" s="252">
        <v>2737</v>
      </c>
      <c r="H40" s="107">
        <f>F40+G40</f>
        <v>5431</v>
      </c>
      <c r="I40" s="222">
        <f>IF(E40=0,0,((H40/E40)-1)*100)</f>
        <v>2.4137280784461534</v>
      </c>
      <c r="L40" s="226" t="s">
        <v>19</v>
      </c>
      <c r="M40" s="248">
        <v>413738</v>
      </c>
      <c r="N40" s="249">
        <v>374174</v>
      </c>
      <c r="O40" s="142">
        <f>M40+N40</f>
        <v>787912</v>
      </c>
      <c r="P40" s="102">
        <v>1948</v>
      </c>
      <c r="Q40" s="145">
        <f>O40+P40</f>
        <v>789860</v>
      </c>
      <c r="R40" s="248">
        <v>385373</v>
      </c>
      <c r="S40" s="249">
        <v>376105</v>
      </c>
      <c r="T40" s="142">
        <f>R40+S40</f>
        <v>761478</v>
      </c>
      <c r="U40" s="102">
        <v>1029</v>
      </c>
      <c r="V40" s="147">
        <f>T40+U40</f>
        <v>762507</v>
      </c>
      <c r="W40" s="222">
        <f>IF(Q40=0,0,((V40/Q40)-1)*100)</f>
        <v>-3.4630187628187259</v>
      </c>
    </row>
    <row r="41" spans="1:23" ht="13.5" thickBot="1">
      <c r="A41" s="95" t="str">
        <f>IF(ISERROR(F41/G41)," ",IF(F41/G41&gt;0.5,IF(F41/G41&lt;1.5," ","NOT OK"),"NOT OK"))</f>
        <v xml:space="preserve"> </v>
      </c>
      <c r="B41" s="226" t="s">
        <v>20</v>
      </c>
      <c r="C41" s="248">
        <v>2895</v>
      </c>
      <c r="D41" s="252">
        <v>2940</v>
      </c>
      <c r="E41" s="100">
        <f>C41+D41</f>
        <v>5835</v>
      </c>
      <c r="F41" s="248">
        <v>2963</v>
      </c>
      <c r="G41" s="252">
        <v>2928</v>
      </c>
      <c r="H41" s="107">
        <f>F41+G41</f>
        <v>5891</v>
      </c>
      <c r="I41" s="222">
        <f>IF(E41=0,0,((H41/E41)-1)*100)</f>
        <v>0.95972579263068347</v>
      </c>
      <c r="L41" s="226" t="s">
        <v>20</v>
      </c>
      <c r="M41" s="248">
        <v>404011</v>
      </c>
      <c r="N41" s="249">
        <v>351847</v>
      </c>
      <c r="O41" s="142">
        <f>M41+N41</f>
        <v>755858</v>
      </c>
      <c r="P41" s="102">
        <v>1960</v>
      </c>
      <c r="Q41" s="145">
        <f>O41+P41</f>
        <v>757818</v>
      </c>
      <c r="R41" s="248">
        <v>400773</v>
      </c>
      <c r="S41" s="249">
        <v>365667</v>
      </c>
      <c r="T41" s="142">
        <f>R41+S41</f>
        <v>766440</v>
      </c>
      <c r="U41" s="102">
        <v>1257</v>
      </c>
      <c r="V41" s="147">
        <f>T41+U41</f>
        <v>767697</v>
      </c>
      <c r="W41" s="222">
        <f>IF(Q41=0,0,((V41/Q41)-1)*100)</f>
        <v>1.303611157296336</v>
      </c>
    </row>
    <row r="42" spans="1:23" ht="14.25" thickTop="1" thickBot="1">
      <c r="A42" s="95" t="str">
        <f>IF(ISERROR(F42/G42)," ",IF(F42/G42&gt;0.5,IF(F42/G42&lt;1.5," ","NOT OK"),"NOT OK"))</f>
        <v xml:space="preserve"> </v>
      </c>
      <c r="B42" s="210" t="s">
        <v>89</v>
      </c>
      <c r="C42" s="103">
        <f t="shared" ref="C42:H42" si="22">+C39+C40+C41</f>
        <v>8479</v>
      </c>
      <c r="D42" s="104">
        <f t="shared" si="22"/>
        <v>8613</v>
      </c>
      <c r="E42" s="105">
        <f t="shared" si="22"/>
        <v>17092</v>
      </c>
      <c r="F42" s="103">
        <f t="shared" si="22"/>
        <v>8668</v>
      </c>
      <c r="G42" s="104">
        <f t="shared" si="22"/>
        <v>8727</v>
      </c>
      <c r="H42" s="105">
        <f t="shared" si="22"/>
        <v>17395</v>
      </c>
      <c r="I42" s="106">
        <f>IF(E42=0,0,((H42/E42)-1)*100)</f>
        <v>1.7727591855839053</v>
      </c>
      <c r="L42" s="203" t="s">
        <v>89</v>
      </c>
      <c r="M42" s="148">
        <f t="shared" ref="M42:V42" si="23">+M39+M40+M41</f>
        <v>1259011</v>
      </c>
      <c r="N42" s="149">
        <f t="shared" si="23"/>
        <v>1129511</v>
      </c>
      <c r="O42" s="148">
        <f t="shared" si="23"/>
        <v>2388522</v>
      </c>
      <c r="P42" s="148">
        <f t="shared" si="23"/>
        <v>5668</v>
      </c>
      <c r="Q42" s="148">
        <f t="shared" si="23"/>
        <v>2394190</v>
      </c>
      <c r="R42" s="148">
        <f t="shared" si="23"/>
        <v>1210073</v>
      </c>
      <c r="S42" s="149">
        <f t="shared" si="23"/>
        <v>1119864</v>
      </c>
      <c r="T42" s="148">
        <f t="shared" si="23"/>
        <v>2329937</v>
      </c>
      <c r="U42" s="148">
        <f t="shared" si="23"/>
        <v>3193</v>
      </c>
      <c r="V42" s="150">
        <f t="shared" si="23"/>
        <v>2333130</v>
      </c>
      <c r="W42" s="151">
        <f>IF(Q42=0,0,((V42/Q42)-1)*100)</f>
        <v>-2.5503406162418196</v>
      </c>
    </row>
    <row r="43" spans="1:23" ht="13.5" thickTop="1">
      <c r="A43" s="95" t="str">
        <f t="shared" si="2"/>
        <v xml:space="preserve"> </v>
      </c>
      <c r="B43" s="226" t="s">
        <v>33</v>
      </c>
      <c r="C43" s="253">
        <v>2978</v>
      </c>
      <c r="D43" s="254">
        <v>3037</v>
      </c>
      <c r="E43" s="100">
        <f>C43+D43</f>
        <v>6015</v>
      </c>
      <c r="F43" s="253">
        <v>2819</v>
      </c>
      <c r="G43" s="254">
        <v>2824</v>
      </c>
      <c r="H43" s="107">
        <f>F43+G43</f>
        <v>5643</v>
      </c>
      <c r="I43" s="222">
        <f t="shared" si="18"/>
        <v>-6.1845386533665785</v>
      </c>
      <c r="L43" s="226" t="s">
        <v>21</v>
      </c>
      <c r="M43" s="248">
        <v>377450</v>
      </c>
      <c r="N43" s="249">
        <v>366497</v>
      </c>
      <c r="O43" s="142">
        <f>M43+N43</f>
        <v>743947</v>
      </c>
      <c r="P43" s="102">
        <v>1845</v>
      </c>
      <c r="Q43" s="145">
        <f>O43+P43</f>
        <v>745792</v>
      </c>
      <c r="R43" s="248">
        <v>379843</v>
      </c>
      <c r="S43" s="249">
        <v>354975</v>
      </c>
      <c r="T43" s="142">
        <f>R43+S43</f>
        <v>734818</v>
      </c>
      <c r="U43" s="102">
        <v>1055</v>
      </c>
      <c r="V43" s="147">
        <f>T43+U43</f>
        <v>735873</v>
      </c>
      <c r="W43" s="222">
        <f t="shared" si="19"/>
        <v>-1.3299954947223913</v>
      </c>
    </row>
    <row r="44" spans="1:23" ht="12.75">
      <c r="A44" s="95" t="str">
        <f>IF(ISERROR(F44/G44)," ",IF(F44/G44&gt;0.5,IF(F44/G44&lt;1.5," ","NOT OK"),"NOT OK"))</f>
        <v xml:space="preserve"> </v>
      </c>
      <c r="B44" s="226" t="s">
        <v>90</v>
      </c>
      <c r="C44" s="253">
        <v>2798</v>
      </c>
      <c r="D44" s="254">
        <v>2823</v>
      </c>
      <c r="E44" s="100">
        <f>C44+D44</f>
        <v>5621</v>
      </c>
      <c r="F44" s="253">
        <v>2795</v>
      </c>
      <c r="G44" s="254">
        <v>2798</v>
      </c>
      <c r="H44" s="107">
        <f>F44+G44</f>
        <v>5593</v>
      </c>
      <c r="I44" s="222">
        <f>IF(E44=0,0,((H44/E44)-1)*100)</f>
        <v>-0.49813200498132204</v>
      </c>
      <c r="L44" s="226" t="s">
        <v>90</v>
      </c>
      <c r="M44" s="248">
        <v>319405</v>
      </c>
      <c r="N44" s="249">
        <v>286594</v>
      </c>
      <c r="O44" s="142">
        <f>M44+N44</f>
        <v>605999</v>
      </c>
      <c r="P44" s="102">
        <v>618</v>
      </c>
      <c r="Q44" s="145">
        <f>O44+P44</f>
        <v>606617</v>
      </c>
      <c r="R44" s="248">
        <v>326199</v>
      </c>
      <c r="S44" s="249">
        <v>305886</v>
      </c>
      <c r="T44" s="142">
        <f>R44+S44</f>
        <v>632085</v>
      </c>
      <c r="U44" s="102">
        <v>392</v>
      </c>
      <c r="V44" s="147">
        <f>T44+U44</f>
        <v>632477</v>
      </c>
      <c r="W44" s="222">
        <f>IF(Q44=0,0,((V44/Q44)-1)*100)</f>
        <v>4.2629863653672828</v>
      </c>
    </row>
    <row r="45" spans="1:23" ht="13.5" thickBot="1">
      <c r="A45" s="95" t="str">
        <f t="shared" si="2"/>
        <v xml:space="preserve"> </v>
      </c>
      <c r="B45" s="226" t="s">
        <v>22</v>
      </c>
      <c r="C45" s="253">
        <v>2593</v>
      </c>
      <c r="D45" s="254">
        <v>2648</v>
      </c>
      <c r="E45" s="100">
        <f>C45+D45</f>
        <v>5241</v>
      </c>
      <c r="F45" s="253">
        <v>2691</v>
      </c>
      <c r="G45" s="254">
        <v>2694</v>
      </c>
      <c r="H45" s="107">
        <f>F45+G45</f>
        <v>5385</v>
      </c>
      <c r="I45" s="222">
        <f t="shared" si="18"/>
        <v>2.7475672581568356</v>
      </c>
      <c r="L45" s="226" t="s">
        <v>22</v>
      </c>
      <c r="M45" s="248">
        <v>267119</v>
      </c>
      <c r="N45" s="249">
        <v>266493</v>
      </c>
      <c r="O45" s="143">
        <f>M45+N45</f>
        <v>533612</v>
      </c>
      <c r="P45" s="255">
        <v>527</v>
      </c>
      <c r="Q45" s="145">
        <f>O45+P45</f>
        <v>534139</v>
      </c>
      <c r="R45" s="248">
        <v>288065</v>
      </c>
      <c r="S45" s="249">
        <v>289978</v>
      </c>
      <c r="T45" s="143">
        <f>R45+S45</f>
        <v>578043</v>
      </c>
      <c r="U45" s="255">
        <v>414</v>
      </c>
      <c r="V45" s="147">
        <f>T45+U45</f>
        <v>578457</v>
      </c>
      <c r="W45" s="222">
        <f t="shared" si="19"/>
        <v>8.2970912065960292</v>
      </c>
    </row>
    <row r="46" spans="1:23" ht="16.5" thickTop="1" thickBot="1">
      <c r="A46" s="115" t="str">
        <f t="shared" si="2"/>
        <v xml:space="preserve"> </v>
      </c>
      <c r="B46" s="211" t="s">
        <v>23</v>
      </c>
      <c r="C46" s="113">
        <f>+C43+C44+C45</f>
        <v>8369</v>
      </c>
      <c r="D46" s="114">
        <f t="shared" ref="D46" si="24">+D43+D44+D45</f>
        <v>8508</v>
      </c>
      <c r="E46" s="112">
        <f t="shared" ref="E46" si="25">+E43+E44+E45</f>
        <v>16877</v>
      </c>
      <c r="F46" s="113">
        <f t="shared" ref="F46" si="26">+F43+F44+F45</f>
        <v>8305</v>
      </c>
      <c r="G46" s="114">
        <f t="shared" ref="G46" si="27">+G43+G44+G45</f>
        <v>8316</v>
      </c>
      <c r="H46" s="114">
        <f t="shared" ref="H46" si="28">+H43+H44+H45</f>
        <v>16621</v>
      </c>
      <c r="I46" s="106">
        <f t="shared" si="18"/>
        <v>-1.5168572613616149</v>
      </c>
      <c r="J46" s="115"/>
      <c r="K46" s="282"/>
      <c r="L46" s="204" t="s">
        <v>23</v>
      </c>
      <c r="M46" s="152">
        <f>+M43+M44+M45</f>
        <v>963974</v>
      </c>
      <c r="N46" s="152">
        <f t="shared" ref="N46" si="29">+N43+N44+N45</f>
        <v>919584</v>
      </c>
      <c r="O46" s="153">
        <f t="shared" ref="O46" si="30">+O43+O44+O45</f>
        <v>1883558</v>
      </c>
      <c r="P46" s="153">
        <f t="shared" ref="P46" si="31">+P43+P44+P45</f>
        <v>2990</v>
      </c>
      <c r="Q46" s="153">
        <f t="shared" ref="Q46" si="32">+Q43+Q44+Q45</f>
        <v>1886548</v>
      </c>
      <c r="R46" s="152">
        <f t="shared" ref="R46" si="33">+R43+R44+R45</f>
        <v>994107</v>
      </c>
      <c r="S46" s="152">
        <f t="shared" ref="S46" si="34">+S43+S44+S45</f>
        <v>950839</v>
      </c>
      <c r="T46" s="153">
        <f t="shared" ref="T46" si="35">+T43+T44+T45</f>
        <v>1944946</v>
      </c>
      <c r="U46" s="153">
        <f t="shared" ref="U46" si="36">+U43+U44+U45</f>
        <v>1861</v>
      </c>
      <c r="V46" s="153">
        <f t="shared" ref="V46" si="37">+V43+V44+V45</f>
        <v>1946807</v>
      </c>
      <c r="W46" s="154">
        <f t="shared" si="19"/>
        <v>3.1941408328863163</v>
      </c>
    </row>
    <row r="47" spans="1:23" ht="13.5" thickTop="1">
      <c r="A47" s="95" t="str">
        <f t="shared" si="2"/>
        <v xml:space="preserve"> </v>
      </c>
      <c r="B47" s="226" t="s">
        <v>24</v>
      </c>
      <c r="C47" s="248">
        <v>2750</v>
      </c>
      <c r="D47" s="252">
        <v>2739</v>
      </c>
      <c r="E47" s="117">
        <f>C47+D47</f>
        <v>5489</v>
      </c>
      <c r="F47" s="248">
        <v>2861</v>
      </c>
      <c r="G47" s="252">
        <v>2857</v>
      </c>
      <c r="H47" s="118">
        <f>F47+G47</f>
        <v>5718</v>
      </c>
      <c r="I47" s="222">
        <f t="shared" si="18"/>
        <v>4.1719803242849407</v>
      </c>
      <c r="L47" s="226" t="s">
        <v>25</v>
      </c>
      <c r="M47" s="248">
        <v>332971</v>
      </c>
      <c r="N47" s="249">
        <v>344768</v>
      </c>
      <c r="O47" s="143">
        <f>+M47+N47</f>
        <v>677739</v>
      </c>
      <c r="P47" s="256">
        <v>1230</v>
      </c>
      <c r="Q47" s="145">
        <f>O47+P47</f>
        <v>678969</v>
      </c>
      <c r="R47" s="248">
        <v>355914</v>
      </c>
      <c r="S47" s="249">
        <v>380234</v>
      </c>
      <c r="T47" s="143">
        <f>+R47+S47</f>
        <v>736148</v>
      </c>
      <c r="U47" s="256">
        <v>478</v>
      </c>
      <c r="V47" s="147">
        <f>+T47+U47</f>
        <v>736626</v>
      </c>
      <c r="W47" s="222">
        <f t="shared" si="19"/>
        <v>8.4918457249152812</v>
      </c>
    </row>
    <row r="48" spans="1:23" ht="12.75">
      <c r="A48" s="95" t="str">
        <f t="shared" si="2"/>
        <v xml:space="preserve"> </v>
      </c>
      <c r="B48" s="226" t="s">
        <v>26</v>
      </c>
      <c r="C48" s="248">
        <v>2820</v>
      </c>
      <c r="D48" s="252">
        <v>2792</v>
      </c>
      <c r="E48" s="119">
        <f>C48+D48</f>
        <v>5612</v>
      </c>
      <c r="F48" s="248">
        <v>2968</v>
      </c>
      <c r="G48" s="252">
        <v>2985</v>
      </c>
      <c r="H48" s="119">
        <f>F48+G48</f>
        <v>5953</v>
      </c>
      <c r="I48" s="222">
        <f t="shared" ref="I48:I50" si="38">IF(E48=0,0,((H48/E48)-1)*100)</f>
        <v>6.076265146115456</v>
      </c>
      <c r="L48" s="226" t="s">
        <v>26</v>
      </c>
      <c r="M48" s="248">
        <v>393118</v>
      </c>
      <c r="N48" s="249">
        <v>351642</v>
      </c>
      <c r="O48" s="143">
        <f>+M48+N48</f>
        <v>744760</v>
      </c>
      <c r="P48" s="102">
        <v>1123</v>
      </c>
      <c r="Q48" s="145">
        <f>O48+P48</f>
        <v>745883</v>
      </c>
      <c r="R48" s="248">
        <v>420131</v>
      </c>
      <c r="S48" s="249">
        <v>375066</v>
      </c>
      <c r="T48" s="143">
        <f>+R48+S48</f>
        <v>795197</v>
      </c>
      <c r="U48" s="102">
        <v>1058</v>
      </c>
      <c r="V48" s="147">
        <f>+T48+U48</f>
        <v>796255</v>
      </c>
      <c r="W48" s="222">
        <f>IF(Q48=0,0,((V48/Q48)-1)*100)</f>
        <v>6.7533379900064805</v>
      </c>
    </row>
    <row r="49" spans="1:23" ht="13.5" thickBot="1">
      <c r="A49" s="95" t="str">
        <f t="shared" si="2"/>
        <v xml:space="preserve"> </v>
      </c>
      <c r="B49" s="226" t="s">
        <v>27</v>
      </c>
      <c r="C49" s="248">
        <v>2596</v>
      </c>
      <c r="D49" s="257">
        <v>2662</v>
      </c>
      <c r="E49" s="120">
        <f>C49+D49</f>
        <v>5258</v>
      </c>
      <c r="F49" s="248">
        <v>2754</v>
      </c>
      <c r="G49" s="257">
        <v>2758</v>
      </c>
      <c r="H49" s="120">
        <f>F49+G49</f>
        <v>5512</v>
      </c>
      <c r="I49" s="223">
        <f t="shared" si="38"/>
        <v>4.8307341194370412</v>
      </c>
      <c r="L49" s="226" t="s">
        <v>27</v>
      </c>
      <c r="M49" s="248">
        <v>271380</v>
      </c>
      <c r="N49" s="249">
        <v>272296</v>
      </c>
      <c r="O49" s="143">
        <f>+M49+N49</f>
        <v>543676</v>
      </c>
      <c r="P49" s="255">
        <v>1058</v>
      </c>
      <c r="Q49" s="145">
        <f>O49+P49</f>
        <v>544734</v>
      </c>
      <c r="R49" s="248">
        <v>295631</v>
      </c>
      <c r="S49" s="249">
        <v>298024</v>
      </c>
      <c r="T49" s="143">
        <f>+R49+S49</f>
        <v>593655</v>
      </c>
      <c r="U49" s="255">
        <v>959</v>
      </c>
      <c r="V49" s="147">
        <f>+T49+U49</f>
        <v>594614</v>
      </c>
      <c r="W49" s="222">
        <f>IF(Q49=0,0,((V49/Q49)-1)*100)</f>
        <v>9.1567627502597624</v>
      </c>
    </row>
    <row r="50" spans="1:23" ht="14.25" thickTop="1" thickBot="1">
      <c r="A50" s="95" t="str">
        <f t="shared" si="2"/>
        <v xml:space="preserve"> </v>
      </c>
      <c r="B50" s="210" t="s">
        <v>28</v>
      </c>
      <c r="C50" s="113">
        <f t="shared" ref="C50:H50" si="39">+C47+C48+C49</f>
        <v>8166</v>
      </c>
      <c r="D50" s="121">
        <f t="shared" si="39"/>
        <v>8193</v>
      </c>
      <c r="E50" s="113">
        <f t="shared" si="39"/>
        <v>16359</v>
      </c>
      <c r="F50" s="113">
        <f t="shared" si="39"/>
        <v>8583</v>
      </c>
      <c r="G50" s="121">
        <f t="shared" si="39"/>
        <v>8600</v>
      </c>
      <c r="H50" s="113">
        <f t="shared" si="39"/>
        <v>17183</v>
      </c>
      <c r="I50" s="106">
        <f t="shared" si="38"/>
        <v>5.0369827006540691</v>
      </c>
      <c r="L50" s="203" t="s">
        <v>28</v>
      </c>
      <c r="M50" s="148">
        <f t="shared" ref="M50:V50" si="40">+M47+M48+M49</f>
        <v>997469</v>
      </c>
      <c r="N50" s="149">
        <f t="shared" si="40"/>
        <v>968706</v>
      </c>
      <c r="O50" s="148">
        <f t="shared" si="40"/>
        <v>1966175</v>
      </c>
      <c r="P50" s="148">
        <f t="shared" si="40"/>
        <v>3411</v>
      </c>
      <c r="Q50" s="148">
        <f t="shared" si="40"/>
        <v>1969586</v>
      </c>
      <c r="R50" s="148">
        <f t="shared" si="40"/>
        <v>1071676</v>
      </c>
      <c r="S50" s="149">
        <f t="shared" si="40"/>
        <v>1053324</v>
      </c>
      <c r="T50" s="148">
        <f t="shared" si="40"/>
        <v>2125000</v>
      </c>
      <c r="U50" s="148">
        <f t="shared" si="40"/>
        <v>2495</v>
      </c>
      <c r="V50" s="148">
        <f t="shared" si="40"/>
        <v>2127495</v>
      </c>
      <c r="W50" s="151">
        <f t="shared" ref="W50" si="41">IF(Q50=0,0,((V50/Q50)-1)*100)</f>
        <v>8.0173701478381645</v>
      </c>
    </row>
    <row r="51" spans="1:23" ht="14.25" thickTop="1" thickBot="1">
      <c r="A51" s="95" t="str">
        <f>IF(ISERROR(F51/G51)," ",IF(F51/G51&gt;0.5,IF(F51/G51&lt;1.5," ","NOT OK"),"NOT OK"))</f>
        <v xml:space="preserve"> </v>
      </c>
      <c r="B51" s="210" t="s">
        <v>94</v>
      </c>
      <c r="C51" s="103">
        <f>+C42+C46+C50</f>
        <v>25014</v>
      </c>
      <c r="D51" s="104">
        <f t="shared" ref="D51" si="42">+D42+D46+D50</f>
        <v>25314</v>
      </c>
      <c r="E51" s="105">
        <f t="shared" ref="E51" si="43">+E42+E46+E50</f>
        <v>50328</v>
      </c>
      <c r="F51" s="103">
        <f t="shared" ref="F51" si="44">+F42+F46+F50</f>
        <v>25556</v>
      </c>
      <c r="G51" s="104">
        <f t="shared" ref="G51" si="45">+G42+G46+G50</f>
        <v>25643</v>
      </c>
      <c r="H51" s="105">
        <f t="shared" ref="H51" si="46">+H42+H46+H50</f>
        <v>51199</v>
      </c>
      <c r="I51" s="106">
        <f>IF(E51=0,0,((H51/E51)-1)*100)</f>
        <v>1.7306469559688509</v>
      </c>
      <c r="L51" s="203" t="s">
        <v>94</v>
      </c>
      <c r="M51" s="148">
        <f t="shared" ref="M51" si="47">+M42+M46+M50</f>
        <v>3220454</v>
      </c>
      <c r="N51" s="149">
        <f t="shared" ref="N51" si="48">+N42+N46+N50</f>
        <v>3017801</v>
      </c>
      <c r="O51" s="148">
        <f t="shared" ref="O51" si="49">+O42+O46+O50</f>
        <v>6238255</v>
      </c>
      <c r="P51" s="148">
        <f t="shared" ref="P51" si="50">+P42+P46+P50</f>
        <v>12069</v>
      </c>
      <c r="Q51" s="148">
        <f t="shared" ref="Q51" si="51">+Q42+Q46+Q50</f>
        <v>6250324</v>
      </c>
      <c r="R51" s="148">
        <f t="shared" ref="R51" si="52">+R42+R46+R50</f>
        <v>3275856</v>
      </c>
      <c r="S51" s="149">
        <f t="shared" ref="S51" si="53">+S42+S46+S50</f>
        <v>3124027</v>
      </c>
      <c r="T51" s="148">
        <f t="shared" ref="T51" si="54">+T42+T46+T50</f>
        <v>6399883</v>
      </c>
      <c r="U51" s="148">
        <f t="shared" ref="U51" si="55">+U42+U46+U50</f>
        <v>7549</v>
      </c>
      <c r="V51" s="150">
        <f t="shared" ref="V51" si="56">+V42+V46+V50</f>
        <v>6407432</v>
      </c>
      <c r="W51" s="151">
        <f>IF(Q51=0,0,((V51/Q51)-1)*100)</f>
        <v>2.513597695095493</v>
      </c>
    </row>
    <row r="52" spans="1:23" ht="14.25" thickTop="1" thickBot="1">
      <c r="A52" s="95" t="str">
        <f>IF(ISERROR(F52/G52)," ",IF(F52/G52&gt;0.5,IF(F52/G52&lt;1.5," ","NOT OK"),"NOT OK"))</f>
        <v xml:space="preserve"> </v>
      </c>
      <c r="B52" s="210" t="s">
        <v>92</v>
      </c>
      <c r="C52" s="103">
        <f>+C38+C42+C46+C50</f>
        <v>32813</v>
      </c>
      <c r="D52" s="104">
        <f t="shared" ref="D52:H52" si="57">+D38+D42+D46+D50</f>
        <v>33244</v>
      </c>
      <c r="E52" s="105">
        <f t="shared" si="57"/>
        <v>66057</v>
      </c>
      <c r="F52" s="103">
        <f t="shared" si="57"/>
        <v>33689</v>
      </c>
      <c r="G52" s="104">
        <f t="shared" si="57"/>
        <v>33731</v>
      </c>
      <c r="H52" s="105">
        <f t="shared" si="57"/>
        <v>67420</v>
      </c>
      <c r="I52" s="106">
        <f>IF(E52=0,0,((H52/E52)-1)*100)</f>
        <v>2.0633695142074249</v>
      </c>
      <c r="L52" s="203" t="s">
        <v>92</v>
      </c>
      <c r="M52" s="148">
        <f t="shared" ref="M52:V52" si="58">+M38+M42+M46+M50</f>
        <v>4289201</v>
      </c>
      <c r="N52" s="149">
        <f t="shared" si="58"/>
        <v>4161044</v>
      </c>
      <c r="O52" s="148">
        <f t="shared" si="58"/>
        <v>8450245</v>
      </c>
      <c r="P52" s="148">
        <f t="shared" si="58"/>
        <v>15898</v>
      </c>
      <c r="Q52" s="148">
        <f t="shared" si="58"/>
        <v>8466143</v>
      </c>
      <c r="R52" s="148">
        <f t="shared" si="58"/>
        <v>4243576</v>
      </c>
      <c r="S52" s="149">
        <f t="shared" si="58"/>
        <v>4183503</v>
      </c>
      <c r="T52" s="148">
        <f t="shared" si="58"/>
        <v>8427079</v>
      </c>
      <c r="U52" s="148">
        <f t="shared" si="58"/>
        <v>9819</v>
      </c>
      <c r="V52" s="150">
        <f t="shared" si="58"/>
        <v>8436898</v>
      </c>
      <c r="W52" s="151">
        <f>IF(Q52=0,0,((V52/Q52)-1)*100)</f>
        <v>-0.34543475110212496</v>
      </c>
    </row>
    <row r="53" spans="1:23" ht="14.25" thickTop="1" thickBot="1">
      <c r="B53" s="205" t="s">
        <v>61</v>
      </c>
      <c r="C53" s="95"/>
      <c r="D53" s="95"/>
      <c r="E53" s="95"/>
      <c r="F53" s="95"/>
      <c r="G53" s="95"/>
      <c r="H53" s="95"/>
      <c r="I53" s="96"/>
      <c r="L53" s="205" t="s">
        <v>61</v>
      </c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6"/>
    </row>
    <row r="54" spans="1:23" ht="13.5" thickTop="1">
      <c r="B54" s="316" t="s">
        <v>34</v>
      </c>
      <c r="C54" s="317"/>
      <c r="D54" s="317"/>
      <c r="E54" s="317"/>
      <c r="F54" s="317"/>
      <c r="G54" s="317"/>
      <c r="H54" s="317"/>
      <c r="I54" s="318"/>
      <c r="L54" s="319" t="s">
        <v>35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1"/>
    </row>
    <row r="55" spans="1:23" ht="13.5" thickBot="1">
      <c r="B55" s="307" t="s">
        <v>36</v>
      </c>
      <c r="C55" s="308"/>
      <c r="D55" s="308"/>
      <c r="E55" s="308"/>
      <c r="F55" s="308"/>
      <c r="G55" s="308"/>
      <c r="H55" s="308"/>
      <c r="I55" s="309"/>
      <c r="L55" s="310" t="s">
        <v>37</v>
      </c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2"/>
    </row>
    <row r="56" spans="1:23" ht="14.25" thickTop="1" thickBot="1">
      <c r="B56" s="202"/>
      <c r="C56" s="95"/>
      <c r="D56" s="95"/>
      <c r="E56" s="95"/>
      <c r="F56" s="95"/>
      <c r="G56" s="95"/>
      <c r="H56" s="95"/>
      <c r="I56" s="96"/>
      <c r="L56" s="202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6"/>
    </row>
    <row r="57" spans="1:23" ht="14.25" thickTop="1" thickBot="1">
      <c r="B57" s="224"/>
      <c r="C57" s="301" t="s">
        <v>91</v>
      </c>
      <c r="D57" s="302"/>
      <c r="E57" s="303"/>
      <c r="F57" s="304" t="s">
        <v>93</v>
      </c>
      <c r="G57" s="305"/>
      <c r="H57" s="306"/>
      <c r="I57" s="225" t="s">
        <v>4</v>
      </c>
      <c r="L57" s="224"/>
      <c r="M57" s="313" t="s">
        <v>91</v>
      </c>
      <c r="N57" s="314"/>
      <c r="O57" s="314"/>
      <c r="P57" s="314"/>
      <c r="Q57" s="315"/>
      <c r="R57" s="313" t="s">
        <v>93</v>
      </c>
      <c r="S57" s="314"/>
      <c r="T57" s="314"/>
      <c r="U57" s="314"/>
      <c r="V57" s="315"/>
      <c r="W57" s="225" t="s">
        <v>4</v>
      </c>
    </row>
    <row r="58" spans="1:23" ht="13.5" thickTop="1">
      <c r="B58" s="226" t="s">
        <v>5</v>
      </c>
      <c r="C58" s="227"/>
      <c r="D58" s="228"/>
      <c r="E58" s="158"/>
      <c r="F58" s="227"/>
      <c r="G58" s="228"/>
      <c r="H58" s="158"/>
      <c r="I58" s="229" t="s">
        <v>6</v>
      </c>
      <c r="L58" s="226" t="s">
        <v>5</v>
      </c>
      <c r="M58" s="227"/>
      <c r="N58" s="230"/>
      <c r="O58" s="155"/>
      <c r="P58" s="231"/>
      <c r="Q58" s="156"/>
      <c r="R58" s="227"/>
      <c r="S58" s="230"/>
      <c r="T58" s="155"/>
      <c r="U58" s="231"/>
      <c r="V58" s="155"/>
      <c r="W58" s="229" t="s">
        <v>6</v>
      </c>
    </row>
    <row r="59" spans="1:23" ht="13.5" thickBot="1">
      <c r="B59" s="232" t="s">
        <v>38</v>
      </c>
      <c r="C59" s="233" t="s">
        <v>7</v>
      </c>
      <c r="D59" s="234" t="s">
        <v>8</v>
      </c>
      <c r="E59" s="279" t="s">
        <v>9</v>
      </c>
      <c r="F59" s="233" t="s">
        <v>7</v>
      </c>
      <c r="G59" s="234" t="s">
        <v>8</v>
      </c>
      <c r="H59" s="279" t="s">
        <v>9</v>
      </c>
      <c r="I59" s="235"/>
      <c r="L59" s="232"/>
      <c r="M59" s="236" t="s">
        <v>10</v>
      </c>
      <c r="N59" s="237" t="s">
        <v>11</v>
      </c>
      <c r="O59" s="157" t="s">
        <v>12</v>
      </c>
      <c r="P59" s="238" t="s">
        <v>13</v>
      </c>
      <c r="Q59" s="280" t="s">
        <v>9</v>
      </c>
      <c r="R59" s="236" t="s">
        <v>10</v>
      </c>
      <c r="S59" s="237" t="s">
        <v>11</v>
      </c>
      <c r="T59" s="157" t="s">
        <v>12</v>
      </c>
      <c r="U59" s="238" t="s">
        <v>13</v>
      </c>
      <c r="V59" s="157" t="s">
        <v>9</v>
      </c>
      <c r="W59" s="235"/>
    </row>
    <row r="60" spans="1:23" ht="5.25" customHeight="1" thickTop="1">
      <c r="B60" s="226"/>
      <c r="C60" s="239"/>
      <c r="D60" s="240"/>
      <c r="E60" s="99"/>
      <c r="F60" s="239"/>
      <c r="G60" s="240"/>
      <c r="H60" s="99"/>
      <c r="I60" s="241"/>
      <c r="L60" s="226"/>
      <c r="M60" s="242"/>
      <c r="N60" s="243"/>
      <c r="O60" s="141"/>
      <c r="P60" s="244"/>
      <c r="Q60" s="144"/>
      <c r="R60" s="242"/>
      <c r="S60" s="243"/>
      <c r="T60" s="141"/>
      <c r="U60" s="244"/>
      <c r="V60" s="146"/>
      <c r="W60" s="245"/>
    </row>
    <row r="61" spans="1:23" ht="12.75">
      <c r="A61" s="95" t="str">
        <f t="shared" si="2"/>
        <v xml:space="preserve"> </v>
      </c>
      <c r="B61" s="226" t="s">
        <v>14</v>
      </c>
      <c r="C61" s="246">
        <f t="shared" ref="C61:D63" si="59">+C9+C35</f>
        <v>12693</v>
      </c>
      <c r="D61" s="247">
        <f t="shared" si="59"/>
        <v>12677</v>
      </c>
      <c r="E61" s="100">
        <f>+C61+D61</f>
        <v>25370</v>
      </c>
      <c r="F61" s="246">
        <f t="shared" ref="F61:G63" si="60">+F9+F35</f>
        <v>12122</v>
      </c>
      <c r="G61" s="247">
        <f t="shared" si="60"/>
        <v>12129</v>
      </c>
      <c r="H61" s="100">
        <f>+F61+G61</f>
        <v>24251</v>
      </c>
      <c r="I61" s="222">
        <f t="shared" ref="I61:I73" si="61">IF(E61=0,0,((H61/E61)-1)*100)</f>
        <v>-4.4107213243988923</v>
      </c>
      <c r="K61" s="101"/>
      <c r="L61" s="226" t="s">
        <v>14</v>
      </c>
      <c r="M61" s="248">
        <f t="shared" ref="M61:N63" si="62">+M9+M35</f>
        <v>2061626</v>
      </c>
      <c r="N61" s="249">
        <f t="shared" si="62"/>
        <v>1990044</v>
      </c>
      <c r="O61" s="142">
        <f>+M61+N61</f>
        <v>4051670</v>
      </c>
      <c r="P61" s="102">
        <f>+P9+P35</f>
        <v>102214</v>
      </c>
      <c r="Q61" s="145">
        <f>+O61+P61</f>
        <v>4153884</v>
      </c>
      <c r="R61" s="248">
        <f t="shared" ref="R61:S63" si="63">+R9+R35</f>
        <v>1985574</v>
      </c>
      <c r="S61" s="249">
        <f t="shared" si="63"/>
        <v>1902975</v>
      </c>
      <c r="T61" s="142">
        <f>+R61+S61</f>
        <v>3888549</v>
      </c>
      <c r="U61" s="102">
        <f>+U9+U35</f>
        <v>77773</v>
      </c>
      <c r="V61" s="147">
        <f>+T61+U61</f>
        <v>3966322</v>
      </c>
      <c r="W61" s="222">
        <f t="shared" ref="W61:W73" si="64">IF(Q61=0,0,((V61/Q61)-1)*100)</f>
        <v>-4.5153403417139248</v>
      </c>
    </row>
    <row r="62" spans="1:23" ht="12.75">
      <c r="A62" s="95" t="str">
        <f t="shared" si="2"/>
        <v xml:space="preserve"> </v>
      </c>
      <c r="B62" s="226" t="s">
        <v>15</v>
      </c>
      <c r="C62" s="246">
        <f t="shared" si="59"/>
        <v>12944</v>
      </c>
      <c r="D62" s="247">
        <f t="shared" si="59"/>
        <v>12947</v>
      </c>
      <c r="E62" s="100">
        <f>+C62+D62</f>
        <v>25891</v>
      </c>
      <c r="F62" s="246">
        <f t="shared" si="60"/>
        <v>12325</v>
      </c>
      <c r="G62" s="247">
        <f t="shared" si="60"/>
        <v>12321</v>
      </c>
      <c r="H62" s="100">
        <f>+F62+G62</f>
        <v>24646</v>
      </c>
      <c r="I62" s="222">
        <f t="shared" si="61"/>
        <v>-4.8086207562473398</v>
      </c>
      <c r="K62" s="101"/>
      <c r="L62" s="226" t="s">
        <v>15</v>
      </c>
      <c r="M62" s="248">
        <f t="shared" si="62"/>
        <v>2172651</v>
      </c>
      <c r="N62" s="249">
        <f t="shared" si="62"/>
        <v>2087239</v>
      </c>
      <c r="O62" s="142">
        <f t="shared" ref="O62:O63" si="65">+M62+N62</f>
        <v>4259890</v>
      </c>
      <c r="P62" s="102">
        <f>+P10+P36</f>
        <v>87065</v>
      </c>
      <c r="Q62" s="145">
        <f t="shared" ref="Q62:Q63" si="66">+O62+P62</f>
        <v>4346955</v>
      </c>
      <c r="R62" s="248">
        <f t="shared" si="63"/>
        <v>2103203</v>
      </c>
      <c r="S62" s="249">
        <f t="shared" si="63"/>
        <v>2048544</v>
      </c>
      <c r="T62" s="142">
        <f t="shared" ref="T62:T63" si="67">+R62+S62</f>
        <v>4151747</v>
      </c>
      <c r="U62" s="102">
        <f>+U10+U36</f>
        <v>67402</v>
      </c>
      <c r="V62" s="147">
        <f t="shared" ref="V62:V63" si="68">+T62+U62</f>
        <v>4219149</v>
      </c>
      <c r="W62" s="222">
        <f t="shared" si="64"/>
        <v>-2.9401270544553548</v>
      </c>
    </row>
    <row r="63" spans="1:23" ht="13.5" thickBot="1">
      <c r="A63" s="95" t="str">
        <f t="shared" si="2"/>
        <v xml:space="preserve"> </v>
      </c>
      <c r="B63" s="232" t="s">
        <v>16</v>
      </c>
      <c r="C63" s="250">
        <f t="shared" si="59"/>
        <v>13815</v>
      </c>
      <c r="D63" s="251">
        <f t="shared" si="59"/>
        <v>13799</v>
      </c>
      <c r="E63" s="100">
        <f>+C63+D63</f>
        <v>27614</v>
      </c>
      <c r="F63" s="250">
        <f t="shared" si="60"/>
        <v>13314</v>
      </c>
      <c r="G63" s="251">
        <f t="shared" si="60"/>
        <v>13300</v>
      </c>
      <c r="H63" s="100">
        <f>+F63+G63</f>
        <v>26614</v>
      </c>
      <c r="I63" s="222">
        <f t="shared" si="61"/>
        <v>-3.6213514883754572</v>
      </c>
      <c r="K63" s="101"/>
      <c r="L63" s="232" t="s">
        <v>16</v>
      </c>
      <c r="M63" s="248">
        <f t="shared" si="62"/>
        <v>2249570</v>
      </c>
      <c r="N63" s="249">
        <f t="shared" si="62"/>
        <v>2143346</v>
      </c>
      <c r="O63" s="142">
        <f t="shared" si="65"/>
        <v>4392916</v>
      </c>
      <c r="P63" s="102">
        <f>+P11+P37</f>
        <v>82778</v>
      </c>
      <c r="Q63" s="145">
        <f t="shared" si="66"/>
        <v>4475694</v>
      </c>
      <c r="R63" s="248">
        <f t="shared" si="63"/>
        <v>2375183</v>
      </c>
      <c r="S63" s="249">
        <f t="shared" si="63"/>
        <v>2270733</v>
      </c>
      <c r="T63" s="142">
        <f t="shared" si="67"/>
        <v>4645916</v>
      </c>
      <c r="U63" s="102">
        <f>+U11+U37</f>
        <v>71241</v>
      </c>
      <c r="V63" s="147">
        <f t="shared" si="68"/>
        <v>4717157</v>
      </c>
      <c r="W63" s="222">
        <f t="shared" si="64"/>
        <v>5.3949845543506791</v>
      </c>
    </row>
    <row r="64" spans="1:23" ht="14.25" thickTop="1" thickBot="1">
      <c r="A64" s="95" t="str">
        <f t="shared" si="2"/>
        <v xml:space="preserve"> </v>
      </c>
      <c r="B64" s="210" t="s">
        <v>17</v>
      </c>
      <c r="C64" s="103">
        <f>C63+C61+C62</f>
        <v>39452</v>
      </c>
      <c r="D64" s="104">
        <f>D63+D61+D62</f>
        <v>39423</v>
      </c>
      <c r="E64" s="105">
        <f>+E61+E62+E63</f>
        <v>78875</v>
      </c>
      <c r="F64" s="103">
        <f>F63+F61+F62</f>
        <v>37761</v>
      </c>
      <c r="G64" s="104">
        <f>G63+G61+G62</f>
        <v>37750</v>
      </c>
      <c r="H64" s="105">
        <f>+H61+H62+H63</f>
        <v>75511</v>
      </c>
      <c r="I64" s="106">
        <f>IF(E64=0,0,((H64/E64)-1)*100)</f>
        <v>-4.2649762282091945</v>
      </c>
      <c r="L64" s="203" t="s">
        <v>17</v>
      </c>
      <c r="M64" s="148">
        <f t="shared" ref="M64:V64" si="69">+M61+M62+M63</f>
        <v>6483847</v>
      </c>
      <c r="N64" s="149">
        <f t="shared" si="69"/>
        <v>6220629</v>
      </c>
      <c r="O64" s="148">
        <f t="shared" si="69"/>
        <v>12704476</v>
      </c>
      <c r="P64" s="148">
        <f t="shared" si="69"/>
        <v>272057</v>
      </c>
      <c r="Q64" s="148">
        <f t="shared" si="69"/>
        <v>12976533</v>
      </c>
      <c r="R64" s="148">
        <f t="shared" si="69"/>
        <v>6463960</v>
      </c>
      <c r="S64" s="149">
        <f t="shared" si="69"/>
        <v>6222252</v>
      </c>
      <c r="T64" s="148">
        <f t="shared" si="69"/>
        <v>12686212</v>
      </c>
      <c r="U64" s="148">
        <f t="shared" si="69"/>
        <v>216416</v>
      </c>
      <c r="V64" s="150">
        <f t="shared" si="69"/>
        <v>12902628</v>
      </c>
      <c r="W64" s="151">
        <f>IF(Q64=0,0,((V64/Q64)-1)*100)</f>
        <v>-0.5695280858145968</v>
      </c>
    </row>
    <row r="65" spans="1:25" ht="13.5" thickTop="1">
      <c r="A65" s="95" t="str">
        <f t="shared" si="2"/>
        <v xml:space="preserve"> </v>
      </c>
      <c r="B65" s="226" t="s">
        <v>18</v>
      </c>
      <c r="C65" s="246">
        <f t="shared" ref="C65:D67" si="70">+C13+C39</f>
        <v>13692</v>
      </c>
      <c r="D65" s="247">
        <f t="shared" si="70"/>
        <v>13701</v>
      </c>
      <c r="E65" s="100">
        <f>+C65+D65</f>
        <v>27393</v>
      </c>
      <c r="F65" s="246">
        <f t="shared" ref="F65:G67" si="71">+F13+F39</f>
        <v>13546</v>
      </c>
      <c r="G65" s="247">
        <f t="shared" si="71"/>
        <v>13560</v>
      </c>
      <c r="H65" s="100">
        <f>+F65+G65</f>
        <v>27106</v>
      </c>
      <c r="I65" s="222">
        <f t="shared" si="61"/>
        <v>-1.0477129193589563</v>
      </c>
      <c r="L65" s="226" t="s">
        <v>18</v>
      </c>
      <c r="M65" s="248">
        <f t="shared" ref="M65:N67" si="72">+M13+M39</f>
        <v>2164455</v>
      </c>
      <c r="N65" s="249">
        <f t="shared" si="72"/>
        <v>2143299</v>
      </c>
      <c r="O65" s="142">
        <f t="shared" ref="O65:O66" si="73">+M65+N65</f>
        <v>4307754</v>
      </c>
      <c r="P65" s="102">
        <f>+P13+P39</f>
        <v>84646</v>
      </c>
      <c r="Q65" s="145">
        <f t="shared" ref="Q65:Q66" si="74">+O65+P65</f>
        <v>4392400</v>
      </c>
      <c r="R65" s="248">
        <f t="shared" ref="R65:S67" si="75">+R13+R39</f>
        <v>2365684</v>
      </c>
      <c r="S65" s="249">
        <f t="shared" si="75"/>
        <v>2332153</v>
      </c>
      <c r="T65" s="142">
        <f t="shared" ref="T65:T66" si="76">+R65+S65</f>
        <v>4697837</v>
      </c>
      <c r="U65" s="102">
        <f>+U13+U39</f>
        <v>66503</v>
      </c>
      <c r="V65" s="147">
        <f t="shared" ref="V65:V66" si="77">+T65+U65</f>
        <v>4764340</v>
      </c>
      <c r="W65" s="222">
        <f t="shared" si="64"/>
        <v>8.4678080320553573</v>
      </c>
    </row>
    <row r="66" spans="1:25" ht="12.75">
      <c r="A66" s="95" t="str">
        <f t="shared" si="2"/>
        <v xml:space="preserve"> </v>
      </c>
      <c r="B66" s="226" t="s">
        <v>19</v>
      </c>
      <c r="C66" s="248">
        <f t="shared" si="70"/>
        <v>11961</v>
      </c>
      <c r="D66" s="252">
        <f t="shared" si="70"/>
        <v>11963</v>
      </c>
      <c r="E66" s="100">
        <f>+C66+D66</f>
        <v>23924</v>
      </c>
      <c r="F66" s="248">
        <f t="shared" si="71"/>
        <v>12535</v>
      </c>
      <c r="G66" s="252">
        <f t="shared" si="71"/>
        <v>12530</v>
      </c>
      <c r="H66" s="107">
        <f>+F66+G66</f>
        <v>25065</v>
      </c>
      <c r="I66" s="222">
        <f>IF(E66=0,0,((H66/E66)-1)*100)</f>
        <v>4.7692693529510111</v>
      </c>
      <c r="L66" s="226" t="s">
        <v>19</v>
      </c>
      <c r="M66" s="248">
        <f t="shared" si="72"/>
        <v>1867842</v>
      </c>
      <c r="N66" s="249">
        <f t="shared" si="72"/>
        <v>1933033</v>
      </c>
      <c r="O66" s="142">
        <f t="shared" si="73"/>
        <v>3800875</v>
      </c>
      <c r="P66" s="102">
        <f>+P14+P40</f>
        <v>77502</v>
      </c>
      <c r="Q66" s="145">
        <f t="shared" si="74"/>
        <v>3878377</v>
      </c>
      <c r="R66" s="248">
        <f t="shared" si="75"/>
        <v>2237717</v>
      </c>
      <c r="S66" s="249">
        <f t="shared" si="75"/>
        <v>2262048</v>
      </c>
      <c r="T66" s="142">
        <f t="shared" si="76"/>
        <v>4499765</v>
      </c>
      <c r="U66" s="102">
        <f>+U14+U40</f>
        <v>66090</v>
      </c>
      <c r="V66" s="147">
        <f t="shared" si="77"/>
        <v>4565855</v>
      </c>
      <c r="W66" s="222">
        <f t="shared" si="64"/>
        <v>17.725919888654463</v>
      </c>
    </row>
    <row r="67" spans="1:25" ht="13.5" thickBot="1">
      <c r="A67" s="95" t="str">
        <f>IF(ISERROR(F67/G67)," ",IF(F67/G67&gt;0.5,IF(F67/G67&lt;1.5," ","NOT OK"),"NOT OK"))</f>
        <v xml:space="preserve"> </v>
      </c>
      <c r="B67" s="226" t="s">
        <v>20</v>
      </c>
      <c r="C67" s="248">
        <f t="shared" si="70"/>
        <v>12544</v>
      </c>
      <c r="D67" s="252">
        <f t="shared" si="70"/>
        <v>12553</v>
      </c>
      <c r="E67" s="100">
        <f>+C67+D67</f>
        <v>25097</v>
      </c>
      <c r="F67" s="248">
        <f t="shared" si="71"/>
        <v>13563</v>
      </c>
      <c r="G67" s="252">
        <f t="shared" si="71"/>
        <v>13566</v>
      </c>
      <c r="H67" s="107">
        <f>+F67+G67</f>
        <v>27129</v>
      </c>
      <c r="I67" s="222">
        <f>IF(E67=0,0,((H67/E67)-1)*100)</f>
        <v>8.0965852492329802</v>
      </c>
      <c r="L67" s="226" t="s">
        <v>20</v>
      </c>
      <c r="M67" s="248">
        <f t="shared" si="72"/>
        <v>1922985</v>
      </c>
      <c r="N67" s="249">
        <f t="shared" si="72"/>
        <v>2038613</v>
      </c>
      <c r="O67" s="142">
        <f>+M67+N67</f>
        <v>3961598</v>
      </c>
      <c r="P67" s="102">
        <f>+P15+P41</f>
        <v>85688</v>
      </c>
      <c r="Q67" s="145">
        <f>+O67+P67</f>
        <v>4047286</v>
      </c>
      <c r="R67" s="248">
        <f t="shared" si="75"/>
        <v>2311084</v>
      </c>
      <c r="S67" s="249">
        <f t="shared" si="75"/>
        <v>2419167</v>
      </c>
      <c r="T67" s="142">
        <f>+R67+S67</f>
        <v>4730251</v>
      </c>
      <c r="U67" s="102">
        <f>+U15+U41</f>
        <v>78868</v>
      </c>
      <c r="V67" s="147">
        <f>+T67+U67</f>
        <v>4809119</v>
      </c>
      <c r="W67" s="222">
        <f>IF(Q67=0,0,((V67/Q67)-1)*100)</f>
        <v>18.823305296438164</v>
      </c>
    </row>
    <row r="68" spans="1:25" ht="14.25" thickTop="1" thickBot="1">
      <c r="A68" s="95" t="str">
        <f t="shared" ref="A68" si="78">IF(ISERROR(F68/G68)," ",IF(F68/G68&gt;0.5,IF(F68/G68&lt;1.5," ","NOT OK"),"NOT OK"))</f>
        <v xml:space="preserve"> </v>
      </c>
      <c r="B68" s="210" t="s">
        <v>89</v>
      </c>
      <c r="C68" s="103">
        <f t="shared" ref="C68:H68" si="79">+C65+C66+C67</f>
        <v>38197</v>
      </c>
      <c r="D68" s="104">
        <f t="shared" si="79"/>
        <v>38217</v>
      </c>
      <c r="E68" s="105">
        <f t="shared" si="79"/>
        <v>76414</v>
      </c>
      <c r="F68" s="103">
        <f t="shared" si="79"/>
        <v>39644</v>
      </c>
      <c r="G68" s="104">
        <f t="shared" si="79"/>
        <v>39656</v>
      </c>
      <c r="H68" s="105">
        <f t="shared" si="79"/>
        <v>79300</v>
      </c>
      <c r="I68" s="106">
        <f>IF(E68=0,0,((H68/E68)-1)*100)</f>
        <v>3.7767948281728581</v>
      </c>
      <c r="L68" s="203" t="s">
        <v>89</v>
      </c>
      <c r="M68" s="148">
        <f t="shared" ref="M68:V68" si="80">+M65+M66+M67</f>
        <v>5955282</v>
      </c>
      <c r="N68" s="149">
        <f t="shared" si="80"/>
        <v>6114945</v>
      </c>
      <c r="O68" s="148">
        <f t="shared" si="80"/>
        <v>12070227</v>
      </c>
      <c r="P68" s="148">
        <f t="shared" si="80"/>
        <v>247836</v>
      </c>
      <c r="Q68" s="148">
        <f t="shared" si="80"/>
        <v>12318063</v>
      </c>
      <c r="R68" s="148">
        <f t="shared" si="80"/>
        <v>6914485</v>
      </c>
      <c r="S68" s="149">
        <f t="shared" si="80"/>
        <v>7013368</v>
      </c>
      <c r="T68" s="148">
        <f t="shared" si="80"/>
        <v>13927853</v>
      </c>
      <c r="U68" s="148">
        <f t="shared" si="80"/>
        <v>211461</v>
      </c>
      <c r="V68" s="150">
        <f t="shared" si="80"/>
        <v>14139314</v>
      </c>
      <c r="W68" s="151">
        <f>IF(Q68=0,0,((V68/Q68)-1)*100)</f>
        <v>14.78520608313174</v>
      </c>
    </row>
    <row r="69" spans="1:25" ht="13.5" thickTop="1">
      <c r="A69" s="95" t="str">
        <f t="shared" si="2"/>
        <v xml:space="preserve"> </v>
      </c>
      <c r="B69" s="226" t="s">
        <v>21</v>
      </c>
      <c r="C69" s="253">
        <f t="shared" ref="C69:D71" si="81">+C17+C43</f>
        <v>12291</v>
      </c>
      <c r="D69" s="254">
        <f t="shared" si="81"/>
        <v>12284</v>
      </c>
      <c r="E69" s="100">
        <f>+C69+D69</f>
        <v>24575</v>
      </c>
      <c r="F69" s="253">
        <f t="shared" ref="F69:G71" si="82">+F17+F43</f>
        <v>13101</v>
      </c>
      <c r="G69" s="254">
        <f t="shared" si="82"/>
        <v>13097</v>
      </c>
      <c r="H69" s="107">
        <f>+F69+G69</f>
        <v>26198</v>
      </c>
      <c r="I69" s="222">
        <f t="shared" si="61"/>
        <v>6.6042726347914638</v>
      </c>
      <c r="L69" s="226" t="s">
        <v>21</v>
      </c>
      <c r="M69" s="248">
        <f t="shared" ref="M69:N71" si="83">+M17+M43</f>
        <v>1927992</v>
      </c>
      <c r="N69" s="249">
        <f t="shared" si="83"/>
        <v>1931267</v>
      </c>
      <c r="O69" s="142">
        <f t="shared" ref="O69:O71" si="84">+M69+N69</f>
        <v>3859259</v>
      </c>
      <c r="P69" s="102">
        <f>+P17+P43</f>
        <v>70155</v>
      </c>
      <c r="Q69" s="145">
        <f t="shared" ref="Q69:Q71" si="85">+O69+P69</f>
        <v>3929414</v>
      </c>
      <c r="R69" s="248">
        <f t="shared" ref="R69:S71" si="86">+R17+R43</f>
        <v>2228297</v>
      </c>
      <c r="S69" s="249">
        <f t="shared" si="86"/>
        <v>2260915</v>
      </c>
      <c r="T69" s="142">
        <f t="shared" ref="T69:T71" si="87">+R69+S69</f>
        <v>4489212</v>
      </c>
      <c r="U69" s="102">
        <f>+U17+U43</f>
        <v>72349</v>
      </c>
      <c r="V69" s="147">
        <f t="shared" ref="V69:V71" si="88">+T69+U69</f>
        <v>4561561</v>
      </c>
      <c r="W69" s="222">
        <f t="shared" si="64"/>
        <v>16.087564201685044</v>
      </c>
    </row>
    <row r="70" spans="1:25" ht="12.75">
      <c r="A70" s="95" t="str">
        <f>IF(ISERROR(F70/G70)," ",IF(F70/G70&gt;0.5,IF(F70/G70&lt;1.5," ","NOT OK"),"NOT OK"))</f>
        <v xml:space="preserve"> </v>
      </c>
      <c r="B70" s="226" t="s">
        <v>90</v>
      </c>
      <c r="C70" s="253">
        <f t="shared" si="81"/>
        <v>11836</v>
      </c>
      <c r="D70" s="254">
        <f t="shared" si="81"/>
        <v>11844</v>
      </c>
      <c r="E70" s="100">
        <f>+C70+D70</f>
        <v>23680</v>
      </c>
      <c r="F70" s="253">
        <f t="shared" si="82"/>
        <v>13113</v>
      </c>
      <c r="G70" s="254">
        <f t="shared" si="82"/>
        <v>13120</v>
      </c>
      <c r="H70" s="107">
        <f>+F70+G70</f>
        <v>26233</v>
      </c>
      <c r="I70" s="222">
        <f>IF(E70=0,0,((H70/E70)-1)*100)</f>
        <v>10.781250000000009</v>
      </c>
      <c r="L70" s="226" t="s">
        <v>90</v>
      </c>
      <c r="M70" s="248">
        <f t="shared" si="83"/>
        <v>1625458</v>
      </c>
      <c r="N70" s="249">
        <f t="shared" si="83"/>
        <v>1685059</v>
      </c>
      <c r="O70" s="142">
        <f>+M70+N70</f>
        <v>3310517</v>
      </c>
      <c r="P70" s="102">
        <f>+P18+P44</f>
        <v>78688</v>
      </c>
      <c r="Q70" s="145">
        <f>+O70+P70</f>
        <v>3389205</v>
      </c>
      <c r="R70" s="248">
        <f t="shared" si="86"/>
        <v>2011564</v>
      </c>
      <c r="S70" s="249">
        <f t="shared" si="86"/>
        <v>2072116</v>
      </c>
      <c r="T70" s="142">
        <f>+R70+S70</f>
        <v>4083680</v>
      </c>
      <c r="U70" s="102">
        <f>+U18+U44</f>
        <v>78977</v>
      </c>
      <c r="V70" s="147">
        <f>+T70+U70</f>
        <v>4162657</v>
      </c>
      <c r="W70" s="222">
        <f>IF(Q70=0,0,((V70/Q70)-1)*100)</f>
        <v>22.821045053338462</v>
      </c>
    </row>
    <row r="71" spans="1:25" ht="13.5" thickBot="1">
      <c r="A71" s="95" t="str">
        <f t="shared" ref="A71:A76" si="89">IF(ISERROR(F71/G71)," ",IF(F71/G71&gt;0.5,IF(F71/G71&lt;1.5," ","NOT OK"),"NOT OK"))</f>
        <v xml:space="preserve"> </v>
      </c>
      <c r="B71" s="226" t="s">
        <v>22</v>
      </c>
      <c r="C71" s="253">
        <f t="shared" si="81"/>
        <v>10651</v>
      </c>
      <c r="D71" s="254">
        <f t="shared" si="81"/>
        <v>10645</v>
      </c>
      <c r="E71" s="100">
        <f>+C71+D71</f>
        <v>21296</v>
      </c>
      <c r="F71" s="253">
        <f t="shared" si="82"/>
        <v>12497</v>
      </c>
      <c r="G71" s="254">
        <f t="shared" si="82"/>
        <v>12495</v>
      </c>
      <c r="H71" s="107">
        <f>+F71+G71</f>
        <v>24992</v>
      </c>
      <c r="I71" s="222">
        <f t="shared" si="61"/>
        <v>17.355371900826455</v>
      </c>
      <c r="L71" s="226" t="s">
        <v>22</v>
      </c>
      <c r="M71" s="248">
        <f t="shared" si="83"/>
        <v>1435655</v>
      </c>
      <c r="N71" s="249">
        <f t="shared" si="83"/>
        <v>1416188</v>
      </c>
      <c r="O71" s="143">
        <f t="shared" si="84"/>
        <v>2851843</v>
      </c>
      <c r="P71" s="255">
        <f>+P19+P45</f>
        <v>89283</v>
      </c>
      <c r="Q71" s="145">
        <f t="shared" si="85"/>
        <v>2941126</v>
      </c>
      <c r="R71" s="248">
        <f t="shared" si="86"/>
        <v>1914755</v>
      </c>
      <c r="S71" s="249">
        <f t="shared" si="86"/>
        <v>1885666</v>
      </c>
      <c r="T71" s="143">
        <f t="shared" si="87"/>
        <v>3800421</v>
      </c>
      <c r="U71" s="255">
        <f>+U19+U45</f>
        <v>88704</v>
      </c>
      <c r="V71" s="147">
        <f t="shared" si="88"/>
        <v>3889125</v>
      </c>
      <c r="W71" s="222">
        <f t="shared" si="64"/>
        <v>32.232519110027937</v>
      </c>
      <c r="Y71" s="3"/>
    </row>
    <row r="72" spans="1:25" ht="16.5" thickTop="1" thickBot="1">
      <c r="A72" s="115" t="str">
        <f t="shared" si="89"/>
        <v xml:space="preserve"> </v>
      </c>
      <c r="B72" s="211" t="s">
        <v>23</v>
      </c>
      <c r="C72" s="110">
        <f>+C69+C70+C71</f>
        <v>34778</v>
      </c>
      <c r="D72" s="111">
        <f t="shared" ref="D72" si="90">+D69+D70+D71</f>
        <v>34773</v>
      </c>
      <c r="E72" s="112">
        <f t="shared" ref="E72" si="91">+E69+E70+E71</f>
        <v>69551</v>
      </c>
      <c r="F72" s="113">
        <f t="shared" ref="F72" si="92">+F69+F70+F71</f>
        <v>38711</v>
      </c>
      <c r="G72" s="114">
        <f t="shared" ref="G72" si="93">+G69+G70+G71</f>
        <v>38712</v>
      </c>
      <c r="H72" s="114">
        <f t="shared" ref="H72" si="94">+H69+H70+H71</f>
        <v>77423</v>
      </c>
      <c r="I72" s="106">
        <f t="shared" si="61"/>
        <v>11.318313180256222</v>
      </c>
      <c r="J72" s="115"/>
      <c r="K72" s="116"/>
      <c r="L72" s="204" t="s">
        <v>23</v>
      </c>
      <c r="M72" s="152">
        <f>+M69+M70+M71</f>
        <v>4989105</v>
      </c>
      <c r="N72" s="152">
        <f t="shared" ref="N72" si="95">+N69+N70+N71</f>
        <v>5032514</v>
      </c>
      <c r="O72" s="153">
        <f t="shared" ref="O72" si="96">+O69+O70+O71</f>
        <v>10021619</v>
      </c>
      <c r="P72" s="153">
        <f t="shared" ref="P72" si="97">+P69+P70+P71</f>
        <v>238126</v>
      </c>
      <c r="Q72" s="153">
        <f t="shared" ref="Q72" si="98">+Q69+Q70+Q71</f>
        <v>10259745</v>
      </c>
      <c r="R72" s="152">
        <f t="shared" ref="R72" si="99">+R69+R70+R71</f>
        <v>6154616</v>
      </c>
      <c r="S72" s="152">
        <f t="shared" ref="S72" si="100">+S69+S70+S71</f>
        <v>6218697</v>
      </c>
      <c r="T72" s="153">
        <f t="shared" ref="T72" si="101">+T69+T70+T71</f>
        <v>12373313</v>
      </c>
      <c r="U72" s="153">
        <f t="shared" ref="U72" si="102">+U69+U70+U71</f>
        <v>240030</v>
      </c>
      <c r="V72" s="153">
        <f t="shared" ref="V72" si="103">+V69+V70+V71</f>
        <v>12613343</v>
      </c>
      <c r="W72" s="154">
        <f t="shared" si="64"/>
        <v>22.940121806146262</v>
      </c>
    </row>
    <row r="73" spans="1:25" ht="13.5" thickTop="1">
      <c r="A73" s="95" t="str">
        <f t="shared" si="89"/>
        <v xml:space="preserve"> </v>
      </c>
      <c r="B73" s="226" t="s">
        <v>25</v>
      </c>
      <c r="C73" s="248">
        <f t="shared" ref="C73:D75" si="104">+C21+C47</f>
        <v>11305</v>
      </c>
      <c r="D73" s="252">
        <f t="shared" si="104"/>
        <v>11308</v>
      </c>
      <c r="E73" s="117">
        <f>+C73+D73</f>
        <v>22613</v>
      </c>
      <c r="F73" s="248">
        <f t="shared" ref="F73:G75" si="105">+F21+F47</f>
        <v>13451</v>
      </c>
      <c r="G73" s="252">
        <f t="shared" si="105"/>
        <v>13455</v>
      </c>
      <c r="H73" s="118">
        <f>+F73+G73</f>
        <v>26906</v>
      </c>
      <c r="I73" s="222">
        <f t="shared" si="61"/>
        <v>18.984654844558445</v>
      </c>
      <c r="L73" s="226" t="s">
        <v>25</v>
      </c>
      <c r="M73" s="248">
        <f t="shared" ref="M73:N75" si="106">+M21+M47</f>
        <v>1776711</v>
      </c>
      <c r="N73" s="249">
        <f t="shared" si="106"/>
        <v>1673666</v>
      </c>
      <c r="O73" s="143">
        <f t="shared" ref="O73:O75" si="107">+M73+N73</f>
        <v>3450377</v>
      </c>
      <c r="P73" s="256">
        <f>+P21+P47</f>
        <v>93606</v>
      </c>
      <c r="Q73" s="145">
        <f t="shared" ref="Q73:Q75" si="108">+O73+P73</f>
        <v>3543983</v>
      </c>
      <c r="R73" s="248">
        <f t="shared" ref="R73:S75" si="109">+R21+R47</f>
        <v>2240167</v>
      </c>
      <c r="S73" s="249">
        <f t="shared" si="109"/>
        <v>2161226</v>
      </c>
      <c r="T73" s="143">
        <f t="shared" ref="T73:T75" si="110">+R73+S73</f>
        <v>4401393</v>
      </c>
      <c r="U73" s="256">
        <f>+U21+U47</f>
        <v>101556</v>
      </c>
      <c r="V73" s="147">
        <f t="shared" ref="V73:V75" si="111">+T73+U73</f>
        <v>4502949</v>
      </c>
      <c r="W73" s="222">
        <f t="shared" si="64"/>
        <v>27.058989842784232</v>
      </c>
    </row>
    <row r="74" spans="1:25" ht="12.75">
      <c r="A74" s="95" t="str">
        <f t="shared" si="89"/>
        <v xml:space="preserve"> </v>
      </c>
      <c r="B74" s="226" t="s">
        <v>26</v>
      </c>
      <c r="C74" s="248">
        <f t="shared" si="104"/>
        <v>11680</v>
      </c>
      <c r="D74" s="252">
        <f t="shared" si="104"/>
        <v>11680</v>
      </c>
      <c r="E74" s="119">
        <f>+C74+D74</f>
        <v>23360</v>
      </c>
      <c r="F74" s="248">
        <f t="shared" si="105"/>
        <v>13622</v>
      </c>
      <c r="G74" s="252">
        <f t="shared" si="105"/>
        <v>13622</v>
      </c>
      <c r="H74" s="119">
        <f>+F74+G74</f>
        <v>27244</v>
      </c>
      <c r="I74" s="222">
        <f>IF(E74=0,0,((H74/E74)-1)*100)</f>
        <v>16.626712328767113</v>
      </c>
      <c r="L74" s="226" t="s">
        <v>26</v>
      </c>
      <c r="M74" s="248">
        <f t="shared" si="106"/>
        <v>1932418</v>
      </c>
      <c r="N74" s="249">
        <f t="shared" si="106"/>
        <v>1987721</v>
      </c>
      <c r="O74" s="143">
        <f>+M74+N74</f>
        <v>3920139</v>
      </c>
      <c r="P74" s="102">
        <f>+P22+P48</f>
        <v>90795</v>
      </c>
      <c r="Q74" s="145">
        <f>+O74+P74</f>
        <v>4010934</v>
      </c>
      <c r="R74" s="248">
        <f t="shared" si="109"/>
        <v>2227196</v>
      </c>
      <c r="S74" s="249">
        <f t="shared" si="109"/>
        <v>2325233</v>
      </c>
      <c r="T74" s="143">
        <f>+R74+S74</f>
        <v>4552429</v>
      </c>
      <c r="U74" s="102">
        <f>+U22+U48</f>
        <v>98378</v>
      </c>
      <c r="V74" s="147">
        <f>+T74+U74</f>
        <v>4650807</v>
      </c>
      <c r="W74" s="222">
        <f>IF(Q74=0,0,((V74/Q74)-1)*100)</f>
        <v>15.953216881654008</v>
      </c>
    </row>
    <row r="75" spans="1:25" ht="13.5" thickBot="1">
      <c r="A75" s="95" t="str">
        <f t="shared" si="89"/>
        <v xml:space="preserve"> </v>
      </c>
      <c r="B75" s="226" t="s">
        <v>27</v>
      </c>
      <c r="C75" s="248">
        <f t="shared" si="104"/>
        <v>11065</v>
      </c>
      <c r="D75" s="257">
        <f t="shared" si="104"/>
        <v>11054</v>
      </c>
      <c r="E75" s="120">
        <f>+C75+D75</f>
        <v>22119</v>
      </c>
      <c r="F75" s="248">
        <f t="shared" si="105"/>
        <v>12244</v>
      </c>
      <c r="G75" s="257">
        <f t="shared" si="105"/>
        <v>12242</v>
      </c>
      <c r="H75" s="120">
        <f>+F75+G75</f>
        <v>24486</v>
      </c>
      <c r="I75" s="223">
        <f>IF(E75=0,0,((H75/E75)-1)*100)</f>
        <v>10.701207107012078</v>
      </c>
      <c r="L75" s="226" t="s">
        <v>27</v>
      </c>
      <c r="M75" s="248">
        <f t="shared" si="106"/>
        <v>1642622</v>
      </c>
      <c r="N75" s="249">
        <f t="shared" si="106"/>
        <v>1657354</v>
      </c>
      <c r="O75" s="143">
        <f t="shared" si="107"/>
        <v>3299976</v>
      </c>
      <c r="P75" s="255">
        <f>+P23+P49</f>
        <v>88023</v>
      </c>
      <c r="Q75" s="145">
        <f t="shared" si="108"/>
        <v>3387999</v>
      </c>
      <c r="R75" s="248">
        <f t="shared" si="109"/>
        <v>1740978</v>
      </c>
      <c r="S75" s="249">
        <f t="shared" si="109"/>
        <v>1740101</v>
      </c>
      <c r="T75" s="143">
        <f t="shared" si="110"/>
        <v>3481079</v>
      </c>
      <c r="U75" s="255">
        <f>+U23+U49</f>
        <v>94097</v>
      </c>
      <c r="V75" s="147">
        <f t="shared" si="111"/>
        <v>3575176</v>
      </c>
      <c r="W75" s="222">
        <f>IF(Q75=0,0,((V75/Q75)-1)*100)</f>
        <v>5.5247064712828919</v>
      </c>
    </row>
    <row r="76" spans="1:25" ht="14.25" thickTop="1" thickBot="1">
      <c r="A76" s="95" t="str">
        <f t="shared" si="89"/>
        <v xml:space="preserve"> </v>
      </c>
      <c r="B76" s="210" t="s">
        <v>28</v>
      </c>
      <c r="C76" s="113">
        <f t="shared" ref="C76:H76" si="112">+C73+C74+C75</f>
        <v>34050</v>
      </c>
      <c r="D76" s="121">
        <f t="shared" si="112"/>
        <v>34042</v>
      </c>
      <c r="E76" s="113">
        <f t="shared" si="112"/>
        <v>68092</v>
      </c>
      <c r="F76" s="113">
        <f t="shared" si="112"/>
        <v>39317</v>
      </c>
      <c r="G76" s="121">
        <f t="shared" si="112"/>
        <v>39319</v>
      </c>
      <c r="H76" s="113">
        <f t="shared" si="112"/>
        <v>78636</v>
      </c>
      <c r="I76" s="106">
        <f t="shared" ref="I76" si="113">IF(E76=0,0,((H76/E76)-1)*100)</f>
        <v>15.484932150619745</v>
      </c>
      <c r="L76" s="203" t="s">
        <v>28</v>
      </c>
      <c r="M76" s="148">
        <f t="shared" ref="M76:V76" si="114">+M73+M74+M75</f>
        <v>5351751</v>
      </c>
      <c r="N76" s="149">
        <f t="shared" si="114"/>
        <v>5318741</v>
      </c>
      <c r="O76" s="148">
        <f t="shared" si="114"/>
        <v>10670492</v>
      </c>
      <c r="P76" s="148">
        <f t="shared" si="114"/>
        <v>272424</v>
      </c>
      <c r="Q76" s="148">
        <f t="shared" si="114"/>
        <v>10942916</v>
      </c>
      <c r="R76" s="148">
        <f t="shared" si="114"/>
        <v>6208341</v>
      </c>
      <c r="S76" s="149">
        <f t="shared" si="114"/>
        <v>6226560</v>
      </c>
      <c r="T76" s="148">
        <f t="shared" si="114"/>
        <v>12434901</v>
      </c>
      <c r="U76" s="148">
        <f t="shared" si="114"/>
        <v>294031</v>
      </c>
      <c r="V76" s="148">
        <f t="shared" si="114"/>
        <v>12728932</v>
      </c>
      <c r="W76" s="151">
        <f t="shared" ref="W76" si="115">IF(Q76=0,0,((V76/Q76)-1)*100)</f>
        <v>16.321207254081081</v>
      </c>
    </row>
    <row r="77" spans="1:25" ht="14.25" thickTop="1" thickBot="1">
      <c r="A77" s="95" t="str">
        <f>IF(ISERROR(F77/G77)," ",IF(F77/G77&gt;0.5,IF(F77/G77&lt;1.5," ","NOT OK"),"NOT OK"))</f>
        <v xml:space="preserve"> </v>
      </c>
      <c r="B77" s="210" t="s">
        <v>94</v>
      </c>
      <c r="C77" s="103">
        <f>+C68+C72+C76</f>
        <v>107025</v>
      </c>
      <c r="D77" s="104">
        <f t="shared" ref="D77" si="116">+D68+D72+D76</f>
        <v>107032</v>
      </c>
      <c r="E77" s="105">
        <f t="shared" ref="E77" si="117">+E68+E72+E76</f>
        <v>214057</v>
      </c>
      <c r="F77" s="103">
        <f t="shared" ref="F77" si="118">+F68+F72+F76</f>
        <v>117672</v>
      </c>
      <c r="G77" s="104">
        <f t="shared" ref="G77" si="119">+G68+G72+G76</f>
        <v>117687</v>
      </c>
      <c r="H77" s="105">
        <f t="shared" ref="H77" si="120">+H68+H72+H76</f>
        <v>235359</v>
      </c>
      <c r="I77" s="106">
        <f>IF(E77=0,0,((H77/E77)-1)*100)</f>
        <v>9.9515549596602693</v>
      </c>
      <c r="L77" s="203" t="s">
        <v>94</v>
      </c>
      <c r="M77" s="148">
        <f t="shared" ref="M77" si="121">+M68+M72+M76</f>
        <v>16296138</v>
      </c>
      <c r="N77" s="149">
        <f t="shared" ref="N77" si="122">+N68+N72+N76</f>
        <v>16466200</v>
      </c>
      <c r="O77" s="148">
        <f t="shared" ref="O77" si="123">+O68+O72+O76</f>
        <v>32762338</v>
      </c>
      <c r="P77" s="148">
        <f t="shared" ref="P77" si="124">+P68+P72+P76</f>
        <v>758386</v>
      </c>
      <c r="Q77" s="148">
        <f t="shared" ref="Q77" si="125">+Q68+Q72+Q76</f>
        <v>33520724</v>
      </c>
      <c r="R77" s="148">
        <f t="shared" ref="R77" si="126">+R68+R72+R76</f>
        <v>19277442</v>
      </c>
      <c r="S77" s="149">
        <f t="shared" ref="S77" si="127">+S68+S72+S76</f>
        <v>19458625</v>
      </c>
      <c r="T77" s="148">
        <f t="shared" ref="T77" si="128">+T68+T72+T76</f>
        <v>38736067</v>
      </c>
      <c r="U77" s="148">
        <f t="shared" ref="U77" si="129">+U68+U72+U76</f>
        <v>745522</v>
      </c>
      <c r="V77" s="150">
        <f t="shared" ref="V77" si="130">+V68+V72+V76</f>
        <v>39481589</v>
      </c>
      <c r="W77" s="151">
        <f>IF(Q77=0,0,((V77/Q77)-1)*100)</f>
        <v>17.782626055451555</v>
      </c>
    </row>
    <row r="78" spans="1:25" ht="14.25" thickTop="1" thickBot="1">
      <c r="A78" s="95" t="str">
        <f>IF(ISERROR(F78/G78)," ",IF(F78/G78&gt;0.5,IF(F78/G78&lt;1.5," ","NOT OK"),"NOT OK"))</f>
        <v xml:space="preserve"> </v>
      </c>
      <c r="B78" s="210" t="s">
        <v>92</v>
      </c>
      <c r="C78" s="103">
        <f>+C64+C68+C72+C76</f>
        <v>146477</v>
      </c>
      <c r="D78" s="104">
        <f t="shared" ref="D78:H78" si="131">+D64+D68+D72+D76</f>
        <v>146455</v>
      </c>
      <c r="E78" s="105">
        <f t="shared" si="131"/>
        <v>292932</v>
      </c>
      <c r="F78" s="103">
        <f t="shared" si="131"/>
        <v>155433</v>
      </c>
      <c r="G78" s="104">
        <f t="shared" si="131"/>
        <v>155437</v>
      </c>
      <c r="H78" s="105">
        <f t="shared" si="131"/>
        <v>310870</v>
      </c>
      <c r="I78" s="106">
        <f>IF(E78=0,0,((H78/E78)-1)*100)</f>
        <v>6.1236054784045368</v>
      </c>
      <c r="L78" s="203" t="s">
        <v>92</v>
      </c>
      <c r="M78" s="148">
        <f t="shared" ref="M78:V78" si="132">+M64+M68+M72+M76</f>
        <v>22779985</v>
      </c>
      <c r="N78" s="149">
        <f t="shared" si="132"/>
        <v>22686829</v>
      </c>
      <c r="O78" s="148">
        <f t="shared" si="132"/>
        <v>45466814</v>
      </c>
      <c r="P78" s="148">
        <f t="shared" si="132"/>
        <v>1030443</v>
      </c>
      <c r="Q78" s="148">
        <f t="shared" si="132"/>
        <v>46497257</v>
      </c>
      <c r="R78" s="148">
        <f t="shared" si="132"/>
        <v>25741402</v>
      </c>
      <c r="S78" s="149">
        <f t="shared" si="132"/>
        <v>25680877</v>
      </c>
      <c r="T78" s="148">
        <f t="shared" si="132"/>
        <v>51422279</v>
      </c>
      <c r="U78" s="148">
        <f t="shared" si="132"/>
        <v>961938</v>
      </c>
      <c r="V78" s="150">
        <f t="shared" si="132"/>
        <v>52384217</v>
      </c>
      <c r="W78" s="151">
        <f>IF(Q78=0,0,((V78/Q78)-1)*100)</f>
        <v>12.660875887796985</v>
      </c>
    </row>
    <row r="79" spans="1:25" ht="14.25" thickTop="1" thickBot="1">
      <c r="B79" s="205" t="s">
        <v>61</v>
      </c>
      <c r="C79" s="95"/>
      <c r="D79" s="95"/>
      <c r="E79" s="95"/>
      <c r="F79" s="95"/>
      <c r="G79" s="95"/>
      <c r="H79" s="95"/>
      <c r="I79" s="96"/>
      <c r="L79" s="205" t="s">
        <v>61</v>
      </c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6"/>
    </row>
    <row r="80" spans="1:25" ht="13.5" thickTop="1">
      <c r="B80" s="202"/>
      <c r="C80" s="95"/>
      <c r="D80" s="95"/>
      <c r="E80" s="95"/>
      <c r="F80" s="95"/>
      <c r="G80" s="95"/>
      <c r="H80" s="95"/>
      <c r="I80" s="96"/>
      <c r="L80" s="295" t="s">
        <v>39</v>
      </c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7"/>
    </row>
    <row r="81" spans="1:27" ht="13.5" thickBot="1">
      <c r="B81" s="202"/>
      <c r="C81" s="95"/>
      <c r="D81" s="95"/>
      <c r="E81" s="95"/>
      <c r="F81" s="95"/>
      <c r="G81" s="95"/>
      <c r="H81" s="101"/>
      <c r="I81" s="96"/>
      <c r="L81" s="298" t="s">
        <v>40</v>
      </c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300"/>
    </row>
    <row r="82" spans="1:27" ht="14.25" thickTop="1" thickBot="1">
      <c r="B82" s="202"/>
      <c r="C82" s="95"/>
      <c r="D82" s="95"/>
      <c r="E82" s="95"/>
      <c r="F82" s="95"/>
      <c r="G82" s="95"/>
      <c r="H82" s="95"/>
      <c r="I82" s="96"/>
      <c r="L82" s="202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122" t="s">
        <v>41</v>
      </c>
    </row>
    <row r="83" spans="1:27" ht="14.25" thickTop="1" thickBot="1">
      <c r="B83" s="202"/>
      <c r="C83" s="95"/>
      <c r="D83" s="95"/>
      <c r="E83" s="95"/>
      <c r="F83" s="95"/>
      <c r="G83" s="95"/>
      <c r="H83" s="95"/>
      <c r="I83" s="96"/>
      <c r="L83" s="224"/>
      <c r="M83" s="292" t="s">
        <v>91</v>
      </c>
      <c r="N83" s="293"/>
      <c r="O83" s="293"/>
      <c r="P83" s="293"/>
      <c r="Q83" s="294"/>
      <c r="R83" s="292" t="s">
        <v>93</v>
      </c>
      <c r="S83" s="293"/>
      <c r="T83" s="293"/>
      <c r="U83" s="293"/>
      <c r="V83" s="294"/>
      <c r="W83" s="225" t="s">
        <v>4</v>
      </c>
    </row>
    <row r="84" spans="1:27" ht="13.5" thickTop="1">
      <c r="B84" s="202"/>
      <c r="C84" s="95"/>
      <c r="D84" s="95"/>
      <c r="E84" s="95"/>
      <c r="F84" s="95"/>
      <c r="G84" s="95"/>
      <c r="H84" s="95"/>
      <c r="I84" s="96"/>
      <c r="L84" s="226" t="s">
        <v>5</v>
      </c>
      <c r="M84" s="227"/>
      <c r="N84" s="230"/>
      <c r="O84" s="173"/>
      <c r="P84" s="231"/>
      <c r="Q84" s="174"/>
      <c r="R84" s="227"/>
      <c r="S84" s="230"/>
      <c r="T84" s="173"/>
      <c r="U84" s="231"/>
      <c r="V84" s="174"/>
      <c r="W84" s="229" t="s">
        <v>6</v>
      </c>
    </row>
    <row r="85" spans="1:27" ht="13.5" thickBot="1">
      <c r="B85" s="202"/>
      <c r="C85" s="95"/>
      <c r="D85" s="95"/>
      <c r="E85" s="95"/>
      <c r="F85" s="95"/>
      <c r="G85" s="95"/>
      <c r="H85" s="95"/>
      <c r="I85" s="96"/>
      <c r="L85" s="232"/>
      <c r="M85" s="236" t="s">
        <v>42</v>
      </c>
      <c r="N85" s="237" t="s">
        <v>43</v>
      </c>
      <c r="O85" s="175" t="s">
        <v>44</v>
      </c>
      <c r="P85" s="238" t="s">
        <v>13</v>
      </c>
      <c r="Q85" s="278" t="s">
        <v>9</v>
      </c>
      <c r="R85" s="236" t="s">
        <v>42</v>
      </c>
      <c r="S85" s="237" t="s">
        <v>43</v>
      </c>
      <c r="T85" s="175" t="s">
        <v>44</v>
      </c>
      <c r="U85" s="238" t="s">
        <v>13</v>
      </c>
      <c r="V85" s="278" t="s">
        <v>9</v>
      </c>
      <c r="W85" s="235"/>
    </row>
    <row r="86" spans="1:27" ht="4.5" customHeight="1" thickTop="1">
      <c r="B86" s="202"/>
      <c r="C86" s="95"/>
      <c r="D86" s="95"/>
      <c r="E86" s="95"/>
      <c r="F86" s="95"/>
      <c r="G86" s="95"/>
      <c r="H86" s="95"/>
      <c r="I86" s="96"/>
      <c r="L86" s="226"/>
      <c r="M86" s="242"/>
      <c r="N86" s="243"/>
      <c r="O86" s="159"/>
      <c r="P86" s="244"/>
      <c r="Q86" s="162"/>
      <c r="R86" s="242"/>
      <c r="S86" s="243"/>
      <c r="T86" s="159"/>
      <c r="U86" s="244"/>
      <c r="V86" s="164"/>
      <c r="W86" s="245"/>
    </row>
    <row r="87" spans="1:27" s="4" customFormat="1" ht="12.75" customHeight="1">
      <c r="A87" s="123"/>
      <c r="B87" s="212"/>
      <c r="C87" s="123"/>
      <c r="D87" s="123"/>
      <c r="E87" s="123"/>
      <c r="F87" s="123"/>
      <c r="G87" s="123"/>
      <c r="H87" s="123"/>
      <c r="I87" s="124"/>
      <c r="J87" s="123"/>
      <c r="K87" s="95"/>
      <c r="L87" s="226" t="s">
        <v>14</v>
      </c>
      <c r="M87" s="248">
        <v>47880</v>
      </c>
      <c r="N87" s="249">
        <v>57332</v>
      </c>
      <c r="O87" s="160">
        <f>M87+N87</f>
        <v>105212</v>
      </c>
      <c r="P87" s="102">
        <v>4370</v>
      </c>
      <c r="Q87" s="163">
        <f>O87+P87</f>
        <v>109582</v>
      </c>
      <c r="R87" s="248">
        <v>42651</v>
      </c>
      <c r="S87" s="249">
        <v>60218</v>
      </c>
      <c r="T87" s="160">
        <f>R87+S87</f>
        <v>102869</v>
      </c>
      <c r="U87" s="102">
        <v>4377</v>
      </c>
      <c r="V87" s="165">
        <f>T87+U87</f>
        <v>107246</v>
      </c>
      <c r="W87" s="222">
        <f t="shared" ref="W87:W99" si="133">IF(Q87=0,0,((V87/Q87)-1)*100)</f>
        <v>-2.1317369640999395</v>
      </c>
      <c r="X87" s="6"/>
      <c r="Y87" s="5"/>
      <c r="Z87" s="5"/>
      <c r="AA87" s="11"/>
    </row>
    <row r="88" spans="1:27" s="4" customFormat="1" ht="12.75" customHeight="1">
      <c r="A88" s="123"/>
      <c r="B88" s="212"/>
      <c r="C88" s="123"/>
      <c r="D88" s="123"/>
      <c r="E88" s="123"/>
      <c r="F88" s="123"/>
      <c r="G88" s="123"/>
      <c r="H88" s="123"/>
      <c r="I88" s="124"/>
      <c r="J88" s="123"/>
      <c r="K88" s="95"/>
      <c r="L88" s="226" t="s">
        <v>15</v>
      </c>
      <c r="M88" s="248">
        <v>48580</v>
      </c>
      <c r="N88" s="249">
        <v>59275</v>
      </c>
      <c r="O88" s="160">
        <f>M88+N88</f>
        <v>107855</v>
      </c>
      <c r="P88" s="102">
        <v>4468</v>
      </c>
      <c r="Q88" s="163">
        <f>O88+P88</f>
        <v>112323</v>
      </c>
      <c r="R88" s="248">
        <v>47111</v>
      </c>
      <c r="S88" s="249">
        <v>63515</v>
      </c>
      <c r="T88" s="160">
        <f>R88+S88</f>
        <v>110626</v>
      </c>
      <c r="U88" s="102">
        <v>4323</v>
      </c>
      <c r="V88" s="165">
        <f>T88+U88</f>
        <v>114949</v>
      </c>
      <c r="W88" s="222">
        <f t="shared" si="133"/>
        <v>2.337900519038838</v>
      </c>
      <c r="X88" s="9"/>
      <c r="AA88" s="11"/>
    </row>
    <row r="89" spans="1:27" s="4" customFormat="1" ht="12.75" customHeight="1" thickBot="1">
      <c r="A89" s="123"/>
      <c r="B89" s="212"/>
      <c r="C89" s="123"/>
      <c r="D89" s="123"/>
      <c r="E89" s="123"/>
      <c r="F89" s="123"/>
      <c r="G89" s="123"/>
      <c r="H89" s="123"/>
      <c r="I89" s="124"/>
      <c r="J89" s="123"/>
      <c r="K89" s="95"/>
      <c r="L89" s="232" t="s">
        <v>16</v>
      </c>
      <c r="M89" s="248">
        <v>44799</v>
      </c>
      <c r="N89" s="249">
        <v>55757</v>
      </c>
      <c r="O89" s="160">
        <f>M89+N89</f>
        <v>100556</v>
      </c>
      <c r="P89" s="102">
        <v>4359</v>
      </c>
      <c r="Q89" s="163">
        <f>O89+P89</f>
        <v>104915</v>
      </c>
      <c r="R89" s="248">
        <v>41669</v>
      </c>
      <c r="S89" s="249">
        <v>61592</v>
      </c>
      <c r="T89" s="160">
        <f>R89+S89</f>
        <v>103261</v>
      </c>
      <c r="U89" s="102">
        <v>4115</v>
      </c>
      <c r="V89" s="165">
        <f>T89+U89</f>
        <v>107376</v>
      </c>
      <c r="W89" s="222">
        <f t="shared" si="133"/>
        <v>2.3457084306343301</v>
      </c>
      <c r="X89" s="9"/>
      <c r="AA89" s="11"/>
    </row>
    <row r="90" spans="1:27" s="4" customFormat="1" ht="12.75" customHeight="1" thickTop="1" thickBot="1">
      <c r="A90" s="123"/>
      <c r="B90" s="212"/>
      <c r="C90" s="123"/>
      <c r="D90" s="123"/>
      <c r="E90" s="123"/>
      <c r="F90" s="123"/>
      <c r="G90" s="123"/>
      <c r="H90" s="123"/>
      <c r="I90" s="124"/>
      <c r="J90" s="123"/>
      <c r="K90" s="95"/>
      <c r="L90" s="206" t="s">
        <v>17</v>
      </c>
      <c r="M90" s="166">
        <f t="shared" ref="M90:V90" si="134">+M87+M88+M89</f>
        <v>141259</v>
      </c>
      <c r="N90" s="167">
        <f t="shared" si="134"/>
        <v>172364</v>
      </c>
      <c r="O90" s="166">
        <f t="shared" si="134"/>
        <v>313623</v>
      </c>
      <c r="P90" s="166">
        <f t="shared" si="134"/>
        <v>13197</v>
      </c>
      <c r="Q90" s="166">
        <f t="shared" si="134"/>
        <v>326820</v>
      </c>
      <c r="R90" s="166">
        <f t="shared" si="134"/>
        <v>131431</v>
      </c>
      <c r="S90" s="167">
        <f t="shared" si="134"/>
        <v>185325</v>
      </c>
      <c r="T90" s="166">
        <f t="shared" si="134"/>
        <v>316756</v>
      </c>
      <c r="U90" s="166">
        <f t="shared" si="134"/>
        <v>12815</v>
      </c>
      <c r="V90" s="168">
        <f t="shared" si="134"/>
        <v>329571</v>
      </c>
      <c r="W90" s="169">
        <f>IF(Q90=0,0,((V90/Q90)-1)*100)</f>
        <v>0.8417477510556326</v>
      </c>
      <c r="X90" s="6"/>
      <c r="Y90" s="3"/>
      <c r="Z90" s="3"/>
      <c r="AA90" s="10"/>
    </row>
    <row r="91" spans="1:27" ht="13.5" thickTop="1">
      <c r="A91" s="123"/>
      <c r="B91" s="212"/>
      <c r="C91" s="123"/>
      <c r="D91" s="123"/>
      <c r="E91" s="123"/>
      <c r="F91" s="123"/>
      <c r="G91" s="123"/>
      <c r="H91" s="123"/>
      <c r="I91" s="124"/>
      <c r="J91" s="123"/>
      <c r="L91" s="226" t="s">
        <v>18</v>
      </c>
      <c r="M91" s="248">
        <v>43149</v>
      </c>
      <c r="N91" s="249">
        <v>52955</v>
      </c>
      <c r="O91" s="160">
        <f>M91+N91</f>
        <v>96104</v>
      </c>
      <c r="P91" s="102">
        <v>3712</v>
      </c>
      <c r="Q91" s="163">
        <f>O91+P91</f>
        <v>99816</v>
      </c>
      <c r="R91" s="248">
        <v>40052</v>
      </c>
      <c r="S91" s="249">
        <v>53366</v>
      </c>
      <c r="T91" s="160">
        <f>R91+S91</f>
        <v>93418</v>
      </c>
      <c r="U91" s="102">
        <v>3769</v>
      </c>
      <c r="V91" s="165">
        <f>T91+U91</f>
        <v>97187</v>
      </c>
      <c r="W91" s="222">
        <f t="shared" si="133"/>
        <v>-2.6338462771499538</v>
      </c>
      <c r="Y91" s="3"/>
      <c r="Z91" s="3"/>
    </row>
    <row r="92" spans="1:27" ht="12.75">
      <c r="A92" s="123"/>
      <c r="B92" s="212"/>
      <c r="C92" s="123"/>
      <c r="D92" s="123"/>
      <c r="E92" s="123"/>
      <c r="F92" s="123"/>
      <c r="G92" s="123"/>
      <c r="H92" s="123"/>
      <c r="I92" s="124"/>
      <c r="J92" s="123"/>
      <c r="L92" s="226" t="s">
        <v>19</v>
      </c>
      <c r="M92" s="248">
        <v>37111</v>
      </c>
      <c r="N92" s="249">
        <v>49257</v>
      </c>
      <c r="O92" s="160">
        <f>M92+N92</f>
        <v>86368</v>
      </c>
      <c r="P92" s="102">
        <v>3478</v>
      </c>
      <c r="Q92" s="163">
        <f>O92+P92</f>
        <v>89846</v>
      </c>
      <c r="R92" s="248">
        <v>39688</v>
      </c>
      <c r="S92" s="249">
        <v>56496</v>
      </c>
      <c r="T92" s="160">
        <f>R92+S92</f>
        <v>96184</v>
      </c>
      <c r="U92" s="102">
        <v>3645</v>
      </c>
      <c r="V92" s="165">
        <f>T92+U92</f>
        <v>99829</v>
      </c>
      <c r="W92" s="222">
        <f>IF(Q92=0,0,((V92/Q92)-1)*100)</f>
        <v>11.111234779511614</v>
      </c>
      <c r="Y92" s="3"/>
      <c r="Z92" s="3"/>
    </row>
    <row r="93" spans="1:27" ht="13.5" thickBot="1">
      <c r="A93" s="123"/>
      <c r="B93" s="212"/>
      <c r="C93" s="123"/>
      <c r="D93" s="123"/>
      <c r="E93" s="123"/>
      <c r="F93" s="123"/>
      <c r="G93" s="123"/>
      <c r="H93" s="123"/>
      <c r="I93" s="124"/>
      <c r="J93" s="123"/>
      <c r="L93" s="226" t="s">
        <v>20</v>
      </c>
      <c r="M93" s="248">
        <v>48714</v>
      </c>
      <c r="N93" s="249">
        <v>60613</v>
      </c>
      <c r="O93" s="160">
        <f>M93+N93</f>
        <v>109327</v>
      </c>
      <c r="P93" s="102">
        <v>4610</v>
      </c>
      <c r="Q93" s="163">
        <f>O93+P93</f>
        <v>113937</v>
      </c>
      <c r="R93" s="248">
        <v>46786</v>
      </c>
      <c r="S93" s="249">
        <v>62791</v>
      </c>
      <c r="T93" s="160">
        <f>R93+S93</f>
        <v>109577</v>
      </c>
      <c r="U93" s="102">
        <v>4036</v>
      </c>
      <c r="V93" s="165">
        <f>T93+U93</f>
        <v>113613</v>
      </c>
      <c r="W93" s="222">
        <f>IF(Q93=0,0,((V93/Q93)-1)*100)</f>
        <v>-0.28436767687406439</v>
      </c>
    </row>
    <row r="94" spans="1:27" s="4" customFormat="1" ht="12.75" customHeight="1" thickTop="1" thickBot="1">
      <c r="A94" s="123"/>
      <c r="B94" s="212"/>
      <c r="C94" s="123"/>
      <c r="D94" s="123"/>
      <c r="E94" s="123"/>
      <c r="F94" s="123"/>
      <c r="G94" s="123"/>
      <c r="H94" s="123"/>
      <c r="I94" s="124"/>
      <c r="J94" s="123"/>
      <c r="K94" s="95"/>
      <c r="L94" s="206" t="s">
        <v>89</v>
      </c>
      <c r="M94" s="166">
        <f t="shared" ref="M94:V94" si="135">+M91+M92+M93</f>
        <v>128974</v>
      </c>
      <c r="N94" s="167">
        <f t="shared" si="135"/>
        <v>162825</v>
      </c>
      <c r="O94" s="166">
        <f t="shared" si="135"/>
        <v>291799</v>
      </c>
      <c r="P94" s="166">
        <f t="shared" si="135"/>
        <v>11800</v>
      </c>
      <c r="Q94" s="166">
        <f t="shared" si="135"/>
        <v>303599</v>
      </c>
      <c r="R94" s="166">
        <f t="shared" si="135"/>
        <v>126526</v>
      </c>
      <c r="S94" s="167">
        <f t="shared" si="135"/>
        <v>172653</v>
      </c>
      <c r="T94" s="166">
        <f t="shared" si="135"/>
        <v>299179</v>
      </c>
      <c r="U94" s="166">
        <f t="shared" si="135"/>
        <v>11450</v>
      </c>
      <c r="V94" s="168">
        <f t="shared" si="135"/>
        <v>310629</v>
      </c>
      <c r="W94" s="169">
        <f>IF(Q94=0,0,((V94/Q94)-1)*100)</f>
        <v>2.3155543990592831</v>
      </c>
      <c r="X94" s="6"/>
      <c r="Y94" s="3"/>
      <c r="Z94" s="3"/>
      <c r="AA94" s="10"/>
    </row>
    <row r="95" spans="1:27" ht="13.5" thickTop="1">
      <c r="A95" s="123"/>
      <c r="B95" s="212"/>
      <c r="C95" s="123"/>
      <c r="D95" s="123"/>
      <c r="E95" s="123"/>
      <c r="F95" s="123"/>
      <c r="G95" s="123"/>
      <c r="H95" s="123"/>
      <c r="I95" s="124"/>
      <c r="J95" s="123"/>
      <c r="L95" s="226" t="s">
        <v>21</v>
      </c>
      <c r="M95" s="248">
        <v>43173</v>
      </c>
      <c r="N95" s="249">
        <v>53596</v>
      </c>
      <c r="O95" s="160">
        <f>M95+N95</f>
        <v>96769</v>
      </c>
      <c r="P95" s="102">
        <v>4003</v>
      </c>
      <c r="Q95" s="163">
        <f>O95+P95</f>
        <v>100772</v>
      </c>
      <c r="R95" s="248">
        <v>40659</v>
      </c>
      <c r="S95" s="249">
        <v>53476</v>
      </c>
      <c r="T95" s="160">
        <f>R95+S95</f>
        <v>94135</v>
      </c>
      <c r="U95" s="102">
        <v>3792</v>
      </c>
      <c r="V95" s="165">
        <f>T95+U95</f>
        <v>97927</v>
      </c>
      <c r="W95" s="222">
        <f t="shared" si="133"/>
        <v>-2.8232048584924341</v>
      </c>
      <c r="Y95" s="5"/>
      <c r="Z95" s="5"/>
      <c r="AA95" s="11"/>
    </row>
    <row r="96" spans="1:27" ht="12.75">
      <c r="A96" s="123"/>
      <c r="B96" s="212"/>
      <c r="C96" s="123"/>
      <c r="D96" s="123"/>
      <c r="E96" s="123"/>
      <c r="F96" s="123"/>
      <c r="G96" s="123"/>
      <c r="H96" s="123"/>
      <c r="I96" s="124"/>
      <c r="J96" s="123"/>
      <c r="L96" s="226" t="s">
        <v>90</v>
      </c>
      <c r="M96" s="248">
        <v>42746</v>
      </c>
      <c r="N96" s="249">
        <v>58927</v>
      </c>
      <c r="O96" s="160">
        <f>+M96+N96</f>
        <v>101673</v>
      </c>
      <c r="P96" s="102">
        <v>3952</v>
      </c>
      <c r="Q96" s="163">
        <f>O96+P96</f>
        <v>105625</v>
      </c>
      <c r="R96" s="248">
        <v>40319</v>
      </c>
      <c r="S96" s="249">
        <v>58658</v>
      </c>
      <c r="T96" s="160">
        <f>+R96+S96</f>
        <v>98977</v>
      </c>
      <c r="U96" s="102">
        <v>4028</v>
      </c>
      <c r="V96" s="165">
        <f>T96+U96</f>
        <v>103005</v>
      </c>
      <c r="W96" s="222">
        <f>IF(Q96=0,0,((V96/Q96)-1)*100)</f>
        <v>-2.4804733727810668</v>
      </c>
      <c r="Y96" s="5"/>
      <c r="Z96" s="5"/>
      <c r="AA96" s="11"/>
    </row>
    <row r="97" spans="1:27" ht="13.5" thickBot="1">
      <c r="A97" s="123"/>
      <c r="B97" s="212"/>
      <c r="C97" s="123"/>
      <c r="D97" s="123"/>
      <c r="E97" s="123"/>
      <c r="F97" s="123"/>
      <c r="G97" s="123"/>
      <c r="H97" s="123"/>
      <c r="I97" s="124"/>
      <c r="J97" s="123"/>
      <c r="L97" s="226" t="s">
        <v>22</v>
      </c>
      <c r="M97" s="248">
        <v>43864</v>
      </c>
      <c r="N97" s="249">
        <v>54751</v>
      </c>
      <c r="O97" s="161">
        <f>+M97+N97</f>
        <v>98615</v>
      </c>
      <c r="P97" s="255">
        <v>3662</v>
      </c>
      <c r="Q97" s="163">
        <f>O97+P97</f>
        <v>102277</v>
      </c>
      <c r="R97" s="248">
        <v>40285</v>
      </c>
      <c r="S97" s="249">
        <v>53993</v>
      </c>
      <c r="T97" s="161">
        <f>+R97+S97</f>
        <v>94278</v>
      </c>
      <c r="U97" s="255">
        <v>4201</v>
      </c>
      <c r="V97" s="165">
        <f>T97+U97</f>
        <v>98479</v>
      </c>
      <c r="W97" s="222">
        <f t="shared" si="133"/>
        <v>-3.7134448605258275</v>
      </c>
      <c r="Y97" s="5"/>
      <c r="Z97" s="5"/>
      <c r="AA97" s="11"/>
    </row>
    <row r="98" spans="1:27" ht="14.25" thickTop="1" thickBot="1">
      <c r="A98" s="123"/>
      <c r="B98" s="212"/>
      <c r="C98" s="123"/>
      <c r="D98" s="123"/>
      <c r="E98" s="123"/>
      <c r="F98" s="123"/>
      <c r="G98" s="123"/>
      <c r="H98" s="123"/>
      <c r="I98" s="124"/>
      <c r="J98" s="123"/>
      <c r="L98" s="207" t="s">
        <v>23</v>
      </c>
      <c r="M98" s="170">
        <f>+M95+M96+M97</f>
        <v>129783</v>
      </c>
      <c r="N98" s="170">
        <f t="shared" ref="N98" si="136">+N95+N96+N97</f>
        <v>167274</v>
      </c>
      <c r="O98" s="171">
        <f t="shared" ref="O98" si="137">+O95+O96+O97</f>
        <v>297057</v>
      </c>
      <c r="P98" s="171">
        <f t="shared" ref="P98" si="138">+P95+P96+P97</f>
        <v>11617</v>
      </c>
      <c r="Q98" s="171">
        <f t="shared" ref="Q98" si="139">+Q95+Q96+Q97</f>
        <v>308674</v>
      </c>
      <c r="R98" s="170">
        <f t="shared" ref="R98" si="140">+R95+R96+R97</f>
        <v>121263</v>
      </c>
      <c r="S98" s="170">
        <f t="shared" ref="S98" si="141">+S95+S96+S97</f>
        <v>166127</v>
      </c>
      <c r="T98" s="171">
        <f t="shared" ref="T98" si="142">+T95+T96+T97</f>
        <v>287390</v>
      </c>
      <c r="U98" s="171">
        <f t="shared" ref="U98" si="143">+U95+U96+U97</f>
        <v>12021</v>
      </c>
      <c r="V98" s="171">
        <f t="shared" ref="V98" si="144">+V95+V96+V97</f>
        <v>299411</v>
      </c>
      <c r="W98" s="172">
        <f t="shared" si="133"/>
        <v>-3.0009006265509841</v>
      </c>
    </row>
    <row r="99" spans="1:27" ht="13.5" thickTop="1">
      <c r="A99" s="123"/>
      <c r="B99" s="212"/>
      <c r="C99" s="123"/>
      <c r="D99" s="123"/>
      <c r="E99" s="123"/>
      <c r="F99" s="123"/>
      <c r="G99" s="123"/>
      <c r="H99" s="123"/>
      <c r="I99" s="124"/>
      <c r="J99" s="123"/>
      <c r="L99" s="226" t="s">
        <v>25</v>
      </c>
      <c r="M99" s="248">
        <v>44947</v>
      </c>
      <c r="N99" s="249">
        <v>54450</v>
      </c>
      <c r="O99" s="161">
        <f>+M99+N99</f>
        <v>99397</v>
      </c>
      <c r="P99" s="256">
        <v>3965</v>
      </c>
      <c r="Q99" s="163">
        <f>O99+P99</f>
        <v>103362</v>
      </c>
      <c r="R99" s="248">
        <v>43652</v>
      </c>
      <c r="S99" s="249">
        <v>53890</v>
      </c>
      <c r="T99" s="161">
        <f>+R99+S99</f>
        <v>97542</v>
      </c>
      <c r="U99" s="256">
        <v>4502</v>
      </c>
      <c r="V99" s="165">
        <f>+T99+U99</f>
        <v>102044</v>
      </c>
      <c r="W99" s="222">
        <f t="shared" si="133"/>
        <v>-1.2751301251910707</v>
      </c>
    </row>
    <row r="100" spans="1:27" ht="12.75">
      <c r="A100" s="123"/>
      <c r="B100" s="212"/>
      <c r="C100" s="123"/>
      <c r="D100" s="123"/>
      <c r="E100" s="123"/>
      <c r="F100" s="123"/>
      <c r="G100" s="123"/>
      <c r="H100" s="123"/>
      <c r="I100" s="124"/>
      <c r="J100" s="123"/>
      <c r="L100" s="226" t="s">
        <v>26</v>
      </c>
      <c r="M100" s="248">
        <v>40881</v>
      </c>
      <c r="N100" s="249">
        <v>52067</v>
      </c>
      <c r="O100" s="161">
        <f>+M100+N100</f>
        <v>92948</v>
      </c>
      <c r="P100" s="102">
        <v>4130</v>
      </c>
      <c r="Q100" s="163">
        <f>O100+P100</f>
        <v>97078</v>
      </c>
      <c r="R100" s="248">
        <v>43978</v>
      </c>
      <c r="S100" s="249">
        <v>54068</v>
      </c>
      <c r="T100" s="161">
        <f>+R100+S100</f>
        <v>98046</v>
      </c>
      <c r="U100" s="102">
        <v>4235</v>
      </c>
      <c r="V100" s="165">
        <f>+T100+U100</f>
        <v>102281</v>
      </c>
      <c r="W100" s="222">
        <f>IF(Q100=0,0,((V100/Q100)-1)*100)</f>
        <v>5.359607738107508</v>
      </c>
    </row>
    <row r="101" spans="1:27" ht="13.5" thickBot="1">
      <c r="A101" s="98"/>
      <c r="B101" s="212"/>
      <c r="C101" s="123"/>
      <c r="D101" s="123"/>
      <c r="E101" s="123"/>
      <c r="F101" s="123"/>
      <c r="G101" s="123"/>
      <c r="H101" s="123"/>
      <c r="I101" s="124"/>
      <c r="J101" s="98"/>
      <c r="L101" s="226" t="s">
        <v>27</v>
      </c>
      <c r="M101" s="248">
        <v>37778</v>
      </c>
      <c r="N101" s="249">
        <v>57565</v>
      </c>
      <c r="O101" s="161">
        <f>+M101+N101</f>
        <v>95343</v>
      </c>
      <c r="P101" s="102">
        <v>3813</v>
      </c>
      <c r="Q101" s="163">
        <f>O101+P101</f>
        <v>99156</v>
      </c>
      <c r="R101" s="248">
        <v>43118</v>
      </c>
      <c r="S101" s="249">
        <v>56662</v>
      </c>
      <c r="T101" s="161">
        <f>+R101+S101</f>
        <v>99780</v>
      </c>
      <c r="U101" s="102">
        <v>3820</v>
      </c>
      <c r="V101" s="165">
        <f>T101+U101</f>
        <v>103600</v>
      </c>
      <c r="W101" s="222">
        <f>IF(Q101=0,0,((V101/Q101)-1)*100)</f>
        <v>4.4818266166444687</v>
      </c>
    </row>
    <row r="102" spans="1:27" s="4" customFormat="1" ht="12.75" customHeight="1" thickTop="1" thickBot="1">
      <c r="A102" s="123"/>
      <c r="B102" s="212"/>
      <c r="C102" s="123"/>
      <c r="D102" s="123"/>
      <c r="E102" s="123"/>
      <c r="F102" s="123"/>
      <c r="G102" s="123"/>
      <c r="H102" s="123"/>
      <c r="I102" s="124"/>
      <c r="J102" s="123"/>
      <c r="K102" s="95"/>
      <c r="L102" s="206" t="s">
        <v>28</v>
      </c>
      <c r="M102" s="166">
        <f t="shared" ref="M102:V102" si="145">+M99+M100+M101</f>
        <v>123606</v>
      </c>
      <c r="N102" s="167">
        <f t="shared" si="145"/>
        <v>164082</v>
      </c>
      <c r="O102" s="166">
        <f t="shared" si="145"/>
        <v>287688</v>
      </c>
      <c r="P102" s="166">
        <f t="shared" si="145"/>
        <v>11908</v>
      </c>
      <c r="Q102" s="166">
        <f t="shared" si="145"/>
        <v>299596</v>
      </c>
      <c r="R102" s="166">
        <f t="shared" si="145"/>
        <v>130748</v>
      </c>
      <c r="S102" s="167">
        <f t="shared" si="145"/>
        <v>164620</v>
      </c>
      <c r="T102" s="166">
        <f t="shared" si="145"/>
        <v>295368</v>
      </c>
      <c r="U102" s="166">
        <f t="shared" si="145"/>
        <v>12557</v>
      </c>
      <c r="V102" s="166">
        <f t="shared" si="145"/>
        <v>307925</v>
      </c>
      <c r="W102" s="169">
        <f t="shared" ref="W102" si="146">IF(Q102=0,0,((V102/Q102)-1)*100)</f>
        <v>2.7800771705897231</v>
      </c>
      <c r="X102" s="9"/>
      <c r="AA102" s="11"/>
    </row>
    <row r="103" spans="1:27" s="4" customFormat="1" ht="12.75" customHeight="1" thickTop="1" thickBot="1">
      <c r="A103" s="123"/>
      <c r="B103" s="212"/>
      <c r="C103" s="123"/>
      <c r="D103" s="123"/>
      <c r="E103" s="123"/>
      <c r="F103" s="123"/>
      <c r="G103" s="123"/>
      <c r="H103" s="123"/>
      <c r="I103" s="124"/>
      <c r="J103" s="123"/>
      <c r="K103" s="95"/>
      <c r="L103" s="206" t="s">
        <v>94</v>
      </c>
      <c r="M103" s="166">
        <f t="shared" ref="M103" si="147">+M94+M98+M102</f>
        <v>382363</v>
      </c>
      <c r="N103" s="167">
        <f t="shared" ref="N103" si="148">+N94+N98+N102</f>
        <v>494181</v>
      </c>
      <c r="O103" s="166">
        <f t="shared" ref="O103" si="149">+O94+O98+O102</f>
        <v>876544</v>
      </c>
      <c r="P103" s="166">
        <f t="shared" ref="P103" si="150">+P94+P98+P102</f>
        <v>35325</v>
      </c>
      <c r="Q103" s="166">
        <f t="shared" ref="Q103" si="151">+Q94+Q98+Q102</f>
        <v>911869</v>
      </c>
      <c r="R103" s="166">
        <f t="shared" ref="R103" si="152">+R94+R98+R102</f>
        <v>378537</v>
      </c>
      <c r="S103" s="167">
        <f t="shared" ref="S103" si="153">+S94+S98+S102</f>
        <v>503400</v>
      </c>
      <c r="T103" s="166">
        <f t="shared" ref="T103" si="154">+T94+T98+T102</f>
        <v>881937</v>
      </c>
      <c r="U103" s="166">
        <f t="shared" ref="U103" si="155">+U94+U98+U102</f>
        <v>36028</v>
      </c>
      <c r="V103" s="168">
        <f t="shared" ref="V103" si="156">+V94+V98+V102</f>
        <v>917965</v>
      </c>
      <c r="W103" s="169">
        <f>IF(Q103=0,0,((V103/Q103)-1)*100)</f>
        <v>0.6685170786593142</v>
      </c>
      <c r="X103" s="6"/>
      <c r="Y103" s="3"/>
      <c r="Z103" s="3"/>
      <c r="AA103" s="10"/>
    </row>
    <row r="104" spans="1:27" s="4" customFormat="1" ht="12.75" customHeight="1" thickTop="1" thickBot="1">
      <c r="A104" s="123"/>
      <c r="B104" s="212"/>
      <c r="C104" s="123"/>
      <c r="D104" s="123"/>
      <c r="E104" s="123"/>
      <c r="F104" s="123"/>
      <c r="G104" s="123"/>
      <c r="H104" s="123"/>
      <c r="I104" s="124"/>
      <c r="J104" s="123"/>
      <c r="K104" s="95"/>
      <c r="L104" s="206" t="s">
        <v>92</v>
      </c>
      <c r="M104" s="166">
        <f t="shared" ref="M104:V104" si="157">+M90+M94+M98+M102</f>
        <v>523622</v>
      </c>
      <c r="N104" s="167">
        <f t="shared" si="157"/>
        <v>666545</v>
      </c>
      <c r="O104" s="166">
        <f t="shared" si="157"/>
        <v>1190167</v>
      </c>
      <c r="P104" s="166">
        <f t="shared" si="157"/>
        <v>48522</v>
      </c>
      <c r="Q104" s="166">
        <f t="shared" si="157"/>
        <v>1238689</v>
      </c>
      <c r="R104" s="166">
        <f t="shared" si="157"/>
        <v>509968</v>
      </c>
      <c r="S104" s="167">
        <f t="shared" si="157"/>
        <v>688725</v>
      </c>
      <c r="T104" s="166">
        <f t="shared" si="157"/>
        <v>1198693</v>
      </c>
      <c r="U104" s="166">
        <f t="shared" si="157"/>
        <v>48843</v>
      </c>
      <c r="V104" s="168">
        <f t="shared" si="157"/>
        <v>1247536</v>
      </c>
      <c r="W104" s="169">
        <f t="shared" ref="W104" si="158">IF(Q104=0,0,((V104/Q104)-1)*100)</f>
        <v>0.71422285981388445</v>
      </c>
      <c r="X104" s="6"/>
      <c r="Y104" s="3"/>
      <c r="Z104" s="3"/>
      <c r="AA104" s="10"/>
    </row>
    <row r="105" spans="1:27" ht="15.75" customHeight="1" thickTop="1" thickBot="1">
      <c r="A105" s="123"/>
      <c r="B105" s="212"/>
      <c r="C105" s="123"/>
      <c r="D105" s="123"/>
      <c r="E105" s="123"/>
      <c r="F105" s="123"/>
      <c r="G105" s="123"/>
      <c r="H105" s="123"/>
      <c r="I105" s="124"/>
      <c r="J105" s="123"/>
      <c r="L105" s="205" t="s">
        <v>61</v>
      </c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6"/>
    </row>
    <row r="106" spans="1:27" ht="13.5" thickTop="1">
      <c r="B106" s="212"/>
      <c r="C106" s="123"/>
      <c r="D106" s="123"/>
      <c r="E106" s="123"/>
      <c r="F106" s="123"/>
      <c r="G106" s="123"/>
      <c r="H106" s="123"/>
      <c r="I106" s="124"/>
      <c r="L106" s="295" t="s">
        <v>45</v>
      </c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7"/>
    </row>
    <row r="107" spans="1:27" ht="13.5" thickBot="1">
      <c r="B107" s="212"/>
      <c r="C107" s="123"/>
      <c r="D107" s="123"/>
      <c r="E107" s="123"/>
      <c r="F107" s="123"/>
      <c r="G107" s="123"/>
      <c r="H107" s="123"/>
      <c r="I107" s="124"/>
      <c r="L107" s="298" t="s">
        <v>46</v>
      </c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300"/>
    </row>
    <row r="108" spans="1:27" ht="14.25" thickTop="1" thickBot="1">
      <c r="B108" s="212"/>
      <c r="C108" s="123"/>
      <c r="D108" s="123"/>
      <c r="E108" s="123"/>
      <c r="F108" s="123"/>
      <c r="G108" s="123"/>
      <c r="H108" s="123"/>
      <c r="I108" s="124"/>
      <c r="L108" s="202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122" t="s">
        <v>41</v>
      </c>
    </row>
    <row r="109" spans="1:27" ht="14.25" thickTop="1" thickBot="1">
      <c r="B109" s="212"/>
      <c r="C109" s="123"/>
      <c r="D109" s="123"/>
      <c r="E109" s="123"/>
      <c r="F109" s="123"/>
      <c r="G109" s="123"/>
      <c r="H109" s="123"/>
      <c r="I109" s="124"/>
      <c r="L109" s="224"/>
      <c r="M109" s="292" t="s">
        <v>91</v>
      </c>
      <c r="N109" s="293"/>
      <c r="O109" s="293"/>
      <c r="P109" s="293"/>
      <c r="Q109" s="294"/>
      <c r="R109" s="292" t="s">
        <v>93</v>
      </c>
      <c r="S109" s="293"/>
      <c r="T109" s="293"/>
      <c r="U109" s="293"/>
      <c r="V109" s="294"/>
      <c r="W109" s="225" t="s">
        <v>4</v>
      </c>
    </row>
    <row r="110" spans="1:27" ht="13.5" thickTop="1">
      <c r="B110" s="212"/>
      <c r="C110" s="123"/>
      <c r="D110" s="123"/>
      <c r="E110" s="123"/>
      <c r="F110" s="123"/>
      <c r="G110" s="123"/>
      <c r="H110" s="123"/>
      <c r="I110" s="124"/>
      <c r="L110" s="226" t="s">
        <v>5</v>
      </c>
      <c r="M110" s="227"/>
      <c r="N110" s="230"/>
      <c r="O110" s="173"/>
      <c r="P110" s="231"/>
      <c r="Q110" s="174"/>
      <c r="R110" s="227"/>
      <c r="S110" s="230"/>
      <c r="T110" s="173"/>
      <c r="U110" s="231"/>
      <c r="V110" s="174"/>
      <c r="W110" s="229" t="s">
        <v>6</v>
      </c>
    </row>
    <row r="111" spans="1:27" ht="13.5" thickBot="1">
      <c r="B111" s="212"/>
      <c r="C111" s="123"/>
      <c r="D111" s="123"/>
      <c r="E111" s="123"/>
      <c r="F111" s="123"/>
      <c r="G111" s="123"/>
      <c r="H111" s="123"/>
      <c r="I111" s="124"/>
      <c r="L111" s="232"/>
      <c r="M111" s="236" t="s">
        <v>42</v>
      </c>
      <c r="N111" s="237" t="s">
        <v>43</v>
      </c>
      <c r="O111" s="175" t="s">
        <v>44</v>
      </c>
      <c r="P111" s="238" t="s">
        <v>13</v>
      </c>
      <c r="Q111" s="278" t="s">
        <v>9</v>
      </c>
      <c r="R111" s="236" t="s">
        <v>42</v>
      </c>
      <c r="S111" s="237" t="s">
        <v>43</v>
      </c>
      <c r="T111" s="175" t="s">
        <v>44</v>
      </c>
      <c r="U111" s="238" t="s">
        <v>13</v>
      </c>
      <c r="V111" s="278" t="s">
        <v>9</v>
      </c>
      <c r="W111" s="235"/>
    </row>
    <row r="112" spans="1:27" ht="4.5" customHeight="1" thickTop="1">
      <c r="B112" s="212"/>
      <c r="C112" s="123"/>
      <c r="D112" s="123"/>
      <c r="E112" s="123"/>
      <c r="F112" s="123"/>
      <c r="G112" s="123"/>
      <c r="H112" s="123"/>
      <c r="I112" s="124"/>
      <c r="L112" s="226"/>
      <c r="M112" s="242"/>
      <c r="N112" s="243"/>
      <c r="O112" s="159"/>
      <c r="P112" s="244"/>
      <c r="Q112" s="162"/>
      <c r="R112" s="242"/>
      <c r="S112" s="243"/>
      <c r="T112" s="159"/>
      <c r="U112" s="244"/>
      <c r="V112" s="164"/>
      <c r="W112" s="245"/>
    </row>
    <row r="113" spans="1:27" ht="12.75">
      <c r="B113" s="212"/>
      <c r="C113" s="123"/>
      <c r="D113" s="123"/>
      <c r="E113" s="123"/>
      <c r="F113" s="123"/>
      <c r="G113" s="123"/>
      <c r="H113" s="123"/>
      <c r="I113" s="124"/>
      <c r="L113" s="226" t="s">
        <v>14</v>
      </c>
      <c r="M113" s="248">
        <v>1725</v>
      </c>
      <c r="N113" s="249">
        <v>2152</v>
      </c>
      <c r="O113" s="160">
        <f>M113+N113</f>
        <v>3877</v>
      </c>
      <c r="P113" s="102">
        <v>0</v>
      </c>
      <c r="Q113" s="163">
        <f>O113+P113</f>
        <v>3877</v>
      </c>
      <c r="R113" s="248">
        <v>1990</v>
      </c>
      <c r="S113" s="249">
        <v>1789</v>
      </c>
      <c r="T113" s="160">
        <f>R113+S113</f>
        <v>3779</v>
      </c>
      <c r="U113" s="102">
        <v>0</v>
      </c>
      <c r="V113" s="165">
        <f>T113+U113</f>
        <v>3779</v>
      </c>
      <c r="W113" s="222">
        <f t="shared" ref="W113:W128" si="159">IF(Q113=0,0,((V113/Q113)-1)*100)</f>
        <v>-2.527727624451892</v>
      </c>
    </row>
    <row r="114" spans="1:27" ht="12.75">
      <c r="B114" s="212"/>
      <c r="C114" s="123"/>
      <c r="D114" s="123"/>
      <c r="E114" s="123"/>
      <c r="F114" s="123"/>
      <c r="G114" s="123"/>
      <c r="H114" s="123"/>
      <c r="I114" s="124"/>
      <c r="L114" s="226" t="s">
        <v>15</v>
      </c>
      <c r="M114" s="248">
        <v>1852</v>
      </c>
      <c r="N114" s="249">
        <v>2118</v>
      </c>
      <c r="O114" s="160">
        <f>M114+N114</f>
        <v>3970</v>
      </c>
      <c r="P114" s="102">
        <v>14</v>
      </c>
      <c r="Q114" s="163">
        <f>O114+P114</f>
        <v>3984</v>
      </c>
      <c r="R114" s="248">
        <v>2029</v>
      </c>
      <c r="S114" s="249">
        <v>1659</v>
      </c>
      <c r="T114" s="160">
        <f>R114+S114</f>
        <v>3688</v>
      </c>
      <c r="U114" s="102">
        <v>2</v>
      </c>
      <c r="V114" s="165">
        <f>T114+U114</f>
        <v>3690</v>
      </c>
      <c r="W114" s="222">
        <f t="shared" si="159"/>
        <v>-7.3795180722891596</v>
      </c>
      <c r="Y114" s="3"/>
    </row>
    <row r="115" spans="1:27" ht="13.5" thickBot="1">
      <c r="B115" s="212"/>
      <c r="C115" s="123"/>
      <c r="D115" s="123"/>
      <c r="E115" s="123"/>
      <c r="F115" s="123"/>
      <c r="G115" s="123"/>
      <c r="H115" s="123"/>
      <c r="I115" s="124"/>
      <c r="L115" s="232" t="s">
        <v>16</v>
      </c>
      <c r="M115" s="248">
        <v>1653</v>
      </c>
      <c r="N115" s="249">
        <v>1976</v>
      </c>
      <c r="O115" s="160">
        <f>M115+N115</f>
        <v>3629</v>
      </c>
      <c r="P115" s="102">
        <v>0</v>
      </c>
      <c r="Q115" s="163">
        <f>O115+P115</f>
        <v>3629</v>
      </c>
      <c r="R115" s="248">
        <v>2212</v>
      </c>
      <c r="S115" s="249">
        <v>1908</v>
      </c>
      <c r="T115" s="160">
        <f>R115+S115</f>
        <v>4120</v>
      </c>
      <c r="U115" s="102">
        <v>0</v>
      </c>
      <c r="V115" s="165">
        <f>T115+U115</f>
        <v>4120</v>
      </c>
      <c r="W115" s="222">
        <f t="shared" si="159"/>
        <v>13.529898043538168</v>
      </c>
      <c r="Y115" s="3"/>
    </row>
    <row r="116" spans="1:27" ht="14.25" thickTop="1" thickBot="1">
      <c r="B116" s="212"/>
      <c r="C116" s="123"/>
      <c r="D116" s="123"/>
      <c r="E116" s="123"/>
      <c r="F116" s="123"/>
      <c r="G116" s="123"/>
      <c r="H116" s="123"/>
      <c r="I116" s="124"/>
      <c r="L116" s="206" t="s">
        <v>17</v>
      </c>
      <c r="M116" s="166">
        <f t="shared" ref="M116:V116" si="160">+M113+M114+M115</f>
        <v>5230</v>
      </c>
      <c r="N116" s="167">
        <f t="shared" si="160"/>
        <v>6246</v>
      </c>
      <c r="O116" s="166">
        <f t="shared" si="160"/>
        <v>11476</v>
      </c>
      <c r="P116" s="166">
        <f t="shared" si="160"/>
        <v>14</v>
      </c>
      <c r="Q116" s="166">
        <f t="shared" si="160"/>
        <v>11490</v>
      </c>
      <c r="R116" s="166">
        <f t="shared" si="160"/>
        <v>6231</v>
      </c>
      <c r="S116" s="167">
        <f t="shared" si="160"/>
        <v>5356</v>
      </c>
      <c r="T116" s="166">
        <f t="shared" si="160"/>
        <v>11587</v>
      </c>
      <c r="U116" s="166">
        <f t="shared" si="160"/>
        <v>2</v>
      </c>
      <c r="V116" s="168">
        <f t="shared" si="160"/>
        <v>11589</v>
      </c>
      <c r="W116" s="169">
        <f t="shared" si="159"/>
        <v>0.86161879895561011</v>
      </c>
      <c r="Y116" s="3"/>
      <c r="Z116" s="3"/>
    </row>
    <row r="117" spans="1:27" ht="13.5" thickTop="1">
      <c r="B117" s="212"/>
      <c r="C117" s="123"/>
      <c r="D117" s="123"/>
      <c r="E117" s="123"/>
      <c r="F117" s="123"/>
      <c r="G117" s="123"/>
      <c r="H117" s="123"/>
      <c r="I117" s="124"/>
      <c r="L117" s="226" t="s">
        <v>18</v>
      </c>
      <c r="M117" s="248">
        <v>1693</v>
      </c>
      <c r="N117" s="249">
        <v>1906</v>
      </c>
      <c r="O117" s="160">
        <f>M117+N117</f>
        <v>3599</v>
      </c>
      <c r="P117" s="102">
        <v>3</v>
      </c>
      <c r="Q117" s="163">
        <f>O117+P117</f>
        <v>3602</v>
      </c>
      <c r="R117" s="248">
        <v>2239</v>
      </c>
      <c r="S117" s="249">
        <v>1770</v>
      </c>
      <c r="T117" s="160">
        <f>R117+S117</f>
        <v>4009</v>
      </c>
      <c r="U117" s="102">
        <v>0</v>
      </c>
      <c r="V117" s="165">
        <f>T117+U117</f>
        <v>4009</v>
      </c>
      <c r="W117" s="222">
        <f t="shared" si="159"/>
        <v>11.299278178789551</v>
      </c>
      <c r="Y117" s="3"/>
      <c r="Z117" s="3"/>
    </row>
    <row r="118" spans="1:27" ht="12.75">
      <c r="B118" s="212"/>
      <c r="C118" s="123"/>
      <c r="D118" s="123"/>
      <c r="E118" s="123"/>
      <c r="F118" s="123"/>
      <c r="G118" s="123"/>
      <c r="H118" s="123"/>
      <c r="I118" s="124"/>
      <c r="L118" s="226" t="s">
        <v>19</v>
      </c>
      <c r="M118" s="248">
        <v>1735</v>
      </c>
      <c r="N118" s="249">
        <v>1706</v>
      </c>
      <c r="O118" s="160">
        <f>M118+N118</f>
        <v>3441</v>
      </c>
      <c r="P118" s="102">
        <v>2</v>
      </c>
      <c r="Q118" s="163">
        <f>O118+P118</f>
        <v>3443</v>
      </c>
      <c r="R118" s="248">
        <v>2275</v>
      </c>
      <c r="S118" s="249">
        <v>1561</v>
      </c>
      <c r="T118" s="160">
        <f>R118+S118</f>
        <v>3836</v>
      </c>
      <c r="U118" s="102">
        <v>0</v>
      </c>
      <c r="V118" s="165">
        <f>T118+U118</f>
        <v>3836</v>
      </c>
      <c r="W118" s="222">
        <f>IF(Q118=0,0,((V118/Q118)-1)*100)</f>
        <v>11.414464130119084</v>
      </c>
      <c r="Y118" s="3"/>
      <c r="Z118" s="3"/>
    </row>
    <row r="119" spans="1:27" ht="13.5" thickBot="1">
      <c r="B119" s="212"/>
      <c r="C119" s="123"/>
      <c r="D119" s="123"/>
      <c r="E119" s="123"/>
      <c r="F119" s="123"/>
      <c r="G119" s="123"/>
      <c r="H119" s="123"/>
      <c r="I119" s="124"/>
      <c r="L119" s="226" t="s">
        <v>20</v>
      </c>
      <c r="M119" s="248">
        <v>2112</v>
      </c>
      <c r="N119" s="249">
        <v>1795</v>
      </c>
      <c r="O119" s="160">
        <f>M119+N119</f>
        <v>3907</v>
      </c>
      <c r="P119" s="102">
        <v>10</v>
      </c>
      <c r="Q119" s="163">
        <f>O119+P119</f>
        <v>3917</v>
      </c>
      <c r="R119" s="248">
        <v>2184</v>
      </c>
      <c r="S119" s="249">
        <v>1616</v>
      </c>
      <c r="T119" s="160">
        <f>R119+S119</f>
        <v>3800</v>
      </c>
      <c r="U119" s="102">
        <v>0</v>
      </c>
      <c r="V119" s="165">
        <f>T119+U119</f>
        <v>3800</v>
      </c>
      <c r="W119" s="222">
        <f>IF(Q119=0,0,((V119/Q119)-1)*100)</f>
        <v>-2.9869798315036999</v>
      </c>
      <c r="Y119" s="3"/>
      <c r="Z119" s="3"/>
    </row>
    <row r="120" spans="1:27" ht="14.25" thickTop="1" thickBot="1">
      <c r="B120" s="212"/>
      <c r="C120" s="123"/>
      <c r="D120" s="123"/>
      <c r="E120" s="123"/>
      <c r="F120" s="123"/>
      <c r="G120" s="123"/>
      <c r="H120" s="123"/>
      <c r="I120" s="124"/>
      <c r="L120" s="206" t="s">
        <v>89</v>
      </c>
      <c r="M120" s="166">
        <f t="shared" ref="M120:V120" si="161">+M117+M118+M119</f>
        <v>5540</v>
      </c>
      <c r="N120" s="167">
        <f t="shared" si="161"/>
        <v>5407</v>
      </c>
      <c r="O120" s="166">
        <f t="shared" si="161"/>
        <v>10947</v>
      </c>
      <c r="P120" s="166">
        <f t="shared" si="161"/>
        <v>15</v>
      </c>
      <c r="Q120" s="166">
        <f t="shared" si="161"/>
        <v>10962</v>
      </c>
      <c r="R120" s="166">
        <f t="shared" si="161"/>
        <v>6698</v>
      </c>
      <c r="S120" s="167">
        <f t="shared" si="161"/>
        <v>4947</v>
      </c>
      <c r="T120" s="166">
        <f t="shared" si="161"/>
        <v>11645</v>
      </c>
      <c r="U120" s="166">
        <f t="shared" si="161"/>
        <v>0</v>
      </c>
      <c r="V120" s="168">
        <f t="shared" si="161"/>
        <v>11645</v>
      </c>
      <c r="W120" s="169">
        <f t="shared" ref="W120" si="162">IF(Q120=0,0,((V120/Q120)-1)*100)</f>
        <v>6.2306148513045168</v>
      </c>
      <c r="Y120" s="3"/>
      <c r="Z120" s="3"/>
    </row>
    <row r="121" spans="1:27" ht="13.5" thickTop="1">
      <c r="B121" s="212"/>
      <c r="C121" s="123"/>
      <c r="D121" s="123"/>
      <c r="E121" s="123"/>
      <c r="F121" s="123"/>
      <c r="G121" s="123"/>
      <c r="H121" s="123"/>
      <c r="I121" s="124"/>
      <c r="L121" s="226" t="s">
        <v>21</v>
      </c>
      <c r="M121" s="248">
        <v>1298</v>
      </c>
      <c r="N121" s="249">
        <v>1614</v>
      </c>
      <c r="O121" s="160">
        <f>M121+N121</f>
        <v>2912</v>
      </c>
      <c r="P121" s="102">
        <v>1</v>
      </c>
      <c r="Q121" s="163">
        <f>O121+P121</f>
        <v>2913</v>
      </c>
      <c r="R121" s="248">
        <v>1511</v>
      </c>
      <c r="S121" s="249">
        <v>1445</v>
      </c>
      <c r="T121" s="160">
        <f>R121+S121</f>
        <v>2956</v>
      </c>
      <c r="U121" s="102">
        <v>1</v>
      </c>
      <c r="V121" s="165">
        <f>T121+U121</f>
        <v>2957</v>
      </c>
      <c r="W121" s="222">
        <f t="shared" si="159"/>
        <v>1.5104703055269564</v>
      </c>
      <c r="Y121" s="5"/>
      <c r="Z121" s="5"/>
      <c r="AA121" s="11"/>
    </row>
    <row r="122" spans="1:27" ht="12.75">
      <c r="B122" s="212"/>
      <c r="C122" s="123"/>
      <c r="D122" s="123"/>
      <c r="E122" s="123"/>
      <c r="F122" s="123"/>
      <c r="G122" s="123"/>
      <c r="H122" s="123"/>
      <c r="I122" s="124"/>
      <c r="L122" s="226" t="s">
        <v>90</v>
      </c>
      <c r="M122" s="248">
        <v>1459</v>
      </c>
      <c r="N122" s="249">
        <v>1561</v>
      </c>
      <c r="O122" s="160">
        <f>+M122+N122</f>
        <v>3020</v>
      </c>
      <c r="P122" s="102">
        <v>0</v>
      </c>
      <c r="Q122" s="163">
        <f>O122+P122</f>
        <v>3020</v>
      </c>
      <c r="R122" s="248">
        <v>1621</v>
      </c>
      <c r="S122" s="249">
        <v>1307</v>
      </c>
      <c r="T122" s="160">
        <f>+R122+S122</f>
        <v>2928</v>
      </c>
      <c r="U122" s="102">
        <v>0</v>
      </c>
      <c r="V122" s="165">
        <f>+T122+U122</f>
        <v>2928</v>
      </c>
      <c r="W122" s="222">
        <f>IF(Q122=0,0,((V122/Q122)-1)*100)</f>
        <v>-3.0463576158940353</v>
      </c>
      <c r="Y122" s="5"/>
      <c r="Z122" s="5"/>
      <c r="AA122" s="11"/>
    </row>
    <row r="123" spans="1:27" ht="13.5" thickBot="1">
      <c r="B123" s="212"/>
      <c r="C123" s="123"/>
      <c r="D123" s="123"/>
      <c r="E123" s="123"/>
      <c r="F123" s="123"/>
      <c r="G123" s="123"/>
      <c r="H123" s="123"/>
      <c r="I123" s="124"/>
      <c r="L123" s="226" t="s">
        <v>22</v>
      </c>
      <c r="M123" s="248">
        <v>1501</v>
      </c>
      <c r="N123" s="249">
        <v>1472</v>
      </c>
      <c r="O123" s="161">
        <f>+M123+N123</f>
        <v>2973</v>
      </c>
      <c r="P123" s="255">
        <v>0</v>
      </c>
      <c r="Q123" s="163">
        <f>O123+P123</f>
        <v>2973</v>
      </c>
      <c r="R123" s="248">
        <v>1446</v>
      </c>
      <c r="S123" s="249">
        <v>1258</v>
      </c>
      <c r="T123" s="161">
        <f>+R123+S123</f>
        <v>2704</v>
      </c>
      <c r="U123" s="255">
        <v>0</v>
      </c>
      <c r="V123" s="165">
        <f>+T123+U123</f>
        <v>2704</v>
      </c>
      <c r="W123" s="222">
        <f t="shared" si="159"/>
        <v>-9.0480995627312488</v>
      </c>
      <c r="Y123" s="5"/>
      <c r="Z123" s="5"/>
      <c r="AA123" s="11"/>
    </row>
    <row r="124" spans="1:27" ht="14.25" thickTop="1" thickBot="1">
      <c r="B124" s="212"/>
      <c r="C124" s="123"/>
      <c r="D124" s="123"/>
      <c r="E124" s="123"/>
      <c r="F124" s="123"/>
      <c r="G124" s="123"/>
      <c r="H124" s="123"/>
      <c r="I124" s="124"/>
      <c r="L124" s="207" t="s">
        <v>23</v>
      </c>
      <c r="M124" s="170">
        <f>+M121+M122+M123</f>
        <v>4258</v>
      </c>
      <c r="N124" s="170">
        <f t="shared" ref="N124" si="163">+N121+N122+N123</f>
        <v>4647</v>
      </c>
      <c r="O124" s="171">
        <f t="shared" ref="O124" si="164">+O121+O122+O123</f>
        <v>8905</v>
      </c>
      <c r="P124" s="171">
        <f t="shared" ref="P124" si="165">+P121+P122+P123</f>
        <v>1</v>
      </c>
      <c r="Q124" s="171">
        <f t="shared" ref="Q124" si="166">+Q121+Q122+Q123</f>
        <v>8906</v>
      </c>
      <c r="R124" s="170">
        <f t="shared" ref="R124" si="167">+R121+R122+R123</f>
        <v>4578</v>
      </c>
      <c r="S124" s="170">
        <f t="shared" ref="S124" si="168">+S121+S122+S123</f>
        <v>4010</v>
      </c>
      <c r="T124" s="171">
        <f t="shared" ref="T124" si="169">+T121+T122+T123</f>
        <v>8588</v>
      </c>
      <c r="U124" s="171">
        <f t="shared" ref="U124" si="170">+U121+U122+U123</f>
        <v>1</v>
      </c>
      <c r="V124" s="171">
        <f t="shared" ref="V124" si="171">+V121+V122+V123</f>
        <v>8589</v>
      </c>
      <c r="W124" s="172">
        <f t="shared" si="159"/>
        <v>-3.559398158544802</v>
      </c>
      <c r="Y124" s="3"/>
    </row>
    <row r="125" spans="1:27" s="4" customFormat="1" ht="12.75" customHeight="1" thickTop="1">
      <c r="A125" s="129"/>
      <c r="B125" s="213"/>
      <c r="C125" s="130"/>
      <c r="D125" s="130"/>
      <c r="E125" s="130"/>
      <c r="F125" s="130"/>
      <c r="G125" s="130"/>
      <c r="H125" s="130"/>
      <c r="I125" s="131"/>
      <c r="J125" s="129"/>
      <c r="K125" s="129"/>
      <c r="L125" s="226" t="s">
        <v>25</v>
      </c>
      <c r="M125" s="248">
        <v>1473</v>
      </c>
      <c r="N125" s="249">
        <v>1561</v>
      </c>
      <c r="O125" s="161">
        <f>+M125+N125</f>
        <v>3034</v>
      </c>
      <c r="P125" s="256">
        <v>1</v>
      </c>
      <c r="Q125" s="163">
        <f>O125+P125</f>
        <v>3035</v>
      </c>
      <c r="R125" s="248">
        <v>1444</v>
      </c>
      <c r="S125" s="249">
        <v>1363</v>
      </c>
      <c r="T125" s="161">
        <f>+R125+S125</f>
        <v>2807</v>
      </c>
      <c r="U125" s="256">
        <v>0</v>
      </c>
      <c r="V125" s="165">
        <f>+T125+U125</f>
        <v>2807</v>
      </c>
      <c r="W125" s="222">
        <f t="shared" si="159"/>
        <v>-7.5123558484349262</v>
      </c>
      <c r="X125" s="9"/>
      <c r="Y125" s="3"/>
      <c r="AA125" s="11"/>
    </row>
    <row r="126" spans="1:27" s="4" customFormat="1" ht="12.75" customHeight="1">
      <c r="A126" s="129"/>
      <c r="B126" s="214"/>
      <c r="C126" s="132"/>
      <c r="D126" s="132"/>
      <c r="E126" s="132"/>
      <c r="F126" s="132"/>
      <c r="G126" s="132"/>
      <c r="H126" s="132"/>
      <c r="I126" s="133"/>
      <c r="J126" s="129"/>
      <c r="K126" s="129"/>
      <c r="L126" s="226" t="s">
        <v>26</v>
      </c>
      <c r="M126" s="248">
        <v>1303</v>
      </c>
      <c r="N126" s="249">
        <v>997</v>
      </c>
      <c r="O126" s="161">
        <f>+M126+N126</f>
        <v>2300</v>
      </c>
      <c r="P126" s="102">
        <v>0</v>
      </c>
      <c r="Q126" s="163">
        <f>O126+P126</f>
        <v>2300</v>
      </c>
      <c r="R126" s="248">
        <v>1529</v>
      </c>
      <c r="S126" s="249">
        <v>1492</v>
      </c>
      <c r="T126" s="161">
        <f>+R126+S126</f>
        <v>3021</v>
      </c>
      <c r="U126" s="102">
        <v>0</v>
      </c>
      <c r="V126" s="165">
        <f>+T126+U126</f>
        <v>3021</v>
      </c>
      <c r="W126" s="222">
        <f>IF(Q126=0,0,((V126/Q126)-1)*100)</f>
        <v>31.34782608695652</v>
      </c>
      <c r="X126" s="9"/>
      <c r="Y126" s="3"/>
      <c r="AA126" s="11"/>
    </row>
    <row r="127" spans="1:27" s="4" customFormat="1" ht="12.75" customHeight="1" thickBot="1">
      <c r="A127" s="129"/>
      <c r="B127" s="214"/>
      <c r="C127" s="132"/>
      <c r="D127" s="132"/>
      <c r="E127" s="132"/>
      <c r="F127" s="132"/>
      <c r="G127" s="132"/>
      <c r="H127" s="132"/>
      <c r="I127" s="133"/>
      <c r="J127" s="129"/>
      <c r="K127" s="129"/>
      <c r="L127" s="226" t="s">
        <v>27</v>
      </c>
      <c r="M127" s="248">
        <v>1454</v>
      </c>
      <c r="N127" s="249">
        <v>1614</v>
      </c>
      <c r="O127" s="161">
        <f>+M127+N127</f>
        <v>3068</v>
      </c>
      <c r="P127" s="102">
        <v>0</v>
      </c>
      <c r="Q127" s="163">
        <f>O127+P127</f>
        <v>3068</v>
      </c>
      <c r="R127" s="248">
        <v>1442</v>
      </c>
      <c r="S127" s="249">
        <v>1455</v>
      </c>
      <c r="T127" s="161">
        <f>+R127+S127</f>
        <v>2897</v>
      </c>
      <c r="U127" s="102">
        <v>3</v>
      </c>
      <c r="V127" s="165">
        <f>T127+U127</f>
        <v>2900</v>
      </c>
      <c r="W127" s="222">
        <f t="shared" si="159"/>
        <v>-5.4758800521512381</v>
      </c>
      <c r="X127" s="9"/>
      <c r="Y127" s="3"/>
      <c r="AA127" s="11"/>
    </row>
    <row r="128" spans="1:27" ht="14.25" thickTop="1" thickBot="1">
      <c r="B128" s="212"/>
      <c r="C128" s="123"/>
      <c r="D128" s="123"/>
      <c r="E128" s="123"/>
      <c r="F128" s="123"/>
      <c r="G128" s="123"/>
      <c r="H128" s="123"/>
      <c r="I128" s="124"/>
      <c r="L128" s="206" t="s">
        <v>28</v>
      </c>
      <c r="M128" s="166">
        <f t="shared" ref="M128:V128" si="172">+M125+M126+M127</f>
        <v>4230</v>
      </c>
      <c r="N128" s="167">
        <f t="shared" si="172"/>
        <v>4172</v>
      </c>
      <c r="O128" s="166">
        <f t="shared" si="172"/>
        <v>8402</v>
      </c>
      <c r="P128" s="166">
        <f t="shared" si="172"/>
        <v>1</v>
      </c>
      <c r="Q128" s="166">
        <f t="shared" si="172"/>
        <v>8403</v>
      </c>
      <c r="R128" s="166">
        <f t="shared" si="172"/>
        <v>4415</v>
      </c>
      <c r="S128" s="167">
        <f t="shared" si="172"/>
        <v>4310</v>
      </c>
      <c r="T128" s="166">
        <f t="shared" si="172"/>
        <v>8725</v>
      </c>
      <c r="U128" s="166">
        <f t="shared" si="172"/>
        <v>3</v>
      </c>
      <c r="V128" s="166">
        <f t="shared" si="172"/>
        <v>8728</v>
      </c>
      <c r="W128" s="169">
        <f t="shared" si="159"/>
        <v>3.8676663096513186</v>
      </c>
    </row>
    <row r="129" spans="2:26" ht="14.25" thickTop="1" thickBot="1">
      <c r="B129" s="212"/>
      <c r="C129" s="123"/>
      <c r="D129" s="123"/>
      <c r="E129" s="123"/>
      <c r="F129" s="123"/>
      <c r="G129" s="123"/>
      <c r="H129" s="123"/>
      <c r="I129" s="124"/>
      <c r="L129" s="206" t="s">
        <v>94</v>
      </c>
      <c r="M129" s="166">
        <f t="shared" ref="M129" si="173">+M120+M124+M128</f>
        <v>14028</v>
      </c>
      <c r="N129" s="167">
        <f t="shared" ref="N129" si="174">+N120+N124+N128</f>
        <v>14226</v>
      </c>
      <c r="O129" s="166">
        <f t="shared" ref="O129" si="175">+O120+O124+O128</f>
        <v>28254</v>
      </c>
      <c r="P129" s="166">
        <f t="shared" ref="P129" si="176">+P120+P124+P128</f>
        <v>17</v>
      </c>
      <c r="Q129" s="166">
        <f t="shared" ref="Q129" si="177">+Q120+Q124+Q128</f>
        <v>28271</v>
      </c>
      <c r="R129" s="166">
        <f t="shared" ref="R129" si="178">+R120+R124+R128</f>
        <v>15691</v>
      </c>
      <c r="S129" s="167">
        <f t="shared" ref="S129" si="179">+S120+S124+S128</f>
        <v>13267</v>
      </c>
      <c r="T129" s="166">
        <f t="shared" ref="T129" si="180">+T120+T124+T128</f>
        <v>28958</v>
      </c>
      <c r="U129" s="166">
        <f t="shared" ref="U129" si="181">+U120+U124+U128</f>
        <v>4</v>
      </c>
      <c r="V129" s="168">
        <f t="shared" ref="V129" si="182">+V120+V124+V128</f>
        <v>28962</v>
      </c>
      <c r="W129" s="169">
        <f>IF(Q129=0,0,((V129/Q129)-1)*100)</f>
        <v>2.444200771108207</v>
      </c>
      <c r="Y129" s="3"/>
      <c r="Z129" s="3"/>
    </row>
    <row r="130" spans="2:26" ht="14.25" thickTop="1" thickBot="1">
      <c r="B130" s="212"/>
      <c r="C130" s="123"/>
      <c r="D130" s="123"/>
      <c r="E130" s="123"/>
      <c r="F130" s="123"/>
      <c r="G130" s="123"/>
      <c r="H130" s="123"/>
      <c r="I130" s="124"/>
      <c r="L130" s="206" t="s">
        <v>92</v>
      </c>
      <c r="M130" s="166">
        <f t="shared" ref="M130:V130" si="183">+M116+M120+M124+M128</f>
        <v>19258</v>
      </c>
      <c r="N130" s="167">
        <f t="shared" si="183"/>
        <v>20472</v>
      </c>
      <c r="O130" s="166">
        <f t="shared" si="183"/>
        <v>39730</v>
      </c>
      <c r="P130" s="166">
        <f t="shared" si="183"/>
        <v>31</v>
      </c>
      <c r="Q130" s="166">
        <f t="shared" si="183"/>
        <v>39761</v>
      </c>
      <c r="R130" s="166">
        <f t="shared" si="183"/>
        <v>21922</v>
      </c>
      <c r="S130" s="167">
        <f t="shared" si="183"/>
        <v>18623</v>
      </c>
      <c r="T130" s="166">
        <f t="shared" si="183"/>
        <v>40545</v>
      </c>
      <c r="U130" s="166">
        <f t="shared" si="183"/>
        <v>6</v>
      </c>
      <c r="V130" s="168">
        <f t="shared" si="183"/>
        <v>40551</v>
      </c>
      <c r="W130" s="169">
        <f t="shared" ref="W130" si="184">IF(Q130=0,0,((V130/Q130)-1)*100)</f>
        <v>1.9868715575563911</v>
      </c>
      <c r="Y130" s="3"/>
      <c r="Z130" s="3"/>
    </row>
    <row r="131" spans="2:26" ht="14.25" thickTop="1" thickBot="1">
      <c r="B131" s="212"/>
      <c r="C131" s="123"/>
      <c r="D131" s="123"/>
      <c r="E131" s="123"/>
      <c r="F131" s="123"/>
      <c r="G131" s="123"/>
      <c r="H131" s="123"/>
      <c r="I131" s="124"/>
      <c r="L131" s="205" t="s">
        <v>61</v>
      </c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135"/>
    </row>
    <row r="132" spans="2:26" ht="13.5" thickTop="1">
      <c r="B132" s="212"/>
      <c r="C132" s="123"/>
      <c r="D132" s="123"/>
      <c r="E132" s="123"/>
      <c r="F132" s="123"/>
      <c r="G132" s="123"/>
      <c r="H132" s="123"/>
      <c r="I132" s="124"/>
      <c r="L132" s="295" t="s">
        <v>47</v>
      </c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7"/>
    </row>
    <row r="133" spans="2:26" ht="13.5" thickBot="1">
      <c r="B133" s="212"/>
      <c r="C133" s="123"/>
      <c r="D133" s="123"/>
      <c r="E133" s="123"/>
      <c r="F133" s="123"/>
      <c r="G133" s="123"/>
      <c r="H133" s="123"/>
      <c r="I133" s="124"/>
      <c r="L133" s="298" t="s">
        <v>48</v>
      </c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300"/>
    </row>
    <row r="134" spans="2:26" ht="14.25" thickTop="1" thickBot="1">
      <c r="B134" s="212"/>
      <c r="C134" s="123"/>
      <c r="D134" s="123"/>
      <c r="E134" s="123"/>
      <c r="F134" s="123"/>
      <c r="G134" s="123"/>
      <c r="H134" s="123"/>
      <c r="I134" s="124"/>
      <c r="L134" s="202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122" t="s">
        <v>41</v>
      </c>
    </row>
    <row r="135" spans="2:26" ht="14.25" thickTop="1" thickBot="1">
      <c r="B135" s="212"/>
      <c r="C135" s="123"/>
      <c r="D135" s="123"/>
      <c r="E135" s="123"/>
      <c r="F135" s="123"/>
      <c r="G135" s="123"/>
      <c r="H135" s="123"/>
      <c r="I135" s="124"/>
      <c r="L135" s="224"/>
      <c r="M135" s="292" t="s">
        <v>91</v>
      </c>
      <c r="N135" s="293"/>
      <c r="O135" s="293"/>
      <c r="P135" s="293"/>
      <c r="Q135" s="294"/>
      <c r="R135" s="292" t="s">
        <v>93</v>
      </c>
      <c r="S135" s="293"/>
      <c r="T135" s="293"/>
      <c r="U135" s="293"/>
      <c r="V135" s="294"/>
      <c r="W135" s="225" t="s">
        <v>4</v>
      </c>
    </row>
    <row r="136" spans="2:26" ht="13.5" thickTop="1">
      <c r="B136" s="212"/>
      <c r="C136" s="123"/>
      <c r="D136" s="123"/>
      <c r="E136" s="123"/>
      <c r="F136" s="123"/>
      <c r="G136" s="123"/>
      <c r="H136" s="123"/>
      <c r="I136" s="124"/>
      <c r="L136" s="226" t="s">
        <v>5</v>
      </c>
      <c r="M136" s="227"/>
      <c r="N136" s="230"/>
      <c r="O136" s="173"/>
      <c r="P136" s="231"/>
      <c r="Q136" s="174"/>
      <c r="R136" s="227"/>
      <c r="S136" s="230"/>
      <c r="T136" s="173"/>
      <c r="U136" s="231"/>
      <c r="V136" s="174"/>
      <c r="W136" s="229" t="s">
        <v>6</v>
      </c>
    </row>
    <row r="137" spans="2:26" ht="13.5" thickBot="1">
      <c r="B137" s="212"/>
      <c r="C137" s="123"/>
      <c r="D137" s="123"/>
      <c r="E137" s="123"/>
      <c r="F137" s="123"/>
      <c r="G137" s="123"/>
      <c r="H137" s="123"/>
      <c r="I137" s="124"/>
      <c r="L137" s="232"/>
      <c r="M137" s="236" t="s">
        <v>42</v>
      </c>
      <c r="N137" s="237" t="s">
        <v>43</v>
      </c>
      <c r="O137" s="175" t="s">
        <v>44</v>
      </c>
      <c r="P137" s="238" t="s">
        <v>13</v>
      </c>
      <c r="Q137" s="278" t="s">
        <v>9</v>
      </c>
      <c r="R137" s="236" t="s">
        <v>42</v>
      </c>
      <c r="S137" s="237" t="s">
        <v>43</v>
      </c>
      <c r="T137" s="175" t="s">
        <v>44</v>
      </c>
      <c r="U137" s="238" t="s">
        <v>13</v>
      </c>
      <c r="V137" s="278" t="s">
        <v>9</v>
      </c>
      <c r="W137" s="235"/>
    </row>
    <row r="138" spans="2:26" ht="4.5" customHeight="1" thickTop="1">
      <c r="B138" s="212"/>
      <c r="C138" s="123"/>
      <c r="D138" s="123"/>
      <c r="E138" s="123"/>
      <c r="F138" s="123"/>
      <c r="G138" s="123"/>
      <c r="H138" s="123"/>
      <c r="I138" s="124"/>
      <c r="L138" s="226"/>
      <c r="M138" s="242"/>
      <c r="N138" s="243"/>
      <c r="O138" s="159"/>
      <c r="P138" s="244"/>
      <c r="Q138" s="162"/>
      <c r="R138" s="242"/>
      <c r="S138" s="243"/>
      <c r="T138" s="159"/>
      <c r="U138" s="244"/>
      <c r="V138" s="164"/>
      <c r="W138" s="245"/>
    </row>
    <row r="139" spans="2:26" ht="12.75">
      <c r="B139" s="212"/>
      <c r="C139" s="123"/>
      <c r="D139" s="123"/>
      <c r="E139" s="123"/>
      <c r="F139" s="123"/>
      <c r="G139" s="123"/>
      <c r="H139" s="123"/>
      <c r="I139" s="124"/>
      <c r="L139" s="226" t="s">
        <v>14</v>
      </c>
      <c r="M139" s="248">
        <f t="shared" ref="M139:N141" si="185">+M87+M113</f>
        <v>49605</v>
      </c>
      <c r="N139" s="249">
        <f t="shared" si="185"/>
        <v>59484</v>
      </c>
      <c r="O139" s="160">
        <f>+M139+N139</f>
        <v>109089</v>
      </c>
      <c r="P139" s="102">
        <f>+P87+P113</f>
        <v>4370</v>
      </c>
      <c r="Q139" s="163">
        <f>+O139+P139</f>
        <v>113459</v>
      </c>
      <c r="R139" s="248">
        <f t="shared" ref="R139:S141" si="186">+R87+R113</f>
        <v>44641</v>
      </c>
      <c r="S139" s="249">
        <f t="shared" si="186"/>
        <v>62007</v>
      </c>
      <c r="T139" s="160">
        <f>+R139+S139</f>
        <v>106648</v>
      </c>
      <c r="U139" s="102">
        <f>+U87+U113</f>
        <v>4377</v>
      </c>
      <c r="V139" s="165">
        <f>+T139+U139</f>
        <v>111025</v>
      </c>
      <c r="W139" s="222">
        <f t="shared" ref="W139:W151" si="187">IF(Q139=0,0,((V139/Q139)-1)*100)</f>
        <v>-2.1452683348169854</v>
      </c>
      <c r="Y139" s="3"/>
    </row>
    <row r="140" spans="2:26" ht="12.75">
      <c r="B140" s="212"/>
      <c r="C140" s="123"/>
      <c r="D140" s="123"/>
      <c r="E140" s="123"/>
      <c r="F140" s="123"/>
      <c r="G140" s="123"/>
      <c r="H140" s="123"/>
      <c r="I140" s="124"/>
      <c r="L140" s="226" t="s">
        <v>15</v>
      </c>
      <c r="M140" s="248">
        <f t="shared" si="185"/>
        <v>50432</v>
      </c>
      <c r="N140" s="249">
        <f t="shared" si="185"/>
        <v>61393</v>
      </c>
      <c r="O140" s="160">
        <f t="shared" ref="O140:O141" si="188">+M140+N140</f>
        <v>111825</v>
      </c>
      <c r="P140" s="102">
        <f>+P88+P114</f>
        <v>4482</v>
      </c>
      <c r="Q140" s="163">
        <f t="shared" ref="Q140:Q141" si="189">+O140+P140</f>
        <v>116307</v>
      </c>
      <c r="R140" s="248">
        <f t="shared" si="186"/>
        <v>49140</v>
      </c>
      <c r="S140" s="249">
        <f t="shared" si="186"/>
        <v>65174</v>
      </c>
      <c r="T140" s="160">
        <f t="shared" ref="T140:T141" si="190">+R140+S140</f>
        <v>114314</v>
      </c>
      <c r="U140" s="102">
        <f>+U88+U114</f>
        <v>4325</v>
      </c>
      <c r="V140" s="165">
        <f t="shared" ref="V140:V141" si="191">+T140+U140</f>
        <v>118639</v>
      </c>
      <c r="W140" s="222">
        <f t="shared" si="187"/>
        <v>2.0050383897787682</v>
      </c>
      <c r="Y140" s="3"/>
      <c r="Z140" s="3"/>
    </row>
    <row r="141" spans="2:26" ht="13.5" thickBot="1">
      <c r="B141" s="212"/>
      <c r="C141" s="123"/>
      <c r="D141" s="123"/>
      <c r="E141" s="123"/>
      <c r="F141" s="123"/>
      <c r="G141" s="123"/>
      <c r="H141" s="123"/>
      <c r="I141" s="124"/>
      <c r="L141" s="232" t="s">
        <v>16</v>
      </c>
      <c r="M141" s="248">
        <f t="shared" si="185"/>
        <v>46452</v>
      </c>
      <c r="N141" s="249">
        <f t="shared" si="185"/>
        <v>57733</v>
      </c>
      <c r="O141" s="160">
        <f t="shared" si="188"/>
        <v>104185</v>
      </c>
      <c r="P141" s="102">
        <f>+P89+P115</f>
        <v>4359</v>
      </c>
      <c r="Q141" s="163">
        <f t="shared" si="189"/>
        <v>108544</v>
      </c>
      <c r="R141" s="248">
        <f t="shared" si="186"/>
        <v>43881</v>
      </c>
      <c r="S141" s="249">
        <f t="shared" si="186"/>
        <v>63500</v>
      </c>
      <c r="T141" s="160">
        <f t="shared" si="190"/>
        <v>107381</v>
      </c>
      <c r="U141" s="102">
        <f>+U89+U115</f>
        <v>4115</v>
      </c>
      <c r="V141" s="165">
        <f t="shared" si="191"/>
        <v>111496</v>
      </c>
      <c r="W141" s="222">
        <f t="shared" si="187"/>
        <v>2.7196344339622591</v>
      </c>
      <c r="Y141" s="3"/>
      <c r="Z141" s="3"/>
    </row>
    <row r="142" spans="2:26" ht="14.25" thickTop="1" thickBot="1">
      <c r="B142" s="212"/>
      <c r="C142" s="123"/>
      <c r="D142" s="123"/>
      <c r="E142" s="123"/>
      <c r="F142" s="123"/>
      <c r="G142" s="123"/>
      <c r="H142" s="123"/>
      <c r="I142" s="124"/>
      <c r="L142" s="206" t="s">
        <v>17</v>
      </c>
      <c r="M142" s="166">
        <f t="shared" ref="M142:V142" si="192">+M139+M140+M141</f>
        <v>146489</v>
      </c>
      <c r="N142" s="167">
        <f t="shared" si="192"/>
        <v>178610</v>
      </c>
      <c r="O142" s="166">
        <f t="shared" si="192"/>
        <v>325099</v>
      </c>
      <c r="P142" s="166">
        <f t="shared" si="192"/>
        <v>13211</v>
      </c>
      <c r="Q142" s="166">
        <f t="shared" si="192"/>
        <v>338310</v>
      </c>
      <c r="R142" s="166">
        <f t="shared" si="192"/>
        <v>137662</v>
      </c>
      <c r="S142" s="167">
        <f t="shared" si="192"/>
        <v>190681</v>
      </c>
      <c r="T142" s="166">
        <f t="shared" si="192"/>
        <v>328343</v>
      </c>
      <c r="U142" s="166">
        <f t="shared" si="192"/>
        <v>12817</v>
      </c>
      <c r="V142" s="168">
        <f t="shared" si="192"/>
        <v>341160</v>
      </c>
      <c r="W142" s="169">
        <f t="shared" si="187"/>
        <v>0.84242263013212249</v>
      </c>
      <c r="Y142" s="3"/>
      <c r="Z142" s="3"/>
    </row>
    <row r="143" spans="2:26" ht="13.5" thickTop="1">
      <c r="B143" s="212"/>
      <c r="C143" s="123"/>
      <c r="D143" s="123"/>
      <c r="E143" s="123"/>
      <c r="F143" s="123"/>
      <c r="G143" s="123"/>
      <c r="H143" s="123"/>
      <c r="I143" s="124"/>
      <c r="L143" s="226" t="s">
        <v>18</v>
      </c>
      <c r="M143" s="248">
        <f t="shared" ref="M143:N145" si="193">+M91+M117</f>
        <v>44842</v>
      </c>
      <c r="N143" s="249">
        <f t="shared" si="193"/>
        <v>54861</v>
      </c>
      <c r="O143" s="160">
        <f t="shared" ref="O143:O144" si="194">+M143+N143</f>
        <v>99703</v>
      </c>
      <c r="P143" s="102">
        <f>+P91+P117</f>
        <v>3715</v>
      </c>
      <c r="Q143" s="163">
        <f t="shared" ref="Q143:Q144" si="195">+O143+P143</f>
        <v>103418</v>
      </c>
      <c r="R143" s="248">
        <f t="shared" ref="R143:S145" si="196">+R91+R117</f>
        <v>42291</v>
      </c>
      <c r="S143" s="249">
        <f t="shared" si="196"/>
        <v>55136</v>
      </c>
      <c r="T143" s="160">
        <f t="shared" ref="T143:T144" si="197">+R143+S143</f>
        <v>97427</v>
      </c>
      <c r="U143" s="102">
        <f>+U91+U117</f>
        <v>3769</v>
      </c>
      <c r="V143" s="165">
        <f t="shared" ref="V143:V144" si="198">+T143+U143</f>
        <v>101196</v>
      </c>
      <c r="W143" s="222">
        <f t="shared" si="187"/>
        <v>-2.1485621458546822</v>
      </c>
      <c r="Y143" s="3"/>
      <c r="Z143" s="3"/>
    </row>
    <row r="144" spans="2:26" ht="12.75">
      <c r="B144" s="212"/>
      <c r="C144" s="123"/>
      <c r="D144" s="123"/>
      <c r="E144" s="123"/>
      <c r="F144" s="123"/>
      <c r="G144" s="123"/>
      <c r="H144" s="123"/>
      <c r="I144" s="124"/>
      <c r="L144" s="226" t="s">
        <v>19</v>
      </c>
      <c r="M144" s="248">
        <f t="shared" si="193"/>
        <v>38846</v>
      </c>
      <c r="N144" s="249">
        <f t="shared" si="193"/>
        <v>50963</v>
      </c>
      <c r="O144" s="160">
        <f t="shared" si="194"/>
        <v>89809</v>
      </c>
      <c r="P144" s="102">
        <f>+P92+P118</f>
        <v>3480</v>
      </c>
      <c r="Q144" s="163">
        <f t="shared" si="195"/>
        <v>93289</v>
      </c>
      <c r="R144" s="248">
        <f t="shared" si="196"/>
        <v>41963</v>
      </c>
      <c r="S144" s="249">
        <f t="shared" si="196"/>
        <v>58057</v>
      </c>
      <c r="T144" s="160">
        <f t="shared" si="197"/>
        <v>100020</v>
      </c>
      <c r="U144" s="102">
        <f>+U92+U118</f>
        <v>3645</v>
      </c>
      <c r="V144" s="165">
        <f t="shared" si="198"/>
        <v>103665</v>
      </c>
      <c r="W144" s="222">
        <f t="shared" si="187"/>
        <v>11.122426009497378</v>
      </c>
      <c r="Y144" s="3"/>
      <c r="Z144" s="3"/>
    </row>
    <row r="145" spans="1:27" ht="13.5" thickBot="1">
      <c r="B145" s="212"/>
      <c r="C145" s="123"/>
      <c r="D145" s="123"/>
      <c r="E145" s="123"/>
      <c r="F145" s="123"/>
      <c r="G145" s="123"/>
      <c r="H145" s="123"/>
      <c r="I145" s="124"/>
      <c r="L145" s="226" t="s">
        <v>20</v>
      </c>
      <c r="M145" s="248">
        <f t="shared" si="193"/>
        <v>50826</v>
      </c>
      <c r="N145" s="249">
        <f t="shared" si="193"/>
        <v>62408</v>
      </c>
      <c r="O145" s="160">
        <f>+M145+N145</f>
        <v>113234</v>
      </c>
      <c r="P145" s="102">
        <f>+P93+P119</f>
        <v>4620</v>
      </c>
      <c r="Q145" s="163">
        <f>+O145+P145</f>
        <v>117854</v>
      </c>
      <c r="R145" s="248">
        <f t="shared" si="196"/>
        <v>48970</v>
      </c>
      <c r="S145" s="249">
        <f t="shared" si="196"/>
        <v>64407</v>
      </c>
      <c r="T145" s="160">
        <f>+R145+S145</f>
        <v>113377</v>
      </c>
      <c r="U145" s="102">
        <f>+U93+U119</f>
        <v>4036</v>
      </c>
      <c r="V145" s="165">
        <f>+T145+U145</f>
        <v>117413</v>
      </c>
      <c r="W145" s="222">
        <f>IF(Q145=0,0,((V145/Q145)-1)*100)</f>
        <v>-0.37419179662973034</v>
      </c>
      <c r="Y145" s="5"/>
      <c r="Z145" s="5"/>
      <c r="AA145" s="11"/>
    </row>
    <row r="146" spans="1:27" ht="14.25" thickTop="1" thickBot="1">
      <c r="B146" s="212"/>
      <c r="C146" s="123"/>
      <c r="D146" s="123"/>
      <c r="E146" s="123"/>
      <c r="F146" s="123"/>
      <c r="G146" s="123"/>
      <c r="H146" s="123"/>
      <c r="I146" s="124"/>
      <c r="L146" s="206" t="s">
        <v>89</v>
      </c>
      <c r="M146" s="166">
        <f t="shared" ref="M146:V146" si="199">+M143+M144+M145</f>
        <v>134514</v>
      </c>
      <c r="N146" s="167">
        <f t="shared" si="199"/>
        <v>168232</v>
      </c>
      <c r="O146" s="166">
        <f t="shared" si="199"/>
        <v>302746</v>
      </c>
      <c r="P146" s="166">
        <f t="shared" si="199"/>
        <v>11815</v>
      </c>
      <c r="Q146" s="166">
        <f t="shared" si="199"/>
        <v>314561</v>
      </c>
      <c r="R146" s="166">
        <f t="shared" si="199"/>
        <v>133224</v>
      </c>
      <c r="S146" s="167">
        <f t="shared" si="199"/>
        <v>177600</v>
      </c>
      <c r="T146" s="166">
        <f t="shared" si="199"/>
        <v>310824</v>
      </c>
      <c r="U146" s="166">
        <f t="shared" si="199"/>
        <v>11450</v>
      </c>
      <c r="V146" s="168">
        <f t="shared" si="199"/>
        <v>322274</v>
      </c>
      <c r="W146" s="169">
        <f t="shared" ref="W146" si="200">IF(Q146=0,0,((V146/Q146)-1)*100)</f>
        <v>2.4519886444918537</v>
      </c>
      <c r="Y146" s="3"/>
      <c r="Z146" s="3"/>
    </row>
    <row r="147" spans="1:27" ht="13.5" thickTop="1">
      <c r="B147" s="212"/>
      <c r="C147" s="123"/>
      <c r="D147" s="123"/>
      <c r="E147" s="123"/>
      <c r="F147" s="123"/>
      <c r="G147" s="123"/>
      <c r="H147" s="123"/>
      <c r="I147" s="124"/>
      <c r="L147" s="226" t="s">
        <v>21</v>
      </c>
      <c r="M147" s="248">
        <f t="shared" ref="M147:N149" si="201">+M95+M121</f>
        <v>44471</v>
      </c>
      <c r="N147" s="249">
        <f t="shared" si="201"/>
        <v>55210</v>
      </c>
      <c r="O147" s="160">
        <f t="shared" ref="O147:O149" si="202">+M147+N147</f>
        <v>99681</v>
      </c>
      <c r="P147" s="102">
        <f>+P95+P121</f>
        <v>4004</v>
      </c>
      <c r="Q147" s="163">
        <f t="shared" ref="Q147:Q149" si="203">+O147+P147</f>
        <v>103685</v>
      </c>
      <c r="R147" s="248">
        <f t="shared" ref="R147:S149" si="204">+R95+R121</f>
        <v>42170</v>
      </c>
      <c r="S147" s="249">
        <f t="shared" si="204"/>
        <v>54921</v>
      </c>
      <c r="T147" s="160">
        <f t="shared" ref="T147:T149" si="205">+R147+S147</f>
        <v>97091</v>
      </c>
      <c r="U147" s="102">
        <f>+U95+U121</f>
        <v>3793</v>
      </c>
      <c r="V147" s="165">
        <f t="shared" ref="V147:V149" si="206">+T147+U147</f>
        <v>100884</v>
      </c>
      <c r="W147" s="222">
        <f t="shared" si="187"/>
        <v>-2.7014515117905202</v>
      </c>
      <c r="Y147" s="5"/>
      <c r="Z147" s="5"/>
      <c r="AA147" s="11"/>
    </row>
    <row r="148" spans="1:27" ht="12.75">
      <c r="B148" s="212"/>
      <c r="C148" s="123"/>
      <c r="D148" s="123"/>
      <c r="E148" s="123"/>
      <c r="F148" s="123"/>
      <c r="G148" s="123"/>
      <c r="H148" s="123"/>
      <c r="I148" s="124"/>
      <c r="L148" s="226" t="s">
        <v>90</v>
      </c>
      <c r="M148" s="248">
        <f t="shared" si="201"/>
        <v>44205</v>
      </c>
      <c r="N148" s="249">
        <f t="shared" si="201"/>
        <v>60488</v>
      </c>
      <c r="O148" s="160">
        <f>+M148+N148</f>
        <v>104693</v>
      </c>
      <c r="P148" s="102">
        <f>+P96+P122</f>
        <v>3952</v>
      </c>
      <c r="Q148" s="163">
        <f>+O148+P148</f>
        <v>108645</v>
      </c>
      <c r="R148" s="248">
        <f t="shared" si="204"/>
        <v>41940</v>
      </c>
      <c r="S148" s="249">
        <f t="shared" si="204"/>
        <v>59965</v>
      </c>
      <c r="T148" s="160">
        <f>+R148+S148</f>
        <v>101905</v>
      </c>
      <c r="U148" s="102">
        <f>+U96+U122</f>
        <v>4028</v>
      </c>
      <c r="V148" s="165">
        <f>+T148+U148</f>
        <v>105933</v>
      </c>
      <c r="W148" s="222">
        <f>IF(Q148=0,0,((V148/Q148)-1)*100)</f>
        <v>-2.4962032307055071</v>
      </c>
      <c r="Y148" s="5"/>
      <c r="Z148" s="5"/>
      <c r="AA148" s="11"/>
    </row>
    <row r="149" spans="1:27" ht="13.5" thickBot="1">
      <c r="B149" s="212"/>
      <c r="C149" s="123"/>
      <c r="D149" s="123"/>
      <c r="E149" s="123"/>
      <c r="F149" s="123"/>
      <c r="G149" s="123"/>
      <c r="H149" s="123"/>
      <c r="I149" s="124"/>
      <c r="L149" s="226" t="s">
        <v>22</v>
      </c>
      <c r="M149" s="248">
        <f t="shared" si="201"/>
        <v>45365</v>
      </c>
      <c r="N149" s="249">
        <f t="shared" si="201"/>
        <v>56223</v>
      </c>
      <c r="O149" s="161">
        <f t="shared" si="202"/>
        <v>101588</v>
      </c>
      <c r="P149" s="255">
        <f>+P97+P123</f>
        <v>3662</v>
      </c>
      <c r="Q149" s="163">
        <f t="shared" si="203"/>
        <v>105250</v>
      </c>
      <c r="R149" s="248">
        <f t="shared" si="204"/>
        <v>41731</v>
      </c>
      <c r="S149" s="249">
        <f t="shared" si="204"/>
        <v>55251</v>
      </c>
      <c r="T149" s="161">
        <f t="shared" si="205"/>
        <v>96982</v>
      </c>
      <c r="U149" s="255">
        <f>+U97+U123</f>
        <v>4201</v>
      </c>
      <c r="V149" s="165">
        <f t="shared" si="206"/>
        <v>101183</v>
      </c>
      <c r="W149" s="222">
        <f t="shared" si="187"/>
        <v>-3.8641330166270804</v>
      </c>
      <c r="Y149" s="5"/>
      <c r="Z149" s="5"/>
      <c r="AA149" s="11"/>
    </row>
    <row r="150" spans="1:27" ht="14.25" thickTop="1" thickBot="1">
      <c r="A150" s="123"/>
      <c r="B150" s="212"/>
      <c r="C150" s="123"/>
      <c r="D150" s="123"/>
      <c r="E150" s="123"/>
      <c r="F150" s="123"/>
      <c r="G150" s="123"/>
      <c r="H150" s="123"/>
      <c r="I150" s="124"/>
      <c r="J150" s="123"/>
      <c r="L150" s="207" t="s">
        <v>23</v>
      </c>
      <c r="M150" s="170">
        <f>+M147+M148+M149</f>
        <v>134041</v>
      </c>
      <c r="N150" s="170">
        <f t="shared" ref="N150" si="207">+N147+N148+N149</f>
        <v>171921</v>
      </c>
      <c r="O150" s="171">
        <f t="shared" ref="O150" si="208">+O147+O148+O149</f>
        <v>305962</v>
      </c>
      <c r="P150" s="171">
        <f t="shared" ref="P150" si="209">+P147+P148+P149</f>
        <v>11618</v>
      </c>
      <c r="Q150" s="171">
        <f t="shared" ref="Q150" si="210">+Q147+Q148+Q149</f>
        <v>317580</v>
      </c>
      <c r="R150" s="170">
        <f t="shared" ref="R150" si="211">+R147+R148+R149</f>
        <v>125841</v>
      </c>
      <c r="S150" s="170">
        <f t="shared" ref="S150" si="212">+S147+S148+S149</f>
        <v>170137</v>
      </c>
      <c r="T150" s="171">
        <f t="shared" ref="T150" si="213">+T147+T148+T149</f>
        <v>295978</v>
      </c>
      <c r="U150" s="171">
        <f t="shared" ref="U150" si="214">+U147+U148+U149</f>
        <v>12022</v>
      </c>
      <c r="V150" s="171">
        <f t="shared" ref="V150" si="215">+V147+V148+V149</f>
        <v>308000</v>
      </c>
      <c r="W150" s="172">
        <f t="shared" si="187"/>
        <v>-3.0165627558410457</v>
      </c>
      <c r="Y150" s="5"/>
      <c r="Z150" s="5"/>
      <c r="AA150" s="11"/>
    </row>
    <row r="151" spans="1:27" ht="13.5" thickTop="1">
      <c r="A151" s="123"/>
      <c r="B151" s="212"/>
      <c r="C151" s="123"/>
      <c r="D151" s="123"/>
      <c r="E151" s="123"/>
      <c r="F151" s="123"/>
      <c r="G151" s="123"/>
      <c r="H151" s="123"/>
      <c r="I151" s="124"/>
      <c r="J151" s="123"/>
      <c r="L151" s="226" t="s">
        <v>25</v>
      </c>
      <c r="M151" s="248">
        <f t="shared" ref="M151:N153" si="216">+M99+M125</f>
        <v>46420</v>
      </c>
      <c r="N151" s="249">
        <f t="shared" si="216"/>
        <v>56011</v>
      </c>
      <c r="O151" s="161">
        <f t="shared" ref="O151:O153" si="217">+M151+N151</f>
        <v>102431</v>
      </c>
      <c r="P151" s="256">
        <f>+P99+P125</f>
        <v>3966</v>
      </c>
      <c r="Q151" s="163">
        <f t="shared" ref="Q151:Q153" si="218">+O151+P151</f>
        <v>106397</v>
      </c>
      <c r="R151" s="248">
        <f t="shared" ref="R151:S153" si="219">+R99+R125</f>
        <v>45096</v>
      </c>
      <c r="S151" s="249">
        <f t="shared" si="219"/>
        <v>55253</v>
      </c>
      <c r="T151" s="161">
        <f t="shared" ref="T151:T153" si="220">+R151+S151</f>
        <v>100349</v>
      </c>
      <c r="U151" s="256">
        <f>+U99+U125</f>
        <v>4502</v>
      </c>
      <c r="V151" s="165">
        <f t="shared" ref="V151:V153" si="221">+T151+U151</f>
        <v>104851</v>
      </c>
      <c r="W151" s="222">
        <f t="shared" si="187"/>
        <v>-1.453048488209252</v>
      </c>
      <c r="Y151" s="3"/>
    </row>
    <row r="152" spans="1:27" ht="12.75">
      <c r="A152" s="123"/>
      <c r="B152" s="126"/>
      <c r="C152" s="136"/>
      <c r="D152" s="136"/>
      <c r="E152" s="127"/>
      <c r="F152" s="137"/>
      <c r="G152" s="137"/>
      <c r="H152" s="138"/>
      <c r="I152" s="139"/>
      <c r="J152" s="123"/>
      <c r="L152" s="226" t="s">
        <v>26</v>
      </c>
      <c r="M152" s="248">
        <f t="shared" si="216"/>
        <v>42184</v>
      </c>
      <c r="N152" s="249">
        <f t="shared" si="216"/>
        <v>53064</v>
      </c>
      <c r="O152" s="161">
        <f>+M152+N152</f>
        <v>95248</v>
      </c>
      <c r="P152" s="102">
        <f>+P100+P126</f>
        <v>4130</v>
      </c>
      <c r="Q152" s="163">
        <f>+O152+P152</f>
        <v>99378</v>
      </c>
      <c r="R152" s="248">
        <f t="shared" si="219"/>
        <v>45507</v>
      </c>
      <c r="S152" s="249">
        <f t="shared" si="219"/>
        <v>55560</v>
      </c>
      <c r="T152" s="161">
        <f>+R152+S152</f>
        <v>101067</v>
      </c>
      <c r="U152" s="102">
        <f>+U100+U126</f>
        <v>4235</v>
      </c>
      <c r="V152" s="165">
        <f>+T152+U152</f>
        <v>105302</v>
      </c>
      <c r="W152" s="222">
        <f t="shared" ref="W152:W154" si="222">IF(Q152=0,0,((V152/Q152)-1)*100)</f>
        <v>5.961077904566392</v>
      </c>
    </row>
    <row r="153" spans="1:27" s="4" customFormat="1" ht="12.75" customHeight="1" thickBot="1">
      <c r="A153" s="129"/>
      <c r="B153" s="214"/>
      <c r="C153" s="132"/>
      <c r="D153" s="132"/>
      <c r="E153" s="132"/>
      <c r="F153" s="132"/>
      <c r="G153" s="132"/>
      <c r="H153" s="132"/>
      <c r="I153" s="133"/>
      <c r="J153" s="129"/>
      <c r="K153" s="129"/>
      <c r="L153" s="226" t="s">
        <v>27</v>
      </c>
      <c r="M153" s="248">
        <f t="shared" si="216"/>
        <v>39232</v>
      </c>
      <c r="N153" s="249">
        <f t="shared" si="216"/>
        <v>59179</v>
      </c>
      <c r="O153" s="161">
        <f t="shared" si="217"/>
        <v>98411</v>
      </c>
      <c r="P153" s="102">
        <f>+P101+P127</f>
        <v>3813</v>
      </c>
      <c r="Q153" s="163">
        <f t="shared" si="218"/>
        <v>102224</v>
      </c>
      <c r="R153" s="248">
        <f t="shared" si="219"/>
        <v>44560</v>
      </c>
      <c r="S153" s="249">
        <f t="shared" si="219"/>
        <v>58117</v>
      </c>
      <c r="T153" s="161">
        <f t="shared" si="220"/>
        <v>102677</v>
      </c>
      <c r="U153" s="102">
        <f>+U101+U127</f>
        <v>3823</v>
      </c>
      <c r="V153" s="165">
        <f t="shared" si="221"/>
        <v>106500</v>
      </c>
      <c r="W153" s="222">
        <f t="shared" si="222"/>
        <v>4.1829707309438025</v>
      </c>
      <c r="X153" s="9"/>
      <c r="Y153" s="3"/>
      <c r="AA153" s="11"/>
    </row>
    <row r="154" spans="1:27" s="4" customFormat="1" ht="12.75" customHeight="1" thickTop="1" thickBot="1">
      <c r="A154" s="129"/>
      <c r="B154" s="214"/>
      <c r="C154" s="132"/>
      <c r="D154" s="132"/>
      <c r="E154" s="132"/>
      <c r="F154" s="132"/>
      <c r="G154" s="132"/>
      <c r="H154" s="132"/>
      <c r="I154" s="133"/>
      <c r="J154" s="129"/>
      <c r="K154" s="129"/>
      <c r="L154" s="206" t="s">
        <v>28</v>
      </c>
      <c r="M154" s="166">
        <f t="shared" ref="M154:V154" si="223">+M151+M152+M153</f>
        <v>127836</v>
      </c>
      <c r="N154" s="167">
        <f t="shared" si="223"/>
        <v>168254</v>
      </c>
      <c r="O154" s="166">
        <f t="shared" si="223"/>
        <v>296090</v>
      </c>
      <c r="P154" s="166">
        <f t="shared" si="223"/>
        <v>11909</v>
      </c>
      <c r="Q154" s="166">
        <f t="shared" si="223"/>
        <v>307999</v>
      </c>
      <c r="R154" s="166">
        <f t="shared" si="223"/>
        <v>135163</v>
      </c>
      <c r="S154" s="167">
        <f t="shared" si="223"/>
        <v>168930</v>
      </c>
      <c r="T154" s="166">
        <f t="shared" si="223"/>
        <v>304093</v>
      </c>
      <c r="U154" s="166">
        <f t="shared" si="223"/>
        <v>12560</v>
      </c>
      <c r="V154" s="166">
        <f t="shared" si="223"/>
        <v>316653</v>
      </c>
      <c r="W154" s="169">
        <f t="shared" si="222"/>
        <v>2.8097493823031838</v>
      </c>
      <c r="X154" s="9"/>
      <c r="AA154" s="11"/>
    </row>
    <row r="155" spans="1:27" ht="14.25" thickTop="1" thickBot="1">
      <c r="B155" s="212"/>
      <c r="C155" s="123"/>
      <c r="D155" s="123"/>
      <c r="E155" s="123"/>
      <c r="F155" s="123"/>
      <c r="G155" s="123"/>
      <c r="H155" s="123"/>
      <c r="I155" s="124"/>
      <c r="L155" s="206" t="s">
        <v>94</v>
      </c>
      <c r="M155" s="166">
        <f t="shared" ref="M155" si="224">+M146+M150+M154</f>
        <v>396391</v>
      </c>
      <c r="N155" s="167">
        <f t="shared" ref="N155" si="225">+N146+N150+N154</f>
        <v>508407</v>
      </c>
      <c r="O155" s="166">
        <f t="shared" ref="O155" si="226">+O146+O150+O154</f>
        <v>904798</v>
      </c>
      <c r="P155" s="166">
        <f t="shared" ref="P155" si="227">+P146+P150+P154</f>
        <v>35342</v>
      </c>
      <c r="Q155" s="166">
        <f t="shared" ref="Q155" si="228">+Q146+Q150+Q154</f>
        <v>940140</v>
      </c>
      <c r="R155" s="166">
        <f t="shared" ref="R155" si="229">+R146+R150+R154</f>
        <v>394228</v>
      </c>
      <c r="S155" s="167">
        <f t="shared" ref="S155" si="230">+S146+S150+S154</f>
        <v>516667</v>
      </c>
      <c r="T155" s="166">
        <f t="shared" ref="T155" si="231">+T146+T150+T154</f>
        <v>910895</v>
      </c>
      <c r="U155" s="166">
        <f t="shared" ref="U155" si="232">+U146+U150+U154</f>
        <v>36032</v>
      </c>
      <c r="V155" s="168">
        <f t="shared" ref="V155" si="233">+V146+V150+V154</f>
        <v>946927</v>
      </c>
      <c r="W155" s="169">
        <f>IF(Q155=0,0,((V155/Q155)-1)*100)</f>
        <v>0.72191375752548304</v>
      </c>
      <c r="Y155" s="3"/>
      <c r="Z155" s="3"/>
    </row>
    <row r="156" spans="1:27" ht="14.25" thickTop="1" thickBot="1">
      <c r="B156" s="212"/>
      <c r="C156" s="123"/>
      <c r="D156" s="123"/>
      <c r="E156" s="123"/>
      <c r="F156" s="123"/>
      <c r="G156" s="123"/>
      <c r="H156" s="123"/>
      <c r="I156" s="124"/>
      <c r="L156" s="206" t="s">
        <v>92</v>
      </c>
      <c r="M156" s="166">
        <f t="shared" ref="M156:V156" si="234">+M142+M146+M150+M154</f>
        <v>542880</v>
      </c>
      <c r="N156" s="167">
        <f t="shared" si="234"/>
        <v>687017</v>
      </c>
      <c r="O156" s="166">
        <f t="shared" si="234"/>
        <v>1229897</v>
      </c>
      <c r="P156" s="166">
        <f t="shared" si="234"/>
        <v>48553</v>
      </c>
      <c r="Q156" s="166">
        <f t="shared" si="234"/>
        <v>1278450</v>
      </c>
      <c r="R156" s="166">
        <f t="shared" si="234"/>
        <v>531890</v>
      </c>
      <c r="S156" s="167">
        <f t="shared" si="234"/>
        <v>707348</v>
      </c>
      <c r="T156" s="166">
        <f t="shared" si="234"/>
        <v>1239238</v>
      </c>
      <c r="U156" s="166">
        <f t="shared" si="234"/>
        <v>48849</v>
      </c>
      <c r="V156" s="168">
        <f t="shared" si="234"/>
        <v>1288087</v>
      </c>
      <c r="W156" s="169">
        <f>IF(Q156=0,0,((V156/Q156)-1)*100)</f>
        <v>0.75380343384567894</v>
      </c>
      <c r="Y156" s="3"/>
      <c r="Z156" s="3"/>
    </row>
    <row r="157" spans="1:27" ht="14.25" thickTop="1" thickBot="1">
      <c r="B157" s="212"/>
      <c r="C157" s="123"/>
      <c r="D157" s="123"/>
      <c r="E157" s="123"/>
      <c r="F157" s="123"/>
      <c r="G157" s="123"/>
      <c r="H157" s="123"/>
      <c r="I157" s="124"/>
      <c r="L157" s="205" t="s">
        <v>61</v>
      </c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6"/>
    </row>
    <row r="158" spans="1:27" ht="13.5" thickTop="1">
      <c r="B158" s="212"/>
      <c r="C158" s="123"/>
      <c r="D158" s="123"/>
      <c r="E158" s="123"/>
      <c r="F158" s="123"/>
      <c r="G158" s="123"/>
      <c r="H158" s="123"/>
      <c r="I158" s="124"/>
      <c r="L158" s="286" t="s">
        <v>49</v>
      </c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8"/>
    </row>
    <row r="159" spans="1:27" ht="13.5" thickBot="1">
      <c r="B159" s="212"/>
      <c r="C159" s="123"/>
      <c r="D159" s="123"/>
      <c r="E159" s="123"/>
      <c r="F159" s="123"/>
      <c r="G159" s="123"/>
      <c r="H159" s="123"/>
      <c r="I159" s="124"/>
      <c r="L159" s="289" t="s">
        <v>50</v>
      </c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1"/>
    </row>
    <row r="160" spans="1:27" ht="14.25" thickTop="1" thickBot="1">
      <c r="B160" s="212"/>
      <c r="C160" s="123"/>
      <c r="D160" s="123"/>
      <c r="E160" s="123"/>
      <c r="F160" s="123"/>
      <c r="G160" s="123"/>
      <c r="H160" s="123"/>
      <c r="I160" s="124"/>
      <c r="L160" s="202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122" t="s">
        <v>41</v>
      </c>
    </row>
    <row r="161" spans="2:23" ht="14.25" thickTop="1" thickBot="1">
      <c r="B161" s="212"/>
      <c r="C161" s="123"/>
      <c r="D161" s="123"/>
      <c r="E161" s="123"/>
      <c r="F161" s="123"/>
      <c r="G161" s="123"/>
      <c r="H161" s="123"/>
      <c r="I161" s="124"/>
      <c r="L161" s="224"/>
      <c r="M161" s="283" t="s">
        <v>91</v>
      </c>
      <c r="N161" s="284"/>
      <c r="O161" s="284"/>
      <c r="P161" s="284"/>
      <c r="Q161" s="285"/>
      <c r="R161" s="283" t="s">
        <v>93</v>
      </c>
      <c r="S161" s="284"/>
      <c r="T161" s="284"/>
      <c r="U161" s="284"/>
      <c r="V161" s="285"/>
      <c r="W161" s="225" t="s">
        <v>4</v>
      </c>
    </row>
    <row r="162" spans="2:23" ht="13.5" thickTop="1">
      <c r="B162" s="212"/>
      <c r="C162" s="123"/>
      <c r="D162" s="123"/>
      <c r="E162" s="123"/>
      <c r="F162" s="123"/>
      <c r="G162" s="123"/>
      <c r="H162" s="123"/>
      <c r="I162" s="124"/>
      <c r="L162" s="226" t="s">
        <v>5</v>
      </c>
      <c r="M162" s="227"/>
      <c r="N162" s="230"/>
      <c r="O162" s="199"/>
      <c r="P162" s="231"/>
      <c r="Q162" s="200"/>
      <c r="R162" s="227"/>
      <c r="S162" s="230"/>
      <c r="T162" s="199"/>
      <c r="U162" s="231"/>
      <c r="V162" s="200"/>
      <c r="W162" s="229" t="s">
        <v>6</v>
      </c>
    </row>
    <row r="163" spans="2:23" ht="13.5" thickBot="1">
      <c r="B163" s="212"/>
      <c r="C163" s="123"/>
      <c r="D163" s="123"/>
      <c r="E163" s="123"/>
      <c r="F163" s="123"/>
      <c r="G163" s="123"/>
      <c r="H163" s="123"/>
      <c r="I163" s="124"/>
      <c r="L163" s="232"/>
      <c r="M163" s="236" t="s">
        <v>42</v>
      </c>
      <c r="N163" s="237" t="s">
        <v>43</v>
      </c>
      <c r="O163" s="201" t="s">
        <v>44</v>
      </c>
      <c r="P163" s="238" t="s">
        <v>13</v>
      </c>
      <c r="Q163" s="277" t="s">
        <v>9</v>
      </c>
      <c r="R163" s="236" t="s">
        <v>42</v>
      </c>
      <c r="S163" s="237" t="s">
        <v>43</v>
      </c>
      <c r="T163" s="201" t="s">
        <v>44</v>
      </c>
      <c r="U163" s="238" t="s">
        <v>13</v>
      </c>
      <c r="V163" s="277" t="s">
        <v>9</v>
      </c>
      <c r="W163" s="235"/>
    </row>
    <row r="164" spans="2:23" ht="3.75" customHeight="1" thickTop="1">
      <c r="B164" s="212"/>
      <c r="C164" s="123"/>
      <c r="D164" s="123"/>
      <c r="E164" s="123"/>
      <c r="F164" s="123"/>
      <c r="G164" s="123"/>
      <c r="H164" s="123"/>
      <c r="I164" s="124"/>
      <c r="L164" s="226"/>
      <c r="M164" s="242"/>
      <c r="N164" s="243"/>
      <c r="O164" s="176"/>
      <c r="P164" s="244"/>
      <c r="Q164" s="182"/>
      <c r="R164" s="242"/>
      <c r="S164" s="243"/>
      <c r="T164" s="176"/>
      <c r="U164" s="244"/>
      <c r="V164" s="186"/>
      <c r="W164" s="245"/>
    </row>
    <row r="165" spans="2:23" ht="12.75">
      <c r="B165" s="212"/>
      <c r="C165" s="123"/>
      <c r="D165" s="123"/>
      <c r="E165" s="123"/>
      <c r="F165" s="123"/>
      <c r="G165" s="123"/>
      <c r="H165" s="123"/>
      <c r="I165" s="124"/>
      <c r="L165" s="226" t="s">
        <v>14</v>
      </c>
      <c r="M165" s="248">
        <v>21</v>
      </c>
      <c r="N165" s="249">
        <v>76</v>
      </c>
      <c r="O165" s="177">
        <f>M165+N165</f>
        <v>97</v>
      </c>
      <c r="P165" s="102">
        <v>1</v>
      </c>
      <c r="Q165" s="183">
        <f>O165+P165</f>
        <v>98</v>
      </c>
      <c r="R165" s="248">
        <v>39</v>
      </c>
      <c r="S165" s="249">
        <v>55</v>
      </c>
      <c r="T165" s="177">
        <f>+R165+S165</f>
        <v>94</v>
      </c>
      <c r="U165" s="102">
        <v>12</v>
      </c>
      <c r="V165" s="187">
        <f>+T165+U165</f>
        <v>106</v>
      </c>
      <c r="W165" s="222">
        <f t="shared" ref="W165:W180" si="235">IF(Q165=0,0,((V165/Q165)-1)*100)</f>
        <v>8.163265306122458</v>
      </c>
    </row>
    <row r="166" spans="2:23" ht="12.75">
      <c r="B166" s="212"/>
      <c r="C166" s="123"/>
      <c r="D166" s="123"/>
      <c r="E166" s="123"/>
      <c r="F166" s="123"/>
      <c r="G166" s="123"/>
      <c r="H166" s="123"/>
      <c r="I166" s="124"/>
      <c r="L166" s="226" t="s">
        <v>15</v>
      </c>
      <c r="M166" s="248">
        <v>28</v>
      </c>
      <c r="N166" s="249">
        <v>47</v>
      </c>
      <c r="O166" s="177">
        <f>M166+N166</f>
        <v>75</v>
      </c>
      <c r="P166" s="102">
        <v>1</v>
      </c>
      <c r="Q166" s="183">
        <f>O166+P166</f>
        <v>76</v>
      </c>
      <c r="R166" s="248">
        <v>40</v>
      </c>
      <c r="S166" s="249">
        <v>72</v>
      </c>
      <c r="T166" s="177">
        <f t="shared" ref="T166:T167" si="236">+R166+S166</f>
        <v>112</v>
      </c>
      <c r="U166" s="102">
        <v>1</v>
      </c>
      <c r="V166" s="187">
        <f t="shared" ref="V166:V167" si="237">+T166+U166</f>
        <v>113</v>
      </c>
      <c r="W166" s="222">
        <f t="shared" si="235"/>
        <v>48.684210526315795</v>
      </c>
    </row>
    <row r="167" spans="2:23" ht="13.5" thickBot="1">
      <c r="B167" s="212"/>
      <c r="C167" s="123"/>
      <c r="D167" s="123"/>
      <c r="E167" s="123"/>
      <c r="F167" s="123"/>
      <c r="G167" s="123"/>
      <c r="H167" s="123"/>
      <c r="I167" s="124"/>
      <c r="L167" s="232" t="s">
        <v>16</v>
      </c>
      <c r="M167" s="248">
        <v>23</v>
      </c>
      <c r="N167" s="249">
        <v>64</v>
      </c>
      <c r="O167" s="177">
        <f>M167+N167</f>
        <v>87</v>
      </c>
      <c r="P167" s="102">
        <v>1</v>
      </c>
      <c r="Q167" s="183">
        <f>O167+P167</f>
        <v>88</v>
      </c>
      <c r="R167" s="248">
        <v>40</v>
      </c>
      <c r="S167" s="249">
        <v>79</v>
      </c>
      <c r="T167" s="177">
        <f t="shared" si="236"/>
        <v>119</v>
      </c>
      <c r="U167" s="102">
        <v>1</v>
      </c>
      <c r="V167" s="187">
        <f t="shared" si="237"/>
        <v>120</v>
      </c>
      <c r="W167" s="222">
        <f t="shared" si="235"/>
        <v>36.363636363636353</v>
      </c>
    </row>
    <row r="168" spans="2:23" ht="14.25" thickTop="1" thickBot="1">
      <c r="B168" s="212"/>
      <c r="C168" s="123"/>
      <c r="D168" s="123"/>
      <c r="E168" s="123"/>
      <c r="F168" s="123"/>
      <c r="G168" s="123"/>
      <c r="H168" s="123"/>
      <c r="I168" s="124"/>
      <c r="L168" s="208" t="s">
        <v>17</v>
      </c>
      <c r="M168" s="189">
        <f t="shared" ref="M168:V168" si="238">+M165+M166+M167</f>
        <v>72</v>
      </c>
      <c r="N168" s="190">
        <f t="shared" si="238"/>
        <v>187</v>
      </c>
      <c r="O168" s="189">
        <f t="shared" si="238"/>
        <v>259</v>
      </c>
      <c r="P168" s="189">
        <f t="shared" si="238"/>
        <v>3</v>
      </c>
      <c r="Q168" s="189">
        <f t="shared" si="238"/>
        <v>262</v>
      </c>
      <c r="R168" s="189">
        <f t="shared" si="238"/>
        <v>119</v>
      </c>
      <c r="S168" s="190">
        <f t="shared" si="238"/>
        <v>206</v>
      </c>
      <c r="T168" s="189">
        <f t="shared" si="238"/>
        <v>325</v>
      </c>
      <c r="U168" s="189">
        <f t="shared" si="238"/>
        <v>14</v>
      </c>
      <c r="V168" s="191">
        <f t="shared" si="238"/>
        <v>339</v>
      </c>
      <c r="W168" s="192">
        <f t="shared" si="235"/>
        <v>29.389312977099237</v>
      </c>
    </row>
    <row r="169" spans="2:23" ht="13.5" thickTop="1">
      <c r="B169" s="212"/>
      <c r="C169" s="123"/>
      <c r="D169" s="123"/>
      <c r="E169" s="123"/>
      <c r="F169" s="123"/>
      <c r="G169" s="123"/>
      <c r="H169" s="123"/>
      <c r="I169" s="124"/>
      <c r="L169" s="226" t="s">
        <v>18</v>
      </c>
      <c r="M169" s="258">
        <v>18</v>
      </c>
      <c r="N169" s="259">
        <v>58</v>
      </c>
      <c r="O169" s="178">
        <f>M169+N169</f>
        <v>76</v>
      </c>
      <c r="P169" s="102">
        <v>1</v>
      </c>
      <c r="Q169" s="184">
        <f>O169+P169</f>
        <v>77</v>
      </c>
      <c r="R169" s="258">
        <v>38</v>
      </c>
      <c r="S169" s="259">
        <v>71</v>
      </c>
      <c r="T169" s="178">
        <f t="shared" ref="T169:T171" si="239">+R169+S169</f>
        <v>109</v>
      </c>
      <c r="U169" s="102">
        <v>1</v>
      </c>
      <c r="V169" s="187">
        <f t="shared" ref="V169:V171" si="240">+T169+U169</f>
        <v>110</v>
      </c>
      <c r="W169" s="222">
        <f t="shared" si="235"/>
        <v>42.857142857142861</v>
      </c>
    </row>
    <row r="170" spans="2:23" ht="12.75">
      <c r="B170" s="212"/>
      <c r="C170" s="123"/>
      <c r="D170" s="123"/>
      <c r="E170" s="123"/>
      <c r="F170" s="123"/>
      <c r="G170" s="123"/>
      <c r="H170" s="123"/>
      <c r="I170" s="124"/>
      <c r="L170" s="226" t="s">
        <v>19</v>
      </c>
      <c r="M170" s="248">
        <v>15</v>
      </c>
      <c r="N170" s="249">
        <v>47</v>
      </c>
      <c r="O170" s="177">
        <f>M170+N170</f>
        <v>62</v>
      </c>
      <c r="P170" s="102">
        <v>1</v>
      </c>
      <c r="Q170" s="183">
        <f>O170+P170</f>
        <v>63</v>
      </c>
      <c r="R170" s="248">
        <v>36</v>
      </c>
      <c r="S170" s="249">
        <v>87</v>
      </c>
      <c r="T170" s="177">
        <f t="shared" si="239"/>
        <v>123</v>
      </c>
      <c r="U170" s="102">
        <v>1</v>
      </c>
      <c r="V170" s="187">
        <f t="shared" si="240"/>
        <v>124</v>
      </c>
      <c r="W170" s="222">
        <f t="shared" si="235"/>
        <v>96.825396825396808</v>
      </c>
    </row>
    <row r="171" spans="2:23" ht="13.5" thickBot="1">
      <c r="B171" s="212"/>
      <c r="C171" s="123"/>
      <c r="D171" s="123"/>
      <c r="E171" s="123"/>
      <c r="F171" s="123"/>
      <c r="G171" s="123"/>
      <c r="H171" s="123"/>
      <c r="I171" s="124"/>
      <c r="L171" s="226" t="s">
        <v>20</v>
      </c>
      <c r="M171" s="248">
        <v>32</v>
      </c>
      <c r="N171" s="249">
        <v>74</v>
      </c>
      <c r="O171" s="177">
        <f>M171+N171</f>
        <v>106</v>
      </c>
      <c r="P171" s="102">
        <v>2</v>
      </c>
      <c r="Q171" s="183">
        <f>O171+P171</f>
        <v>108</v>
      </c>
      <c r="R171" s="248">
        <v>30</v>
      </c>
      <c r="S171" s="249">
        <v>64</v>
      </c>
      <c r="T171" s="177">
        <f t="shared" si="239"/>
        <v>94</v>
      </c>
      <c r="U171" s="102">
        <v>1</v>
      </c>
      <c r="V171" s="187">
        <f t="shared" si="240"/>
        <v>95</v>
      </c>
      <c r="W171" s="222">
        <f>IF(Q171=0,0,((V171/Q171)-1)*100)</f>
        <v>-12.037037037037035</v>
      </c>
    </row>
    <row r="172" spans="2:23" ht="14.25" thickTop="1" thickBot="1">
      <c r="B172" s="212"/>
      <c r="C172" s="123"/>
      <c r="D172" s="123"/>
      <c r="E172" s="123"/>
      <c r="F172" s="123"/>
      <c r="G172" s="123"/>
      <c r="H172" s="123"/>
      <c r="I172" s="124"/>
      <c r="L172" s="208" t="s">
        <v>89</v>
      </c>
      <c r="M172" s="189">
        <f t="shared" ref="M172:V172" si="241">+M169+M170+M171</f>
        <v>65</v>
      </c>
      <c r="N172" s="190">
        <f t="shared" si="241"/>
        <v>179</v>
      </c>
      <c r="O172" s="189">
        <f t="shared" si="241"/>
        <v>244</v>
      </c>
      <c r="P172" s="189">
        <f t="shared" si="241"/>
        <v>4</v>
      </c>
      <c r="Q172" s="189">
        <f t="shared" si="241"/>
        <v>248</v>
      </c>
      <c r="R172" s="189">
        <f t="shared" si="241"/>
        <v>104</v>
      </c>
      <c r="S172" s="190">
        <f t="shared" si="241"/>
        <v>222</v>
      </c>
      <c r="T172" s="189">
        <f t="shared" si="241"/>
        <v>326</v>
      </c>
      <c r="U172" s="189">
        <f t="shared" si="241"/>
        <v>3</v>
      </c>
      <c r="V172" s="191">
        <f t="shared" si="241"/>
        <v>329</v>
      </c>
      <c r="W172" s="192">
        <f t="shared" ref="W172" si="242">IF(Q172=0,0,((V172/Q172)-1)*100)</f>
        <v>32.661290322580648</v>
      </c>
    </row>
    <row r="173" spans="2:23" ht="13.5" thickTop="1">
      <c r="B173" s="212"/>
      <c r="C173" s="123"/>
      <c r="D173" s="123"/>
      <c r="E173" s="123"/>
      <c r="F173" s="123"/>
      <c r="G173" s="123"/>
      <c r="H173" s="123"/>
      <c r="I173" s="124"/>
      <c r="L173" s="226" t="s">
        <v>21</v>
      </c>
      <c r="M173" s="248">
        <v>28</v>
      </c>
      <c r="N173" s="249">
        <v>49</v>
      </c>
      <c r="O173" s="177">
        <f>M173+N173</f>
        <v>77</v>
      </c>
      <c r="P173" s="102">
        <v>1</v>
      </c>
      <c r="Q173" s="183">
        <f>O173+P173</f>
        <v>78</v>
      </c>
      <c r="R173" s="248">
        <v>37</v>
      </c>
      <c r="S173" s="249">
        <v>33</v>
      </c>
      <c r="T173" s="177">
        <f t="shared" ref="T173:T174" si="243">+R173+S173</f>
        <v>70</v>
      </c>
      <c r="U173" s="102">
        <v>0</v>
      </c>
      <c r="V173" s="187">
        <f t="shared" ref="V173:V174" si="244">+T173+U173</f>
        <v>70</v>
      </c>
      <c r="W173" s="222">
        <f t="shared" si="235"/>
        <v>-10.256410256410254</v>
      </c>
    </row>
    <row r="174" spans="2:23" ht="12.75">
      <c r="B174" s="212"/>
      <c r="C174" s="123"/>
      <c r="D174" s="123"/>
      <c r="E174" s="123"/>
      <c r="F174" s="123"/>
      <c r="G174" s="123"/>
      <c r="H174" s="123"/>
      <c r="I174" s="124"/>
      <c r="L174" s="226" t="s">
        <v>90</v>
      </c>
      <c r="M174" s="248">
        <v>30</v>
      </c>
      <c r="N174" s="249">
        <v>50</v>
      </c>
      <c r="O174" s="177">
        <f>+M174+N174</f>
        <v>80</v>
      </c>
      <c r="P174" s="102">
        <v>2</v>
      </c>
      <c r="Q174" s="183">
        <f>O174+P174</f>
        <v>82</v>
      </c>
      <c r="R174" s="248">
        <v>39</v>
      </c>
      <c r="S174" s="249">
        <v>48</v>
      </c>
      <c r="T174" s="177">
        <f t="shared" si="243"/>
        <v>87</v>
      </c>
      <c r="U174" s="102">
        <v>0</v>
      </c>
      <c r="V174" s="187">
        <f t="shared" si="244"/>
        <v>87</v>
      </c>
      <c r="W174" s="222">
        <f>IF(Q174=0,0,((V174/Q174)-1)*100)</f>
        <v>6.0975609756097615</v>
      </c>
    </row>
    <row r="175" spans="2:23" ht="13.5" thickBot="1">
      <c r="B175" s="212"/>
      <c r="C175" s="123"/>
      <c r="D175" s="123"/>
      <c r="E175" s="123"/>
      <c r="F175" s="123"/>
      <c r="G175" s="123"/>
      <c r="H175" s="123"/>
      <c r="I175" s="124"/>
      <c r="L175" s="226" t="s">
        <v>22</v>
      </c>
      <c r="M175" s="248">
        <v>28</v>
      </c>
      <c r="N175" s="249">
        <v>41</v>
      </c>
      <c r="O175" s="179">
        <f>+M175+N175</f>
        <v>69</v>
      </c>
      <c r="P175" s="255">
        <v>1</v>
      </c>
      <c r="Q175" s="183">
        <f>O175+P175</f>
        <v>70</v>
      </c>
      <c r="R175" s="248">
        <v>29</v>
      </c>
      <c r="S175" s="249">
        <v>33</v>
      </c>
      <c r="T175" s="179">
        <f>+R175+S175</f>
        <v>62</v>
      </c>
      <c r="U175" s="255">
        <v>0</v>
      </c>
      <c r="V175" s="187">
        <f>+T175+U175</f>
        <v>62</v>
      </c>
      <c r="W175" s="222">
        <f t="shared" si="235"/>
        <v>-11.428571428571432</v>
      </c>
    </row>
    <row r="176" spans="2:23" ht="14.25" thickTop="1" thickBot="1">
      <c r="B176" s="212"/>
      <c r="C176" s="123"/>
      <c r="D176" s="123"/>
      <c r="E176" s="123"/>
      <c r="F176" s="123"/>
      <c r="G176" s="123"/>
      <c r="H176" s="123"/>
      <c r="I176" s="124"/>
      <c r="L176" s="209" t="s">
        <v>23</v>
      </c>
      <c r="M176" s="193">
        <f>+M173+M174+M175</f>
        <v>86</v>
      </c>
      <c r="N176" s="193">
        <f t="shared" ref="N176" si="245">+N173+N174+N175</f>
        <v>140</v>
      </c>
      <c r="O176" s="197">
        <f t="shared" ref="O176" si="246">+O173+O174+O175</f>
        <v>226</v>
      </c>
      <c r="P176" s="197">
        <f t="shared" ref="P176" si="247">+P173+P174+P175</f>
        <v>4</v>
      </c>
      <c r="Q176" s="196">
        <f t="shared" ref="Q176" si="248">+Q173+Q174+Q175</f>
        <v>230</v>
      </c>
      <c r="R176" s="193">
        <f t="shared" ref="R176" si="249">+R173+R174+R175</f>
        <v>105</v>
      </c>
      <c r="S176" s="193">
        <f t="shared" ref="S176" si="250">+S173+S174+S175</f>
        <v>114</v>
      </c>
      <c r="T176" s="197">
        <f t="shared" ref="T176" si="251">+T173+T174+T175</f>
        <v>219</v>
      </c>
      <c r="U176" s="197">
        <f t="shared" ref="U176" si="252">+U173+U174+U175</f>
        <v>0</v>
      </c>
      <c r="V176" s="197">
        <f t="shared" ref="V176" si="253">+V173+V174+V175</f>
        <v>219</v>
      </c>
      <c r="W176" s="198">
        <f t="shared" si="235"/>
        <v>-4.7826086956521685</v>
      </c>
    </row>
    <row r="177" spans="1:27" s="4" customFormat="1" ht="12.75" customHeight="1" thickTop="1">
      <c r="A177" s="129"/>
      <c r="B177" s="213"/>
      <c r="C177" s="130"/>
      <c r="D177" s="130"/>
      <c r="E177" s="130"/>
      <c r="F177" s="130"/>
      <c r="G177" s="130"/>
      <c r="H177" s="130"/>
      <c r="I177" s="131"/>
      <c r="J177" s="129"/>
      <c r="K177" s="129"/>
      <c r="L177" s="260" t="s">
        <v>25</v>
      </c>
      <c r="M177" s="261">
        <v>31</v>
      </c>
      <c r="N177" s="262">
        <v>42</v>
      </c>
      <c r="O177" s="180">
        <f>+M177+N177</f>
        <v>73</v>
      </c>
      <c r="P177" s="263">
        <v>2</v>
      </c>
      <c r="Q177" s="185">
        <f>O177+P177</f>
        <v>75</v>
      </c>
      <c r="R177" s="261">
        <v>39</v>
      </c>
      <c r="S177" s="262">
        <v>30</v>
      </c>
      <c r="T177" s="180">
        <f t="shared" ref="T177:T179" si="254">+R177+S177</f>
        <v>69</v>
      </c>
      <c r="U177" s="263">
        <v>0</v>
      </c>
      <c r="V177" s="188">
        <f t="shared" ref="V177:V179" si="255">+T177+U177</f>
        <v>69</v>
      </c>
      <c r="W177" s="264">
        <f t="shared" si="235"/>
        <v>-7.9999999999999964</v>
      </c>
      <c r="X177" s="9"/>
      <c r="AA177" s="11"/>
    </row>
    <row r="178" spans="1:27" s="4" customFormat="1" ht="12.75" customHeight="1">
      <c r="A178" s="129"/>
      <c r="B178" s="214"/>
      <c r="C178" s="132"/>
      <c r="D178" s="132"/>
      <c r="E178" s="132"/>
      <c r="F178" s="132"/>
      <c r="G178" s="132"/>
      <c r="H178" s="132"/>
      <c r="I178" s="133"/>
      <c r="J178" s="129"/>
      <c r="K178" s="129"/>
      <c r="L178" s="260" t="s">
        <v>26</v>
      </c>
      <c r="M178" s="261">
        <v>35</v>
      </c>
      <c r="N178" s="262">
        <v>50</v>
      </c>
      <c r="O178" s="180">
        <f>+M178+N178</f>
        <v>85</v>
      </c>
      <c r="P178" s="265">
        <v>3</v>
      </c>
      <c r="Q178" s="185">
        <f>O178+P178</f>
        <v>88</v>
      </c>
      <c r="R178" s="261">
        <v>33</v>
      </c>
      <c r="S178" s="262">
        <v>34</v>
      </c>
      <c r="T178" s="180">
        <f t="shared" si="254"/>
        <v>67</v>
      </c>
      <c r="U178" s="265">
        <v>2</v>
      </c>
      <c r="V178" s="180">
        <f t="shared" si="255"/>
        <v>69</v>
      </c>
      <c r="W178" s="264">
        <f>IF(Q178=0,0,((V178/Q178)-1)*100)</f>
        <v>-21.590909090909093</v>
      </c>
      <c r="X178" s="9"/>
      <c r="AA178" s="11"/>
    </row>
    <row r="179" spans="1:27" s="4" customFormat="1" ht="12.75" customHeight="1" thickBot="1">
      <c r="A179" s="129"/>
      <c r="B179" s="214"/>
      <c r="C179" s="132"/>
      <c r="D179" s="132"/>
      <c r="E179" s="132"/>
      <c r="F179" s="132"/>
      <c r="G179" s="132"/>
      <c r="H179" s="132"/>
      <c r="I179" s="133"/>
      <c r="J179" s="129"/>
      <c r="K179" s="129"/>
      <c r="L179" s="260" t="s">
        <v>27</v>
      </c>
      <c r="M179" s="261">
        <v>33</v>
      </c>
      <c r="N179" s="262">
        <v>45</v>
      </c>
      <c r="O179" s="180">
        <f>+M179+N179</f>
        <v>78</v>
      </c>
      <c r="P179" s="266">
        <v>19</v>
      </c>
      <c r="Q179" s="185">
        <f>O179+P179</f>
        <v>97</v>
      </c>
      <c r="R179" s="261">
        <v>40</v>
      </c>
      <c r="S179" s="262">
        <v>35</v>
      </c>
      <c r="T179" s="180">
        <f t="shared" si="254"/>
        <v>75</v>
      </c>
      <c r="U179" s="266">
        <v>9</v>
      </c>
      <c r="V179" s="188">
        <f t="shared" si="255"/>
        <v>84</v>
      </c>
      <c r="W179" s="264">
        <f t="shared" si="235"/>
        <v>-13.4020618556701</v>
      </c>
      <c r="X179" s="9"/>
      <c r="AA179" s="11"/>
    </row>
    <row r="180" spans="1:27" ht="14.25" thickTop="1" thickBot="1">
      <c r="B180" s="212"/>
      <c r="C180" s="123"/>
      <c r="D180" s="123"/>
      <c r="E180" s="123"/>
      <c r="F180" s="123"/>
      <c r="G180" s="123"/>
      <c r="H180" s="123"/>
      <c r="I180" s="124"/>
      <c r="L180" s="208" t="s">
        <v>28</v>
      </c>
      <c r="M180" s="189">
        <f t="shared" ref="M180:V180" si="256">+M177+M178+M179</f>
        <v>99</v>
      </c>
      <c r="N180" s="190">
        <f t="shared" si="256"/>
        <v>137</v>
      </c>
      <c r="O180" s="189">
        <f t="shared" si="256"/>
        <v>236</v>
      </c>
      <c r="P180" s="189">
        <f t="shared" si="256"/>
        <v>24</v>
      </c>
      <c r="Q180" s="195">
        <f t="shared" si="256"/>
        <v>260</v>
      </c>
      <c r="R180" s="189">
        <f t="shared" si="256"/>
        <v>112</v>
      </c>
      <c r="S180" s="190">
        <f t="shared" si="256"/>
        <v>99</v>
      </c>
      <c r="T180" s="189">
        <f t="shared" si="256"/>
        <v>211</v>
      </c>
      <c r="U180" s="189">
        <f t="shared" si="256"/>
        <v>11</v>
      </c>
      <c r="V180" s="195">
        <f t="shared" si="256"/>
        <v>222</v>
      </c>
      <c r="W180" s="192">
        <f t="shared" si="235"/>
        <v>-14.615384615384619</v>
      </c>
    </row>
    <row r="181" spans="1:27" ht="14.25" thickTop="1" thickBot="1">
      <c r="B181" s="212"/>
      <c r="C181" s="123"/>
      <c r="D181" s="123"/>
      <c r="E181" s="123"/>
      <c r="F181" s="123"/>
      <c r="G181" s="123"/>
      <c r="H181" s="123"/>
      <c r="I181" s="124"/>
      <c r="L181" s="208" t="s">
        <v>94</v>
      </c>
      <c r="M181" s="189">
        <f t="shared" ref="M181" si="257">+M172+M176+M180</f>
        <v>250</v>
      </c>
      <c r="N181" s="190">
        <f t="shared" ref="N181" si="258">+N172+N176+N180</f>
        <v>456</v>
      </c>
      <c r="O181" s="189">
        <f t="shared" ref="O181" si="259">+O172+O176+O180</f>
        <v>706</v>
      </c>
      <c r="P181" s="189">
        <f t="shared" ref="P181" si="260">+P172+P176+P180</f>
        <v>32</v>
      </c>
      <c r="Q181" s="189">
        <f t="shared" ref="Q181" si="261">+Q172+Q176+Q180</f>
        <v>738</v>
      </c>
      <c r="R181" s="189">
        <f t="shared" ref="R181" si="262">+R172+R176+R180</f>
        <v>321</v>
      </c>
      <c r="S181" s="190">
        <f t="shared" ref="S181" si="263">+S172+S176+S180</f>
        <v>435</v>
      </c>
      <c r="T181" s="189">
        <f t="shared" ref="T181" si="264">+T172+T176+T180</f>
        <v>756</v>
      </c>
      <c r="U181" s="189">
        <f t="shared" ref="U181" si="265">+U172+U176+U180</f>
        <v>14</v>
      </c>
      <c r="V181" s="191">
        <f t="shared" ref="V181" si="266">+V172+V176+V180</f>
        <v>770</v>
      </c>
      <c r="W181" s="192">
        <f>IF(Q181=0,0,((V181/Q181)-1)*100)</f>
        <v>4.3360433604336057</v>
      </c>
    </row>
    <row r="182" spans="1:27" ht="14.25" thickTop="1" thickBot="1">
      <c r="B182" s="212"/>
      <c r="C182" s="123"/>
      <c r="D182" s="123"/>
      <c r="E182" s="123"/>
      <c r="F182" s="123"/>
      <c r="G182" s="123"/>
      <c r="H182" s="123"/>
      <c r="I182" s="124"/>
      <c r="L182" s="208" t="s">
        <v>92</v>
      </c>
      <c r="M182" s="189">
        <f t="shared" ref="M182:V182" si="267">+M168+M172+M176+M180</f>
        <v>322</v>
      </c>
      <c r="N182" s="190">
        <f t="shared" si="267"/>
        <v>643</v>
      </c>
      <c r="O182" s="189">
        <f t="shared" si="267"/>
        <v>965</v>
      </c>
      <c r="P182" s="189">
        <f t="shared" si="267"/>
        <v>35</v>
      </c>
      <c r="Q182" s="189">
        <f t="shared" si="267"/>
        <v>1000</v>
      </c>
      <c r="R182" s="189">
        <f t="shared" si="267"/>
        <v>440</v>
      </c>
      <c r="S182" s="190">
        <f t="shared" si="267"/>
        <v>641</v>
      </c>
      <c r="T182" s="189">
        <f t="shared" si="267"/>
        <v>1081</v>
      </c>
      <c r="U182" s="189">
        <f t="shared" si="267"/>
        <v>28</v>
      </c>
      <c r="V182" s="191">
        <f t="shared" si="267"/>
        <v>1109</v>
      </c>
      <c r="W182" s="192">
        <f>IF(Q182=0,0,((V182/Q182)-1)*100)</f>
        <v>10.899999999999999</v>
      </c>
    </row>
    <row r="183" spans="1:27" ht="14.25" thickTop="1" thickBot="1">
      <c r="B183" s="212"/>
      <c r="C183" s="123"/>
      <c r="D183" s="123"/>
      <c r="E183" s="123"/>
      <c r="F183" s="123"/>
      <c r="G183" s="123"/>
      <c r="H183" s="123"/>
      <c r="I183" s="124"/>
      <c r="L183" s="205" t="s">
        <v>61</v>
      </c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6"/>
    </row>
    <row r="184" spans="1:27" ht="13.5" thickTop="1">
      <c r="B184" s="212"/>
      <c r="C184" s="123"/>
      <c r="D184" s="123"/>
      <c r="E184" s="123"/>
      <c r="F184" s="123"/>
      <c r="G184" s="123"/>
      <c r="H184" s="123"/>
      <c r="I184" s="124"/>
      <c r="L184" s="286" t="s">
        <v>51</v>
      </c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8"/>
    </row>
    <row r="185" spans="1:27" ht="13.5" thickBot="1">
      <c r="B185" s="212"/>
      <c r="C185" s="123"/>
      <c r="D185" s="123"/>
      <c r="E185" s="123"/>
      <c r="F185" s="123"/>
      <c r="G185" s="123"/>
      <c r="H185" s="123"/>
      <c r="I185" s="124"/>
      <c r="L185" s="289" t="s">
        <v>52</v>
      </c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1"/>
    </row>
    <row r="186" spans="1:27" ht="14.25" thickTop="1" thickBot="1">
      <c r="B186" s="212"/>
      <c r="C186" s="123"/>
      <c r="D186" s="123"/>
      <c r="E186" s="123"/>
      <c r="F186" s="123"/>
      <c r="G186" s="123"/>
      <c r="H186" s="123"/>
      <c r="I186" s="124"/>
      <c r="L186" s="202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122" t="s">
        <v>41</v>
      </c>
    </row>
    <row r="187" spans="1:27" ht="14.25" thickTop="1" thickBot="1">
      <c r="B187" s="212"/>
      <c r="C187" s="123"/>
      <c r="D187" s="123"/>
      <c r="E187" s="123"/>
      <c r="F187" s="123"/>
      <c r="G187" s="123"/>
      <c r="H187" s="123"/>
      <c r="I187" s="124"/>
      <c r="L187" s="224"/>
      <c r="M187" s="283" t="s">
        <v>91</v>
      </c>
      <c r="N187" s="284"/>
      <c r="O187" s="284"/>
      <c r="P187" s="284"/>
      <c r="Q187" s="285"/>
      <c r="R187" s="283" t="s">
        <v>93</v>
      </c>
      <c r="S187" s="284"/>
      <c r="T187" s="284"/>
      <c r="U187" s="284"/>
      <c r="V187" s="285"/>
      <c r="W187" s="225" t="s">
        <v>4</v>
      </c>
    </row>
    <row r="188" spans="1:27" ht="13.5" thickTop="1">
      <c r="B188" s="212"/>
      <c r="C188" s="123"/>
      <c r="D188" s="123"/>
      <c r="E188" s="123"/>
      <c r="F188" s="123"/>
      <c r="G188" s="123"/>
      <c r="H188" s="123"/>
      <c r="I188" s="124"/>
      <c r="L188" s="226" t="s">
        <v>5</v>
      </c>
      <c r="M188" s="227"/>
      <c r="N188" s="230"/>
      <c r="O188" s="199"/>
      <c r="P188" s="231"/>
      <c r="Q188" s="200"/>
      <c r="R188" s="227"/>
      <c r="S188" s="230"/>
      <c r="T188" s="199"/>
      <c r="U188" s="231"/>
      <c r="V188" s="200"/>
      <c r="W188" s="229" t="s">
        <v>6</v>
      </c>
    </row>
    <row r="189" spans="1:27" ht="13.5" thickBot="1">
      <c r="B189" s="212"/>
      <c r="C189" s="123"/>
      <c r="D189" s="123"/>
      <c r="E189" s="123"/>
      <c r="F189" s="123"/>
      <c r="G189" s="123"/>
      <c r="H189" s="123"/>
      <c r="I189" s="124"/>
      <c r="L189" s="232"/>
      <c r="M189" s="236" t="s">
        <v>42</v>
      </c>
      <c r="N189" s="237" t="s">
        <v>43</v>
      </c>
      <c r="O189" s="201" t="s">
        <v>44</v>
      </c>
      <c r="P189" s="238" t="s">
        <v>13</v>
      </c>
      <c r="Q189" s="277" t="s">
        <v>9</v>
      </c>
      <c r="R189" s="236" t="s">
        <v>42</v>
      </c>
      <c r="S189" s="237" t="s">
        <v>43</v>
      </c>
      <c r="T189" s="201" t="s">
        <v>44</v>
      </c>
      <c r="U189" s="238" t="s">
        <v>13</v>
      </c>
      <c r="V189" s="277" t="s">
        <v>9</v>
      </c>
      <c r="W189" s="235"/>
    </row>
    <row r="190" spans="1:27" ht="4.5" customHeight="1" thickTop="1">
      <c r="B190" s="212"/>
      <c r="C190" s="123"/>
      <c r="D190" s="123"/>
      <c r="E190" s="123"/>
      <c r="F190" s="123"/>
      <c r="G190" s="123"/>
      <c r="H190" s="123"/>
      <c r="I190" s="124"/>
      <c r="L190" s="226"/>
      <c r="M190" s="242"/>
      <c r="N190" s="243"/>
      <c r="O190" s="176"/>
      <c r="P190" s="244"/>
      <c r="Q190" s="182"/>
      <c r="R190" s="242"/>
      <c r="S190" s="243"/>
      <c r="T190" s="176"/>
      <c r="U190" s="244"/>
      <c r="V190" s="186"/>
      <c r="W190" s="245"/>
    </row>
    <row r="191" spans="1:27" ht="12.75">
      <c r="B191" s="212"/>
      <c r="C191" s="123"/>
      <c r="D191" s="123"/>
      <c r="E191" s="123"/>
      <c r="F191" s="123"/>
      <c r="G191" s="123"/>
      <c r="H191" s="123"/>
      <c r="I191" s="124"/>
      <c r="L191" s="226" t="s">
        <v>14</v>
      </c>
      <c r="M191" s="248">
        <v>8</v>
      </c>
      <c r="N191" s="249">
        <v>0</v>
      </c>
      <c r="O191" s="177">
        <f>M191+N191</f>
        <v>8</v>
      </c>
      <c r="P191" s="102">
        <v>0</v>
      </c>
      <c r="Q191" s="183">
        <f>O191+P191</f>
        <v>8</v>
      </c>
      <c r="R191" s="248">
        <v>0</v>
      </c>
      <c r="S191" s="249">
        <v>0</v>
      </c>
      <c r="T191" s="177">
        <f t="shared" ref="T191:T193" si="268">+R191+S191</f>
        <v>0</v>
      </c>
      <c r="U191" s="102">
        <v>0</v>
      </c>
      <c r="V191" s="187">
        <f t="shared" ref="V191:V193" si="269">+T191+U191</f>
        <v>0</v>
      </c>
      <c r="W191" s="222">
        <f t="shared" ref="W191:W203" si="270">IF(Q191=0,0,((V191/Q191)-1)*100)</f>
        <v>-100</v>
      </c>
    </row>
    <row r="192" spans="1:27" ht="12.75">
      <c r="B192" s="212"/>
      <c r="C192" s="123"/>
      <c r="D192" s="123"/>
      <c r="E192" s="123"/>
      <c r="F192" s="123"/>
      <c r="G192" s="123"/>
      <c r="H192" s="123"/>
      <c r="I192" s="124"/>
      <c r="L192" s="226" t="s">
        <v>15</v>
      </c>
      <c r="M192" s="248">
        <v>5</v>
      </c>
      <c r="N192" s="249">
        <v>0</v>
      </c>
      <c r="O192" s="177">
        <f>M192+N192</f>
        <v>5</v>
      </c>
      <c r="P192" s="102">
        <v>0</v>
      </c>
      <c r="Q192" s="183">
        <f>O192+P192</f>
        <v>5</v>
      </c>
      <c r="R192" s="248">
        <v>0</v>
      </c>
      <c r="S192" s="249">
        <v>0</v>
      </c>
      <c r="T192" s="177">
        <f t="shared" si="268"/>
        <v>0</v>
      </c>
      <c r="U192" s="102">
        <v>0</v>
      </c>
      <c r="V192" s="187">
        <f t="shared" si="269"/>
        <v>0</v>
      </c>
      <c r="W192" s="222">
        <f t="shared" si="270"/>
        <v>-100</v>
      </c>
    </row>
    <row r="193" spans="1:27" ht="13.5" thickBot="1">
      <c r="B193" s="212"/>
      <c r="C193" s="123"/>
      <c r="D193" s="123"/>
      <c r="E193" s="123"/>
      <c r="F193" s="123"/>
      <c r="G193" s="123"/>
      <c r="H193" s="123"/>
      <c r="I193" s="124"/>
      <c r="L193" s="232" t="s">
        <v>16</v>
      </c>
      <c r="M193" s="248">
        <v>2</v>
      </c>
      <c r="N193" s="249">
        <v>0</v>
      </c>
      <c r="O193" s="177">
        <f>M193+N193</f>
        <v>2</v>
      </c>
      <c r="P193" s="102">
        <v>0</v>
      </c>
      <c r="Q193" s="183">
        <f>O193+P193</f>
        <v>2</v>
      </c>
      <c r="R193" s="248">
        <v>0</v>
      </c>
      <c r="S193" s="249">
        <v>0</v>
      </c>
      <c r="T193" s="177">
        <f t="shared" si="268"/>
        <v>0</v>
      </c>
      <c r="U193" s="102">
        <v>0</v>
      </c>
      <c r="V193" s="187">
        <f t="shared" si="269"/>
        <v>0</v>
      </c>
      <c r="W193" s="222">
        <f t="shared" si="270"/>
        <v>-100</v>
      </c>
    </row>
    <row r="194" spans="1:27" ht="14.25" thickTop="1" thickBot="1">
      <c r="B194" s="212"/>
      <c r="C194" s="123"/>
      <c r="D194" s="123"/>
      <c r="E194" s="123"/>
      <c r="F194" s="123"/>
      <c r="G194" s="123"/>
      <c r="H194" s="123"/>
      <c r="I194" s="124"/>
      <c r="L194" s="208" t="s">
        <v>17</v>
      </c>
      <c r="M194" s="189">
        <f t="shared" ref="M194:V194" si="271">+M191+M192+M193</f>
        <v>15</v>
      </c>
      <c r="N194" s="190">
        <f t="shared" si="271"/>
        <v>0</v>
      </c>
      <c r="O194" s="189">
        <f t="shared" si="271"/>
        <v>15</v>
      </c>
      <c r="P194" s="189">
        <f t="shared" si="271"/>
        <v>0</v>
      </c>
      <c r="Q194" s="189">
        <f t="shared" si="271"/>
        <v>15</v>
      </c>
      <c r="R194" s="189">
        <f t="shared" si="271"/>
        <v>0</v>
      </c>
      <c r="S194" s="190">
        <f t="shared" si="271"/>
        <v>0</v>
      </c>
      <c r="T194" s="189">
        <f>+T191+T192+T193</f>
        <v>0</v>
      </c>
      <c r="U194" s="189">
        <f t="shared" si="271"/>
        <v>0</v>
      </c>
      <c r="V194" s="191">
        <f t="shared" si="271"/>
        <v>0</v>
      </c>
      <c r="W194" s="192">
        <f t="shared" si="270"/>
        <v>-100</v>
      </c>
    </row>
    <row r="195" spans="1:27" ht="13.5" thickTop="1">
      <c r="B195" s="212"/>
      <c r="C195" s="123"/>
      <c r="D195" s="123"/>
      <c r="E195" s="123"/>
      <c r="F195" s="123"/>
      <c r="G195" s="123"/>
      <c r="H195" s="123"/>
      <c r="I195" s="124"/>
      <c r="L195" s="226" t="s">
        <v>18</v>
      </c>
      <c r="M195" s="258">
        <v>3</v>
      </c>
      <c r="N195" s="259">
        <v>0</v>
      </c>
      <c r="O195" s="178">
        <f>M195+N195</f>
        <v>3</v>
      </c>
      <c r="P195" s="102">
        <v>0</v>
      </c>
      <c r="Q195" s="184">
        <f>O195+P195</f>
        <v>3</v>
      </c>
      <c r="R195" s="258">
        <v>0</v>
      </c>
      <c r="S195" s="259">
        <v>0</v>
      </c>
      <c r="T195" s="178">
        <f t="shared" ref="T195:T197" si="272">+R195+S195</f>
        <v>0</v>
      </c>
      <c r="U195" s="102">
        <v>0</v>
      </c>
      <c r="V195" s="187">
        <f t="shared" ref="V195:V197" si="273">+T195+U195</f>
        <v>0</v>
      </c>
      <c r="W195" s="222">
        <f t="shared" si="270"/>
        <v>-100</v>
      </c>
    </row>
    <row r="196" spans="1:27" ht="12.75">
      <c r="B196" s="212"/>
      <c r="C196" s="123"/>
      <c r="D196" s="123"/>
      <c r="E196" s="123"/>
      <c r="F196" s="123"/>
      <c r="G196" s="123"/>
      <c r="H196" s="123"/>
      <c r="I196" s="124"/>
      <c r="L196" s="226" t="s">
        <v>19</v>
      </c>
      <c r="M196" s="248">
        <v>1</v>
      </c>
      <c r="N196" s="249">
        <v>0</v>
      </c>
      <c r="O196" s="177">
        <f>M196+N196</f>
        <v>1</v>
      </c>
      <c r="P196" s="102">
        <v>0</v>
      </c>
      <c r="Q196" s="183">
        <f>O196+P196</f>
        <v>1</v>
      </c>
      <c r="R196" s="248">
        <v>0</v>
      </c>
      <c r="S196" s="249">
        <v>0</v>
      </c>
      <c r="T196" s="177">
        <f t="shared" si="272"/>
        <v>0</v>
      </c>
      <c r="U196" s="102">
        <v>0</v>
      </c>
      <c r="V196" s="187">
        <f t="shared" si="273"/>
        <v>0</v>
      </c>
      <c r="W196" s="222">
        <f>IF(Q196=0,0,((V196/Q196)-1)*100)</f>
        <v>-100</v>
      </c>
    </row>
    <row r="197" spans="1:27" ht="13.5" thickBot="1">
      <c r="B197" s="212"/>
      <c r="C197" s="123"/>
      <c r="D197" s="123"/>
      <c r="E197" s="123"/>
      <c r="F197" s="123"/>
      <c r="G197" s="123"/>
      <c r="H197" s="123"/>
      <c r="I197" s="124"/>
      <c r="L197" s="226" t="s">
        <v>20</v>
      </c>
      <c r="M197" s="248">
        <v>0</v>
      </c>
      <c r="N197" s="249">
        <v>0</v>
      </c>
      <c r="O197" s="177">
        <f>M197+N197</f>
        <v>0</v>
      </c>
      <c r="P197" s="102">
        <v>0</v>
      </c>
      <c r="Q197" s="183">
        <f>O197+P197</f>
        <v>0</v>
      </c>
      <c r="R197" s="248">
        <v>0</v>
      </c>
      <c r="S197" s="249">
        <v>0</v>
      </c>
      <c r="T197" s="177">
        <f t="shared" si="272"/>
        <v>0</v>
      </c>
      <c r="U197" s="102">
        <v>0</v>
      </c>
      <c r="V197" s="187">
        <f t="shared" si="273"/>
        <v>0</v>
      </c>
      <c r="W197" s="102">
        <f>IF(Q197=0,0,((V197/Q197)-1)*100)</f>
        <v>0</v>
      </c>
    </row>
    <row r="198" spans="1:27" ht="14.25" thickTop="1" thickBot="1">
      <c r="B198" s="212"/>
      <c r="C198" s="123"/>
      <c r="D198" s="123"/>
      <c r="E198" s="123"/>
      <c r="F198" s="123"/>
      <c r="G198" s="123"/>
      <c r="H198" s="123"/>
      <c r="I198" s="124"/>
      <c r="L198" s="208" t="s">
        <v>89</v>
      </c>
      <c r="M198" s="189">
        <f t="shared" ref="M198:V198" si="274">+M195+M196+M197</f>
        <v>4</v>
      </c>
      <c r="N198" s="190">
        <f t="shared" si="274"/>
        <v>0</v>
      </c>
      <c r="O198" s="189">
        <f t="shared" si="274"/>
        <v>4</v>
      </c>
      <c r="P198" s="189">
        <f t="shared" si="274"/>
        <v>0</v>
      </c>
      <c r="Q198" s="189">
        <f t="shared" si="274"/>
        <v>4</v>
      </c>
      <c r="R198" s="189">
        <f t="shared" si="274"/>
        <v>0</v>
      </c>
      <c r="S198" s="190">
        <f t="shared" si="274"/>
        <v>0</v>
      </c>
      <c r="T198" s="189">
        <f t="shared" si="274"/>
        <v>0</v>
      </c>
      <c r="U198" s="189">
        <f t="shared" si="274"/>
        <v>0</v>
      </c>
      <c r="V198" s="191">
        <f t="shared" si="274"/>
        <v>0</v>
      </c>
      <c r="W198" s="192">
        <f t="shared" ref="W198" si="275">IF(Q198=0,0,((V198/Q198)-1)*100)</f>
        <v>-100</v>
      </c>
    </row>
    <row r="199" spans="1:27" ht="13.5" thickTop="1">
      <c r="B199" s="212"/>
      <c r="C199" s="123"/>
      <c r="D199" s="123"/>
      <c r="E199" s="123"/>
      <c r="F199" s="123"/>
      <c r="G199" s="123"/>
      <c r="H199" s="123"/>
      <c r="I199" s="124"/>
      <c r="L199" s="226" t="s">
        <v>21</v>
      </c>
      <c r="M199" s="248">
        <v>0</v>
      </c>
      <c r="N199" s="249">
        <v>0</v>
      </c>
      <c r="O199" s="177">
        <f>M199+N199</f>
        <v>0</v>
      </c>
      <c r="P199" s="102">
        <v>0</v>
      </c>
      <c r="Q199" s="183">
        <f>O199+P199</f>
        <v>0</v>
      </c>
      <c r="R199" s="248">
        <v>0</v>
      </c>
      <c r="S199" s="249">
        <v>0</v>
      </c>
      <c r="T199" s="177">
        <f t="shared" ref="T199:T200" si="276">+R199+S199</f>
        <v>0</v>
      </c>
      <c r="U199" s="102">
        <v>0</v>
      </c>
      <c r="V199" s="187">
        <f t="shared" ref="V199:V200" si="277">+T199+U199</f>
        <v>0</v>
      </c>
      <c r="W199" s="102">
        <f t="shared" si="270"/>
        <v>0</v>
      </c>
    </row>
    <row r="200" spans="1:27" ht="12.75">
      <c r="B200" s="212"/>
      <c r="C200" s="123"/>
      <c r="D200" s="123"/>
      <c r="E200" s="123"/>
      <c r="F200" s="123"/>
      <c r="G200" s="123"/>
      <c r="H200" s="123"/>
      <c r="I200" s="124"/>
      <c r="L200" s="226" t="s">
        <v>90</v>
      </c>
      <c r="M200" s="248">
        <v>0</v>
      </c>
      <c r="N200" s="249">
        <v>0</v>
      </c>
      <c r="O200" s="177">
        <f>+M200+N200</f>
        <v>0</v>
      </c>
      <c r="P200" s="102">
        <v>0</v>
      </c>
      <c r="Q200" s="183">
        <f>O200+P200</f>
        <v>0</v>
      </c>
      <c r="R200" s="248">
        <v>0</v>
      </c>
      <c r="S200" s="249">
        <v>0</v>
      </c>
      <c r="T200" s="177">
        <f t="shared" si="276"/>
        <v>0</v>
      </c>
      <c r="U200" s="102">
        <v>0</v>
      </c>
      <c r="V200" s="187">
        <f t="shared" si="277"/>
        <v>0</v>
      </c>
      <c r="W200" s="102">
        <f>IF(Q200=0,0,((V200/Q200)-1)*100)</f>
        <v>0</v>
      </c>
    </row>
    <row r="201" spans="1:27" ht="13.5" thickBot="1">
      <c r="B201" s="212"/>
      <c r="C201" s="123"/>
      <c r="D201" s="123"/>
      <c r="E201" s="123"/>
      <c r="F201" s="123"/>
      <c r="G201" s="123"/>
      <c r="H201" s="123"/>
      <c r="I201" s="124"/>
      <c r="L201" s="226" t="s">
        <v>22</v>
      </c>
      <c r="M201" s="248">
        <v>0</v>
      </c>
      <c r="N201" s="249">
        <v>0</v>
      </c>
      <c r="O201" s="179">
        <f>+M201+N201</f>
        <v>0</v>
      </c>
      <c r="P201" s="255">
        <v>0</v>
      </c>
      <c r="Q201" s="183">
        <f>O201+P201</f>
        <v>0</v>
      </c>
      <c r="R201" s="248">
        <v>0</v>
      </c>
      <c r="S201" s="249">
        <v>0</v>
      </c>
      <c r="T201" s="179">
        <f>+R201+S201</f>
        <v>0</v>
      </c>
      <c r="U201" s="255">
        <v>0</v>
      </c>
      <c r="V201" s="187">
        <f>+T201+U201</f>
        <v>0</v>
      </c>
      <c r="W201" s="102">
        <f t="shared" si="270"/>
        <v>0</v>
      </c>
    </row>
    <row r="202" spans="1:27" ht="14.25" thickTop="1" thickBot="1">
      <c r="B202" s="212"/>
      <c r="C202" s="123"/>
      <c r="D202" s="123"/>
      <c r="E202" s="123"/>
      <c r="F202" s="123"/>
      <c r="G202" s="123"/>
      <c r="H202" s="123"/>
      <c r="I202" s="124"/>
      <c r="L202" s="209" t="s">
        <v>23</v>
      </c>
      <c r="M202" s="193">
        <f>+M199+M200+M201</f>
        <v>0</v>
      </c>
      <c r="N202" s="193">
        <f t="shared" ref="N202" si="278">+N199+N200+N201</f>
        <v>0</v>
      </c>
      <c r="O202" s="197">
        <f t="shared" ref="O202" si="279">+O199+O200+O201</f>
        <v>0</v>
      </c>
      <c r="P202" s="197">
        <f t="shared" ref="P202" si="280">+P199+P200+P201</f>
        <v>0</v>
      </c>
      <c r="Q202" s="196">
        <f t="shared" ref="Q202" si="281">+Q199+Q200+Q201</f>
        <v>0</v>
      </c>
      <c r="R202" s="193">
        <f t="shared" ref="R202" si="282">+R199+R200+R201</f>
        <v>0</v>
      </c>
      <c r="S202" s="193">
        <f t="shared" ref="S202" si="283">+S199+S200+S201</f>
        <v>0</v>
      </c>
      <c r="T202" s="197">
        <f t="shared" ref="T202" si="284">+T199+T200+T201</f>
        <v>0</v>
      </c>
      <c r="U202" s="197">
        <f t="shared" ref="U202" si="285">+U199+U200+U201</f>
        <v>0</v>
      </c>
      <c r="V202" s="197">
        <f t="shared" ref="V202" si="286">+V199+V200+V201</f>
        <v>0</v>
      </c>
      <c r="W202" s="276">
        <f t="shared" si="270"/>
        <v>0</v>
      </c>
    </row>
    <row r="203" spans="1:27" s="4" customFormat="1" ht="12.75" customHeight="1" thickTop="1">
      <c r="A203" s="129"/>
      <c r="B203" s="213"/>
      <c r="C203" s="130"/>
      <c r="D203" s="130"/>
      <c r="E203" s="130"/>
      <c r="F203" s="130"/>
      <c r="G203" s="130"/>
      <c r="H203" s="130"/>
      <c r="I203" s="131"/>
      <c r="J203" s="129"/>
      <c r="K203" s="129"/>
      <c r="L203" s="260" t="s">
        <v>25</v>
      </c>
      <c r="M203" s="261">
        <v>0</v>
      </c>
      <c r="N203" s="262">
        <v>0</v>
      </c>
      <c r="O203" s="180">
        <f>+M203+N203</f>
        <v>0</v>
      </c>
      <c r="P203" s="263">
        <v>0</v>
      </c>
      <c r="Q203" s="185">
        <f>O203+P203</f>
        <v>0</v>
      </c>
      <c r="R203" s="261">
        <v>0</v>
      </c>
      <c r="S203" s="262">
        <v>0</v>
      </c>
      <c r="T203" s="180">
        <f t="shared" ref="T203:T205" si="287">+R203+S203</f>
        <v>0</v>
      </c>
      <c r="U203" s="263">
        <v>0</v>
      </c>
      <c r="V203" s="188">
        <f t="shared" ref="V203:V205" si="288">+T203+U203</f>
        <v>0</v>
      </c>
      <c r="W203" s="265">
        <f t="shared" si="270"/>
        <v>0</v>
      </c>
      <c r="X203" s="9"/>
      <c r="AA203" s="11"/>
    </row>
    <row r="204" spans="1:27" s="4" customFormat="1" ht="12.75" customHeight="1">
      <c r="A204" s="129"/>
      <c r="B204" s="214"/>
      <c r="C204" s="132"/>
      <c r="D204" s="132"/>
      <c r="E204" s="132"/>
      <c r="F204" s="132"/>
      <c r="G204" s="132"/>
      <c r="H204" s="132"/>
      <c r="I204" s="133"/>
      <c r="J204" s="129"/>
      <c r="K204" s="129"/>
      <c r="L204" s="260" t="s">
        <v>26</v>
      </c>
      <c r="M204" s="261">
        <v>0</v>
      </c>
      <c r="N204" s="262">
        <v>0</v>
      </c>
      <c r="O204" s="180">
        <f>+M204+N204</f>
        <v>0</v>
      </c>
      <c r="P204" s="265">
        <v>0</v>
      </c>
      <c r="Q204" s="185">
        <f>O204+P204</f>
        <v>0</v>
      </c>
      <c r="R204" s="261">
        <v>0</v>
      </c>
      <c r="S204" s="262">
        <v>0</v>
      </c>
      <c r="T204" s="180">
        <f t="shared" si="287"/>
        <v>0</v>
      </c>
      <c r="U204" s="265">
        <v>0</v>
      </c>
      <c r="V204" s="180">
        <f t="shared" si="288"/>
        <v>0</v>
      </c>
      <c r="W204" s="265">
        <f>IF(Q204=0,0,((V204/Q204)-1)*100)</f>
        <v>0</v>
      </c>
      <c r="X204" s="9"/>
      <c r="AA204" s="11"/>
    </row>
    <row r="205" spans="1:27" s="4" customFormat="1" ht="12.75" customHeight="1" thickBot="1">
      <c r="A205" s="129"/>
      <c r="B205" s="214"/>
      <c r="C205" s="132"/>
      <c r="D205" s="132"/>
      <c r="E205" s="132"/>
      <c r="F205" s="132"/>
      <c r="G205" s="132"/>
      <c r="H205" s="132"/>
      <c r="I205" s="133"/>
      <c r="J205" s="129"/>
      <c r="K205" s="129"/>
      <c r="L205" s="260" t="s">
        <v>27</v>
      </c>
      <c r="M205" s="261">
        <v>0</v>
      </c>
      <c r="N205" s="262">
        <v>0</v>
      </c>
      <c r="O205" s="180">
        <f>+M205+N205</f>
        <v>0</v>
      </c>
      <c r="P205" s="266">
        <v>0</v>
      </c>
      <c r="Q205" s="185">
        <f>O205+P205</f>
        <v>0</v>
      </c>
      <c r="R205" s="261">
        <v>1</v>
      </c>
      <c r="S205" s="262">
        <v>0</v>
      </c>
      <c r="T205" s="180">
        <f t="shared" si="287"/>
        <v>1</v>
      </c>
      <c r="U205" s="266">
        <v>0</v>
      </c>
      <c r="V205" s="188">
        <f t="shared" si="288"/>
        <v>1</v>
      </c>
      <c r="W205" s="265">
        <f t="shared" ref="W205:W206" si="289">IF(Q205=0,0,((V205/Q205)-1)*100)</f>
        <v>0</v>
      </c>
      <c r="X205" s="9"/>
      <c r="AA205" s="11"/>
    </row>
    <row r="206" spans="1:27" s="4" customFormat="1" ht="12.75" customHeight="1" thickTop="1" thickBot="1">
      <c r="A206" s="129"/>
      <c r="B206" s="214"/>
      <c r="C206" s="132"/>
      <c r="D206" s="132"/>
      <c r="E206" s="132"/>
      <c r="F206" s="132"/>
      <c r="G206" s="132"/>
      <c r="H206" s="132"/>
      <c r="I206" s="133"/>
      <c r="J206" s="129"/>
      <c r="K206" s="129"/>
      <c r="L206" s="208" t="s">
        <v>28</v>
      </c>
      <c r="M206" s="189">
        <f t="shared" ref="M206:V206" si="290">+M203+M204+M205</f>
        <v>0</v>
      </c>
      <c r="N206" s="190">
        <f t="shared" si="290"/>
        <v>0</v>
      </c>
      <c r="O206" s="189">
        <f t="shared" si="290"/>
        <v>0</v>
      </c>
      <c r="P206" s="189">
        <f t="shared" si="290"/>
        <v>0</v>
      </c>
      <c r="Q206" s="195">
        <f t="shared" si="290"/>
        <v>0</v>
      </c>
      <c r="R206" s="189">
        <f t="shared" si="290"/>
        <v>1</v>
      </c>
      <c r="S206" s="190">
        <f t="shared" si="290"/>
        <v>0</v>
      </c>
      <c r="T206" s="189">
        <f t="shared" si="290"/>
        <v>1</v>
      </c>
      <c r="U206" s="189">
        <f t="shared" si="290"/>
        <v>0</v>
      </c>
      <c r="V206" s="195">
        <f t="shared" si="290"/>
        <v>1</v>
      </c>
      <c r="W206" s="275">
        <f t="shared" si="289"/>
        <v>0</v>
      </c>
      <c r="X206" s="9"/>
      <c r="AA206" s="11"/>
    </row>
    <row r="207" spans="1:27" ht="14.25" thickTop="1" thickBot="1">
      <c r="B207" s="212"/>
      <c r="C207" s="123"/>
      <c r="D207" s="123"/>
      <c r="E207" s="123"/>
      <c r="F207" s="123"/>
      <c r="G207" s="123"/>
      <c r="H207" s="123"/>
      <c r="I207" s="124"/>
      <c r="L207" s="208" t="s">
        <v>94</v>
      </c>
      <c r="M207" s="189">
        <f t="shared" ref="M207" si="291">+M198+M202+M206</f>
        <v>4</v>
      </c>
      <c r="N207" s="190">
        <f t="shared" ref="N207" si="292">+N198+N202+N206</f>
        <v>0</v>
      </c>
      <c r="O207" s="189">
        <f t="shared" ref="O207" si="293">+O198+O202+O206</f>
        <v>4</v>
      </c>
      <c r="P207" s="189">
        <f t="shared" ref="P207" si="294">+P198+P202+P206</f>
        <v>0</v>
      </c>
      <c r="Q207" s="189">
        <f t="shared" ref="Q207" si="295">+Q198+Q202+Q206</f>
        <v>4</v>
      </c>
      <c r="R207" s="189">
        <f t="shared" ref="R207" si="296">+R198+R202+R206</f>
        <v>1</v>
      </c>
      <c r="S207" s="190">
        <f t="shared" ref="S207" si="297">+S198+S202+S206</f>
        <v>0</v>
      </c>
      <c r="T207" s="189">
        <f t="shared" ref="T207" si="298">+T198+T202+T206</f>
        <v>1</v>
      </c>
      <c r="U207" s="189">
        <f t="shared" ref="U207" si="299">+U198+U202+U206</f>
        <v>0</v>
      </c>
      <c r="V207" s="191">
        <f t="shared" ref="V207" si="300">+V198+V202+V206</f>
        <v>1</v>
      </c>
      <c r="W207" s="192">
        <f>IF(Q207=0,0,((V207/Q207)-1)*100)</f>
        <v>-75</v>
      </c>
    </row>
    <row r="208" spans="1:27" ht="14.25" thickTop="1" thickBot="1">
      <c r="B208" s="212"/>
      <c r="C208" s="123"/>
      <c r="D208" s="123"/>
      <c r="E208" s="123"/>
      <c r="F208" s="123"/>
      <c r="G208" s="123"/>
      <c r="H208" s="123"/>
      <c r="I208" s="124"/>
      <c r="L208" s="208" t="s">
        <v>92</v>
      </c>
      <c r="M208" s="189">
        <f t="shared" ref="M208:V208" si="301">+M194+M198+M202+M206</f>
        <v>19</v>
      </c>
      <c r="N208" s="190">
        <f t="shared" si="301"/>
        <v>0</v>
      </c>
      <c r="O208" s="189">
        <f t="shared" si="301"/>
        <v>19</v>
      </c>
      <c r="P208" s="189">
        <f t="shared" si="301"/>
        <v>0</v>
      </c>
      <c r="Q208" s="189">
        <f t="shared" si="301"/>
        <v>19</v>
      </c>
      <c r="R208" s="189">
        <f t="shared" si="301"/>
        <v>1</v>
      </c>
      <c r="S208" s="190">
        <f t="shared" si="301"/>
        <v>0</v>
      </c>
      <c r="T208" s="189">
        <f t="shared" si="301"/>
        <v>1</v>
      </c>
      <c r="U208" s="189">
        <f t="shared" si="301"/>
        <v>0</v>
      </c>
      <c r="V208" s="191">
        <f t="shared" si="301"/>
        <v>1</v>
      </c>
      <c r="W208" s="192">
        <f t="shared" ref="W208" si="302">IF(Q208=0,0,((V208/Q208)-1)*100)</f>
        <v>-94.736842105263165</v>
      </c>
    </row>
    <row r="209" spans="2:23" ht="14.25" thickTop="1" thickBot="1">
      <c r="B209" s="212"/>
      <c r="C209" s="123"/>
      <c r="D209" s="123"/>
      <c r="E209" s="123"/>
      <c r="F209" s="123"/>
      <c r="G209" s="123"/>
      <c r="H209" s="123"/>
      <c r="I209" s="124"/>
      <c r="L209" s="205" t="s">
        <v>61</v>
      </c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6"/>
    </row>
    <row r="210" spans="2:23" ht="13.5" thickTop="1">
      <c r="B210" s="212"/>
      <c r="C210" s="123"/>
      <c r="D210" s="123"/>
      <c r="E210" s="123"/>
      <c r="F210" s="123"/>
      <c r="G210" s="123"/>
      <c r="H210" s="123"/>
      <c r="I210" s="124"/>
      <c r="L210" s="286" t="s">
        <v>53</v>
      </c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8"/>
    </row>
    <row r="211" spans="2:23" ht="13.5" thickBot="1">
      <c r="B211" s="212"/>
      <c r="C211" s="123"/>
      <c r="D211" s="123"/>
      <c r="E211" s="123"/>
      <c r="F211" s="123"/>
      <c r="G211" s="123"/>
      <c r="H211" s="123"/>
      <c r="I211" s="124"/>
      <c r="L211" s="289" t="s">
        <v>54</v>
      </c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1"/>
    </row>
    <row r="212" spans="2:23" ht="14.25" thickTop="1" thickBot="1">
      <c r="B212" s="212"/>
      <c r="C212" s="123"/>
      <c r="D212" s="123"/>
      <c r="E212" s="123"/>
      <c r="F212" s="123"/>
      <c r="G212" s="123"/>
      <c r="H212" s="123"/>
      <c r="I212" s="124"/>
      <c r="L212" s="202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122" t="s">
        <v>41</v>
      </c>
    </row>
    <row r="213" spans="2:23" ht="14.25" thickTop="1" thickBot="1">
      <c r="B213" s="212"/>
      <c r="C213" s="123"/>
      <c r="D213" s="123"/>
      <c r="E213" s="123"/>
      <c r="F213" s="123"/>
      <c r="G213" s="123"/>
      <c r="H213" s="123"/>
      <c r="I213" s="124"/>
      <c r="L213" s="224"/>
      <c r="M213" s="283" t="s">
        <v>91</v>
      </c>
      <c r="N213" s="284"/>
      <c r="O213" s="284"/>
      <c r="P213" s="284"/>
      <c r="Q213" s="285"/>
      <c r="R213" s="283" t="s">
        <v>93</v>
      </c>
      <c r="S213" s="284"/>
      <c r="T213" s="284"/>
      <c r="U213" s="284"/>
      <c r="V213" s="285"/>
      <c r="W213" s="225" t="s">
        <v>4</v>
      </c>
    </row>
    <row r="214" spans="2:23" ht="13.5" thickTop="1">
      <c r="B214" s="212"/>
      <c r="C214" s="123"/>
      <c r="D214" s="123"/>
      <c r="E214" s="123"/>
      <c r="F214" s="123"/>
      <c r="G214" s="123"/>
      <c r="H214" s="123"/>
      <c r="I214" s="124"/>
      <c r="L214" s="226" t="s">
        <v>5</v>
      </c>
      <c r="M214" s="227"/>
      <c r="N214" s="230"/>
      <c r="O214" s="199"/>
      <c r="P214" s="231"/>
      <c r="Q214" s="200"/>
      <c r="R214" s="227"/>
      <c r="S214" s="230"/>
      <c r="T214" s="199"/>
      <c r="U214" s="231"/>
      <c r="V214" s="200"/>
      <c r="W214" s="229" t="s">
        <v>6</v>
      </c>
    </row>
    <row r="215" spans="2:23" ht="13.5" thickBot="1">
      <c r="B215" s="212"/>
      <c r="C215" s="123"/>
      <c r="D215" s="123"/>
      <c r="E215" s="123"/>
      <c r="F215" s="123"/>
      <c r="G215" s="123"/>
      <c r="H215" s="123"/>
      <c r="I215" s="124"/>
      <c r="L215" s="232"/>
      <c r="M215" s="236" t="s">
        <v>42</v>
      </c>
      <c r="N215" s="237" t="s">
        <v>43</v>
      </c>
      <c r="O215" s="201" t="s">
        <v>44</v>
      </c>
      <c r="P215" s="238" t="s">
        <v>13</v>
      </c>
      <c r="Q215" s="277" t="s">
        <v>9</v>
      </c>
      <c r="R215" s="236" t="s">
        <v>42</v>
      </c>
      <c r="S215" s="237" t="s">
        <v>43</v>
      </c>
      <c r="T215" s="201" t="s">
        <v>44</v>
      </c>
      <c r="U215" s="238" t="s">
        <v>13</v>
      </c>
      <c r="V215" s="277" t="s">
        <v>9</v>
      </c>
      <c r="W215" s="235"/>
    </row>
    <row r="216" spans="2:23" ht="5.25" customHeight="1" thickTop="1">
      <c r="B216" s="212"/>
      <c r="C216" s="123"/>
      <c r="D216" s="123"/>
      <c r="E216" s="123"/>
      <c r="F216" s="123"/>
      <c r="G216" s="123"/>
      <c r="H216" s="123"/>
      <c r="I216" s="124"/>
      <c r="L216" s="226"/>
      <c r="M216" s="242"/>
      <c r="N216" s="243"/>
      <c r="O216" s="176"/>
      <c r="P216" s="244"/>
      <c r="Q216" s="182"/>
      <c r="R216" s="242"/>
      <c r="S216" s="243"/>
      <c r="T216" s="176"/>
      <c r="U216" s="244"/>
      <c r="V216" s="186"/>
      <c r="W216" s="245"/>
    </row>
    <row r="217" spans="2:23" ht="12.75">
      <c r="B217" s="212"/>
      <c r="C217" s="123"/>
      <c r="D217" s="123"/>
      <c r="E217" s="123"/>
      <c r="F217" s="123"/>
      <c r="G217" s="123"/>
      <c r="H217" s="123"/>
      <c r="I217" s="124"/>
      <c r="L217" s="226" t="s">
        <v>14</v>
      </c>
      <c r="M217" s="248">
        <f t="shared" ref="M217:N219" si="303">+M165+M191</f>
        <v>29</v>
      </c>
      <c r="N217" s="249">
        <f t="shared" si="303"/>
        <v>76</v>
      </c>
      <c r="O217" s="177">
        <f>+M217+N217</f>
        <v>105</v>
      </c>
      <c r="P217" s="102">
        <f>+P165+P191</f>
        <v>1</v>
      </c>
      <c r="Q217" s="183">
        <f>+O217+P217</f>
        <v>106</v>
      </c>
      <c r="R217" s="248">
        <f t="shared" ref="R217:S219" si="304">+R165+R191</f>
        <v>39</v>
      </c>
      <c r="S217" s="249">
        <f t="shared" si="304"/>
        <v>55</v>
      </c>
      <c r="T217" s="177">
        <f>+R217+S217</f>
        <v>94</v>
      </c>
      <c r="U217" s="102">
        <f>+U165+U191</f>
        <v>12</v>
      </c>
      <c r="V217" s="187">
        <f>+T217+U217</f>
        <v>106</v>
      </c>
      <c r="W217" s="281">
        <f t="shared" ref="W217:W229" si="305">IF(Q217=0,0,((V217/Q217)-1)*100)</f>
        <v>0</v>
      </c>
    </row>
    <row r="218" spans="2:23" ht="12.75">
      <c r="B218" s="212"/>
      <c r="C218" s="123"/>
      <c r="D218" s="123"/>
      <c r="E218" s="123"/>
      <c r="F218" s="123"/>
      <c r="G218" s="123"/>
      <c r="H218" s="123"/>
      <c r="I218" s="124"/>
      <c r="L218" s="226" t="s">
        <v>15</v>
      </c>
      <c r="M218" s="248">
        <f t="shared" si="303"/>
        <v>33</v>
      </c>
      <c r="N218" s="249">
        <f t="shared" si="303"/>
        <v>47</v>
      </c>
      <c r="O218" s="177">
        <f t="shared" ref="O218:O219" si="306">+M218+N218</f>
        <v>80</v>
      </c>
      <c r="P218" s="102">
        <f>+P166+P192</f>
        <v>1</v>
      </c>
      <c r="Q218" s="183">
        <f t="shared" ref="Q218:Q219" si="307">+O218+P218</f>
        <v>81</v>
      </c>
      <c r="R218" s="248">
        <f t="shared" si="304"/>
        <v>40</v>
      </c>
      <c r="S218" s="249">
        <f t="shared" si="304"/>
        <v>72</v>
      </c>
      <c r="T218" s="177">
        <f t="shared" ref="T218:T219" si="308">+R218+S218</f>
        <v>112</v>
      </c>
      <c r="U218" s="102">
        <f>+U166+U192</f>
        <v>1</v>
      </c>
      <c r="V218" s="187">
        <f t="shared" ref="V218:V219" si="309">+T218+U218</f>
        <v>113</v>
      </c>
      <c r="W218" s="222">
        <f t="shared" si="305"/>
        <v>39.506172839506171</v>
      </c>
    </row>
    <row r="219" spans="2:23" ht="13.5" thickBot="1">
      <c r="B219" s="212"/>
      <c r="C219" s="123"/>
      <c r="D219" s="123"/>
      <c r="E219" s="123"/>
      <c r="F219" s="123"/>
      <c r="G219" s="123"/>
      <c r="H219" s="123"/>
      <c r="I219" s="124"/>
      <c r="L219" s="232" t="s">
        <v>16</v>
      </c>
      <c r="M219" s="248">
        <f t="shared" si="303"/>
        <v>25</v>
      </c>
      <c r="N219" s="249">
        <f t="shared" si="303"/>
        <v>64</v>
      </c>
      <c r="O219" s="177">
        <f t="shared" si="306"/>
        <v>89</v>
      </c>
      <c r="P219" s="102">
        <f>+P167+P193</f>
        <v>1</v>
      </c>
      <c r="Q219" s="183">
        <f t="shared" si="307"/>
        <v>90</v>
      </c>
      <c r="R219" s="248">
        <f t="shared" si="304"/>
        <v>40</v>
      </c>
      <c r="S219" s="249">
        <f t="shared" si="304"/>
        <v>79</v>
      </c>
      <c r="T219" s="177">
        <f t="shared" si="308"/>
        <v>119</v>
      </c>
      <c r="U219" s="102">
        <f>+U167+U193</f>
        <v>1</v>
      </c>
      <c r="V219" s="187">
        <f t="shared" si="309"/>
        <v>120</v>
      </c>
      <c r="W219" s="222">
        <f t="shared" si="305"/>
        <v>33.333333333333329</v>
      </c>
    </row>
    <row r="220" spans="2:23" ht="14.25" thickTop="1" thickBot="1">
      <c r="B220" s="212"/>
      <c r="C220" s="123"/>
      <c r="D220" s="123"/>
      <c r="E220" s="123"/>
      <c r="F220" s="123"/>
      <c r="G220" s="123"/>
      <c r="H220" s="123"/>
      <c r="I220" s="124"/>
      <c r="L220" s="208" t="s">
        <v>17</v>
      </c>
      <c r="M220" s="189">
        <f t="shared" ref="M220:V220" si="310">+M217+M218+M219</f>
        <v>87</v>
      </c>
      <c r="N220" s="190">
        <f t="shared" si="310"/>
        <v>187</v>
      </c>
      <c r="O220" s="189">
        <f t="shared" si="310"/>
        <v>274</v>
      </c>
      <c r="P220" s="189">
        <f t="shared" si="310"/>
        <v>3</v>
      </c>
      <c r="Q220" s="189">
        <f t="shared" si="310"/>
        <v>277</v>
      </c>
      <c r="R220" s="189">
        <f t="shared" si="310"/>
        <v>119</v>
      </c>
      <c r="S220" s="190">
        <f t="shared" si="310"/>
        <v>206</v>
      </c>
      <c r="T220" s="189">
        <f t="shared" si="310"/>
        <v>325</v>
      </c>
      <c r="U220" s="189">
        <f t="shared" si="310"/>
        <v>14</v>
      </c>
      <c r="V220" s="191">
        <f t="shared" si="310"/>
        <v>339</v>
      </c>
      <c r="W220" s="192">
        <f t="shared" si="305"/>
        <v>22.38267148014441</v>
      </c>
    </row>
    <row r="221" spans="2:23" ht="13.5" thickTop="1">
      <c r="B221" s="212"/>
      <c r="C221" s="123"/>
      <c r="D221" s="123"/>
      <c r="E221" s="123"/>
      <c r="F221" s="123"/>
      <c r="G221" s="123"/>
      <c r="H221" s="123"/>
      <c r="I221" s="124"/>
      <c r="L221" s="226" t="s">
        <v>18</v>
      </c>
      <c r="M221" s="258">
        <f t="shared" ref="M221:N223" si="311">+M169+M195</f>
        <v>21</v>
      </c>
      <c r="N221" s="259">
        <f t="shared" si="311"/>
        <v>58</v>
      </c>
      <c r="O221" s="178">
        <f t="shared" ref="O221:O222" si="312">+M221+N221</f>
        <v>79</v>
      </c>
      <c r="P221" s="102">
        <f>+P169+P195</f>
        <v>1</v>
      </c>
      <c r="Q221" s="184">
        <f t="shared" ref="Q221:Q222" si="313">+O221+P221</f>
        <v>80</v>
      </c>
      <c r="R221" s="258">
        <f t="shared" ref="R221:S223" si="314">+R169+R195</f>
        <v>38</v>
      </c>
      <c r="S221" s="259">
        <f t="shared" si="314"/>
        <v>71</v>
      </c>
      <c r="T221" s="178">
        <f t="shared" ref="T221:T222" si="315">+R221+S221</f>
        <v>109</v>
      </c>
      <c r="U221" s="102">
        <f>+U169+U195</f>
        <v>1</v>
      </c>
      <c r="V221" s="187">
        <f t="shared" ref="V221:V222" si="316">+T221+U221</f>
        <v>110</v>
      </c>
      <c r="W221" s="222">
        <f t="shared" si="305"/>
        <v>37.5</v>
      </c>
    </row>
    <row r="222" spans="2:23" ht="12.75">
      <c r="B222" s="212"/>
      <c r="C222" s="123"/>
      <c r="D222" s="123"/>
      <c r="E222" s="123"/>
      <c r="F222" s="123"/>
      <c r="G222" s="123"/>
      <c r="H222" s="123"/>
      <c r="I222" s="124"/>
      <c r="L222" s="226" t="s">
        <v>19</v>
      </c>
      <c r="M222" s="248">
        <f t="shared" si="311"/>
        <v>16</v>
      </c>
      <c r="N222" s="249">
        <f t="shared" si="311"/>
        <v>47</v>
      </c>
      <c r="O222" s="177">
        <f t="shared" si="312"/>
        <v>63</v>
      </c>
      <c r="P222" s="102">
        <f>+P170+P196</f>
        <v>1</v>
      </c>
      <c r="Q222" s="183">
        <f t="shared" si="313"/>
        <v>64</v>
      </c>
      <c r="R222" s="248">
        <f t="shared" si="314"/>
        <v>36</v>
      </c>
      <c r="S222" s="249">
        <f t="shared" si="314"/>
        <v>87</v>
      </c>
      <c r="T222" s="177">
        <f t="shared" si="315"/>
        <v>123</v>
      </c>
      <c r="U222" s="102">
        <f>+U170+U196</f>
        <v>1</v>
      </c>
      <c r="V222" s="187">
        <f t="shared" si="316"/>
        <v>124</v>
      </c>
      <c r="W222" s="222">
        <f>IF(Q222=0,0,((V222/Q222)-1)*100)</f>
        <v>93.75</v>
      </c>
    </row>
    <row r="223" spans="2:23" ht="15" customHeight="1" thickBot="1">
      <c r="B223" s="212"/>
      <c r="C223" s="123"/>
      <c r="D223" s="123"/>
      <c r="E223" s="123"/>
      <c r="F223" s="123"/>
      <c r="G223" s="123"/>
      <c r="H223" s="123"/>
      <c r="I223" s="124"/>
      <c r="L223" s="226" t="s">
        <v>20</v>
      </c>
      <c r="M223" s="248">
        <f t="shared" si="311"/>
        <v>32</v>
      </c>
      <c r="N223" s="249">
        <f t="shared" si="311"/>
        <v>74</v>
      </c>
      <c r="O223" s="177">
        <f>+M223+N223</f>
        <v>106</v>
      </c>
      <c r="P223" s="102">
        <f>+P171+P197</f>
        <v>2</v>
      </c>
      <c r="Q223" s="183">
        <f>+O223+P223</f>
        <v>108</v>
      </c>
      <c r="R223" s="248">
        <f t="shared" si="314"/>
        <v>30</v>
      </c>
      <c r="S223" s="249">
        <f t="shared" si="314"/>
        <v>64</v>
      </c>
      <c r="T223" s="177">
        <f>+R223+S223</f>
        <v>94</v>
      </c>
      <c r="U223" s="102">
        <f>+U171+U197</f>
        <v>1</v>
      </c>
      <c r="V223" s="187">
        <f>+T223+U223</f>
        <v>95</v>
      </c>
      <c r="W223" s="222">
        <f>IF(Q223=0,0,((V223/Q223)-1)*100)</f>
        <v>-12.037037037037035</v>
      </c>
    </row>
    <row r="224" spans="2:23" ht="14.25" thickTop="1" thickBot="1">
      <c r="B224" s="212"/>
      <c r="C224" s="123"/>
      <c r="D224" s="123"/>
      <c r="E224" s="123"/>
      <c r="F224" s="123"/>
      <c r="G224" s="123"/>
      <c r="H224" s="123"/>
      <c r="I224" s="124"/>
      <c r="L224" s="208" t="s">
        <v>89</v>
      </c>
      <c r="M224" s="189">
        <f t="shared" ref="M224:V224" si="317">+M221+M222+M223</f>
        <v>69</v>
      </c>
      <c r="N224" s="190">
        <f t="shared" si="317"/>
        <v>179</v>
      </c>
      <c r="O224" s="189">
        <f t="shared" si="317"/>
        <v>248</v>
      </c>
      <c r="P224" s="189">
        <f t="shared" si="317"/>
        <v>4</v>
      </c>
      <c r="Q224" s="189">
        <f t="shared" si="317"/>
        <v>252</v>
      </c>
      <c r="R224" s="189">
        <f t="shared" si="317"/>
        <v>104</v>
      </c>
      <c r="S224" s="190">
        <f t="shared" si="317"/>
        <v>222</v>
      </c>
      <c r="T224" s="189">
        <f t="shared" si="317"/>
        <v>326</v>
      </c>
      <c r="U224" s="189">
        <f t="shared" si="317"/>
        <v>3</v>
      </c>
      <c r="V224" s="191">
        <f t="shared" si="317"/>
        <v>329</v>
      </c>
      <c r="W224" s="192">
        <f t="shared" ref="W224" si="318">IF(Q224=0,0,((V224/Q224)-1)*100)</f>
        <v>30.555555555555557</v>
      </c>
    </row>
    <row r="225" spans="1:27" ht="13.5" thickTop="1">
      <c r="B225" s="212"/>
      <c r="C225" s="123"/>
      <c r="D225" s="123"/>
      <c r="E225" s="123"/>
      <c r="F225" s="123"/>
      <c r="G225" s="123"/>
      <c r="H225" s="123"/>
      <c r="I225" s="124"/>
      <c r="L225" s="226" t="s">
        <v>21</v>
      </c>
      <c r="M225" s="248">
        <f t="shared" ref="M225:N227" si="319">+M173+M199</f>
        <v>28</v>
      </c>
      <c r="N225" s="249">
        <f t="shared" si="319"/>
        <v>49</v>
      </c>
      <c r="O225" s="177">
        <f t="shared" ref="O225:O227" si="320">+M225+N225</f>
        <v>77</v>
      </c>
      <c r="P225" s="102">
        <f>+P173+P199</f>
        <v>1</v>
      </c>
      <c r="Q225" s="183">
        <f t="shared" ref="Q225:Q227" si="321">+O225+P225</f>
        <v>78</v>
      </c>
      <c r="R225" s="248">
        <f t="shared" ref="R225:S227" si="322">+R173+R199</f>
        <v>37</v>
      </c>
      <c r="S225" s="249">
        <f t="shared" si="322"/>
        <v>33</v>
      </c>
      <c r="T225" s="177">
        <f t="shared" ref="T225:T227" si="323">+R225+S225</f>
        <v>70</v>
      </c>
      <c r="U225" s="102">
        <f>+U173+U199</f>
        <v>0</v>
      </c>
      <c r="V225" s="187">
        <f t="shared" ref="V225:V227" si="324">+T225+U225</f>
        <v>70</v>
      </c>
      <c r="W225" s="222">
        <f t="shared" si="305"/>
        <v>-10.256410256410254</v>
      </c>
    </row>
    <row r="226" spans="1:27" ht="12.75">
      <c r="B226" s="212"/>
      <c r="C226" s="123"/>
      <c r="D226" s="123"/>
      <c r="E226" s="123"/>
      <c r="F226" s="123"/>
      <c r="G226" s="123"/>
      <c r="H226" s="123"/>
      <c r="I226" s="124"/>
      <c r="L226" s="226" t="s">
        <v>90</v>
      </c>
      <c r="M226" s="248">
        <f t="shared" si="319"/>
        <v>30</v>
      </c>
      <c r="N226" s="249">
        <f t="shared" si="319"/>
        <v>50</v>
      </c>
      <c r="O226" s="177">
        <f>+M226+N226</f>
        <v>80</v>
      </c>
      <c r="P226" s="102">
        <f>+P174+P200</f>
        <v>2</v>
      </c>
      <c r="Q226" s="183">
        <f>+O226+P226</f>
        <v>82</v>
      </c>
      <c r="R226" s="248">
        <f t="shared" si="322"/>
        <v>39</v>
      </c>
      <c r="S226" s="249">
        <f t="shared" si="322"/>
        <v>48</v>
      </c>
      <c r="T226" s="177">
        <f>+R226+S226</f>
        <v>87</v>
      </c>
      <c r="U226" s="102">
        <f>+U174+U200</f>
        <v>0</v>
      </c>
      <c r="V226" s="187">
        <f>+T226+U226</f>
        <v>87</v>
      </c>
      <c r="W226" s="222">
        <f>IF(Q226=0,0,((V226/Q226)-1)*100)</f>
        <v>6.0975609756097615</v>
      </c>
    </row>
    <row r="227" spans="1:27" ht="13.5" thickBot="1">
      <c r="B227" s="212"/>
      <c r="C227" s="123"/>
      <c r="D227" s="123"/>
      <c r="E227" s="123"/>
      <c r="F227" s="123"/>
      <c r="G227" s="123"/>
      <c r="H227" s="123"/>
      <c r="I227" s="124"/>
      <c r="L227" s="226" t="s">
        <v>22</v>
      </c>
      <c r="M227" s="248">
        <f t="shared" si="319"/>
        <v>28</v>
      </c>
      <c r="N227" s="249">
        <f t="shared" si="319"/>
        <v>41</v>
      </c>
      <c r="O227" s="179">
        <f t="shared" si="320"/>
        <v>69</v>
      </c>
      <c r="P227" s="255">
        <f>+P175+P201</f>
        <v>1</v>
      </c>
      <c r="Q227" s="183">
        <f t="shared" si="321"/>
        <v>70</v>
      </c>
      <c r="R227" s="248">
        <f t="shared" si="322"/>
        <v>29</v>
      </c>
      <c r="S227" s="249">
        <f t="shared" si="322"/>
        <v>33</v>
      </c>
      <c r="T227" s="179">
        <f t="shared" si="323"/>
        <v>62</v>
      </c>
      <c r="U227" s="255">
        <f>+U175+U201</f>
        <v>0</v>
      </c>
      <c r="V227" s="187">
        <f t="shared" si="324"/>
        <v>62</v>
      </c>
      <c r="W227" s="222">
        <f t="shared" si="305"/>
        <v>-11.428571428571432</v>
      </c>
    </row>
    <row r="228" spans="1:27" ht="14.25" thickTop="1" thickBot="1">
      <c r="A228" s="125"/>
      <c r="B228" s="126"/>
      <c r="C228" s="127"/>
      <c r="D228" s="127"/>
      <c r="E228" s="127"/>
      <c r="F228" s="127"/>
      <c r="G228" s="127"/>
      <c r="H228" s="127"/>
      <c r="I228" s="128"/>
      <c r="J228" s="125"/>
      <c r="L228" s="209" t="s">
        <v>23</v>
      </c>
      <c r="M228" s="193">
        <f>+M225+M226+M227</f>
        <v>86</v>
      </c>
      <c r="N228" s="193">
        <f t="shared" ref="N228" si="325">+N225+N226+N227</f>
        <v>140</v>
      </c>
      <c r="O228" s="194">
        <f t="shared" ref="O228" si="326">+O225+O226+O227</f>
        <v>226</v>
      </c>
      <c r="P228" s="195">
        <f t="shared" ref="P228" si="327">+P225+P226+P227</f>
        <v>4</v>
      </c>
      <c r="Q228" s="196">
        <f t="shared" ref="Q228" si="328">+Q225+Q226+Q227</f>
        <v>230</v>
      </c>
      <c r="R228" s="193">
        <f t="shared" ref="R228" si="329">+R225+R226+R227</f>
        <v>105</v>
      </c>
      <c r="S228" s="193">
        <f t="shared" ref="S228" si="330">+S225+S226+S227</f>
        <v>114</v>
      </c>
      <c r="T228" s="197">
        <f t="shared" ref="T228" si="331">+T225+T226+T227</f>
        <v>219</v>
      </c>
      <c r="U228" s="197">
        <f t="shared" ref="U228" si="332">+U225+U226+U227</f>
        <v>0</v>
      </c>
      <c r="V228" s="197">
        <f t="shared" ref="V228" si="333">+V225+V226+V227</f>
        <v>219</v>
      </c>
      <c r="W228" s="198">
        <f t="shared" si="305"/>
        <v>-4.7826086956521685</v>
      </c>
    </row>
    <row r="229" spans="1:27" s="4" customFormat="1" ht="12.75" customHeight="1" thickTop="1">
      <c r="A229" s="129"/>
      <c r="B229" s="213"/>
      <c r="C229" s="130"/>
      <c r="D229" s="130"/>
      <c r="E229" s="130"/>
      <c r="F229" s="130"/>
      <c r="G229" s="130"/>
      <c r="H229" s="130"/>
      <c r="I229" s="131"/>
      <c r="J229" s="129"/>
      <c r="K229" s="129"/>
      <c r="L229" s="260" t="s">
        <v>25</v>
      </c>
      <c r="M229" s="261">
        <f t="shared" ref="M229:N231" si="334">+M177+M203</f>
        <v>31</v>
      </c>
      <c r="N229" s="262">
        <f t="shared" si="334"/>
        <v>42</v>
      </c>
      <c r="O229" s="180">
        <f t="shared" ref="O229:O231" si="335">+M229+N229</f>
        <v>73</v>
      </c>
      <c r="P229" s="263">
        <f>+P177+P203</f>
        <v>2</v>
      </c>
      <c r="Q229" s="185">
        <f t="shared" ref="Q229:Q231" si="336">+O229+P229</f>
        <v>75</v>
      </c>
      <c r="R229" s="261">
        <f t="shared" ref="R229:S231" si="337">+R177+R203</f>
        <v>39</v>
      </c>
      <c r="S229" s="262">
        <f t="shared" si="337"/>
        <v>30</v>
      </c>
      <c r="T229" s="180">
        <f t="shared" ref="T229:T231" si="338">+R229+S229</f>
        <v>69</v>
      </c>
      <c r="U229" s="263">
        <f>+U177+U203</f>
        <v>0</v>
      </c>
      <c r="V229" s="188">
        <f t="shared" ref="V229:V231" si="339">+T229+U229</f>
        <v>69</v>
      </c>
      <c r="W229" s="264">
        <f t="shared" si="305"/>
        <v>-7.9999999999999964</v>
      </c>
      <c r="X229" s="9"/>
      <c r="AA229" s="11"/>
    </row>
    <row r="230" spans="1:27" s="4" customFormat="1" ht="12.75" customHeight="1">
      <c r="A230" s="129"/>
      <c r="B230" s="214"/>
      <c r="C230" s="132"/>
      <c r="D230" s="132"/>
      <c r="E230" s="132"/>
      <c r="F230" s="132"/>
      <c r="G230" s="132"/>
      <c r="H230" s="132"/>
      <c r="I230" s="133"/>
      <c r="J230" s="129"/>
      <c r="K230" s="129"/>
      <c r="L230" s="260" t="s">
        <v>26</v>
      </c>
      <c r="M230" s="261">
        <f t="shared" si="334"/>
        <v>35</v>
      </c>
      <c r="N230" s="262">
        <f t="shared" si="334"/>
        <v>50</v>
      </c>
      <c r="O230" s="180">
        <f>+M230+N230</f>
        <v>85</v>
      </c>
      <c r="P230" s="265">
        <f>+P178+P204</f>
        <v>3</v>
      </c>
      <c r="Q230" s="185">
        <f>+O230+P230</f>
        <v>88</v>
      </c>
      <c r="R230" s="261">
        <f t="shared" si="337"/>
        <v>33</v>
      </c>
      <c r="S230" s="262">
        <f t="shared" si="337"/>
        <v>34</v>
      </c>
      <c r="T230" s="180">
        <f>+R230+S230</f>
        <v>67</v>
      </c>
      <c r="U230" s="265">
        <f>+U178+U204</f>
        <v>2</v>
      </c>
      <c r="V230" s="180">
        <f>+T230+U230</f>
        <v>69</v>
      </c>
      <c r="W230" s="264">
        <f>IF(Q230=0,0,((V230/Q230)-1)*100)</f>
        <v>-21.590909090909093</v>
      </c>
      <c r="X230" s="9"/>
      <c r="AA230" s="11"/>
    </row>
    <row r="231" spans="1:27" s="4" customFormat="1" ht="12.75" customHeight="1" thickBot="1">
      <c r="A231" s="129"/>
      <c r="B231" s="214"/>
      <c r="C231" s="132"/>
      <c r="D231" s="132"/>
      <c r="E231" s="132"/>
      <c r="F231" s="132"/>
      <c r="G231" s="132"/>
      <c r="H231" s="132"/>
      <c r="I231" s="133"/>
      <c r="J231" s="129"/>
      <c r="K231" s="129"/>
      <c r="L231" s="260" t="s">
        <v>27</v>
      </c>
      <c r="M231" s="261">
        <f t="shared" si="334"/>
        <v>33</v>
      </c>
      <c r="N231" s="262">
        <f t="shared" si="334"/>
        <v>45</v>
      </c>
      <c r="O231" s="181">
        <f t="shared" si="335"/>
        <v>78</v>
      </c>
      <c r="P231" s="266">
        <f>+P179+P205</f>
        <v>19</v>
      </c>
      <c r="Q231" s="185">
        <f t="shared" si="336"/>
        <v>97</v>
      </c>
      <c r="R231" s="261">
        <f t="shared" si="337"/>
        <v>41</v>
      </c>
      <c r="S231" s="262">
        <f t="shared" si="337"/>
        <v>35</v>
      </c>
      <c r="T231" s="180">
        <f t="shared" si="338"/>
        <v>76</v>
      </c>
      <c r="U231" s="266">
        <f>+U179+U205</f>
        <v>9</v>
      </c>
      <c r="V231" s="188">
        <f t="shared" si="339"/>
        <v>85</v>
      </c>
      <c r="W231" s="264">
        <f t="shared" ref="W231:W232" si="340">IF(Q231=0,0,((V231/Q231)-1)*100)</f>
        <v>-12.371134020618557</v>
      </c>
      <c r="X231" s="9"/>
      <c r="AA231" s="11"/>
    </row>
    <row r="232" spans="1:27" ht="14.25" thickTop="1" thickBot="1">
      <c r="B232" s="212"/>
      <c r="C232" s="123"/>
      <c r="D232" s="123"/>
      <c r="E232" s="123"/>
      <c r="F232" s="123"/>
      <c r="G232" s="123"/>
      <c r="H232" s="123"/>
      <c r="I232" s="124"/>
      <c r="L232" s="208" t="s">
        <v>28</v>
      </c>
      <c r="M232" s="189">
        <f t="shared" ref="M232:V232" si="341">+M229+M230+M231</f>
        <v>99</v>
      </c>
      <c r="N232" s="190">
        <f t="shared" si="341"/>
        <v>137</v>
      </c>
      <c r="O232" s="189">
        <f t="shared" si="341"/>
        <v>236</v>
      </c>
      <c r="P232" s="189">
        <f t="shared" si="341"/>
        <v>24</v>
      </c>
      <c r="Q232" s="195">
        <f t="shared" si="341"/>
        <v>260</v>
      </c>
      <c r="R232" s="189">
        <f t="shared" si="341"/>
        <v>113</v>
      </c>
      <c r="S232" s="190">
        <f t="shared" si="341"/>
        <v>99</v>
      </c>
      <c r="T232" s="189">
        <f t="shared" si="341"/>
        <v>212</v>
      </c>
      <c r="U232" s="189">
        <f t="shared" si="341"/>
        <v>11</v>
      </c>
      <c r="V232" s="195">
        <f t="shared" si="341"/>
        <v>223</v>
      </c>
      <c r="W232" s="192">
        <f t="shared" si="340"/>
        <v>-14.230769230769235</v>
      </c>
    </row>
    <row r="233" spans="1:27" ht="14.25" thickTop="1" thickBot="1">
      <c r="B233" s="212"/>
      <c r="C233" s="123"/>
      <c r="D233" s="123"/>
      <c r="E233" s="123"/>
      <c r="F233" s="123"/>
      <c r="G233" s="123"/>
      <c r="H233" s="123"/>
      <c r="I233" s="124"/>
      <c r="L233" s="208" t="s">
        <v>94</v>
      </c>
      <c r="M233" s="189">
        <f t="shared" ref="M233" si="342">+M224+M228+M232</f>
        <v>254</v>
      </c>
      <c r="N233" s="190">
        <f t="shared" ref="N233" si="343">+N224+N228+N232</f>
        <v>456</v>
      </c>
      <c r="O233" s="189">
        <f t="shared" ref="O233" si="344">+O224+O228+O232</f>
        <v>710</v>
      </c>
      <c r="P233" s="189">
        <f t="shared" ref="P233" si="345">+P224+P228+P232</f>
        <v>32</v>
      </c>
      <c r="Q233" s="189">
        <f t="shared" ref="Q233" si="346">+Q224+Q228+Q232</f>
        <v>742</v>
      </c>
      <c r="R233" s="189">
        <f t="shared" ref="R233" si="347">+R224+R228+R232</f>
        <v>322</v>
      </c>
      <c r="S233" s="190">
        <f t="shared" ref="S233" si="348">+S224+S228+S232</f>
        <v>435</v>
      </c>
      <c r="T233" s="189">
        <f t="shared" ref="T233" si="349">+T224+T228+T232</f>
        <v>757</v>
      </c>
      <c r="U233" s="189">
        <f t="shared" ref="U233" si="350">+U224+U228+U232</f>
        <v>14</v>
      </c>
      <c r="V233" s="191">
        <f t="shared" ref="V233" si="351">+V224+V228+V232</f>
        <v>771</v>
      </c>
      <c r="W233" s="192">
        <f>IF(Q233=0,0,((V233/Q233)-1)*100)</f>
        <v>3.908355795148255</v>
      </c>
    </row>
    <row r="234" spans="1:27" ht="14.25" thickTop="1" thickBot="1">
      <c r="B234" s="212"/>
      <c r="C234" s="123"/>
      <c r="D234" s="123"/>
      <c r="E234" s="123"/>
      <c r="F234" s="123"/>
      <c r="G234" s="123"/>
      <c r="H234" s="123"/>
      <c r="I234" s="124"/>
      <c r="L234" s="208" t="s">
        <v>92</v>
      </c>
      <c r="M234" s="189">
        <f t="shared" ref="M234:V234" si="352">+M220+M224+M228+M232</f>
        <v>341</v>
      </c>
      <c r="N234" s="190">
        <f t="shared" si="352"/>
        <v>643</v>
      </c>
      <c r="O234" s="189">
        <f t="shared" si="352"/>
        <v>984</v>
      </c>
      <c r="P234" s="189">
        <f t="shared" si="352"/>
        <v>35</v>
      </c>
      <c r="Q234" s="189">
        <f t="shared" si="352"/>
        <v>1019</v>
      </c>
      <c r="R234" s="189">
        <f t="shared" si="352"/>
        <v>441</v>
      </c>
      <c r="S234" s="190">
        <f t="shared" si="352"/>
        <v>641</v>
      </c>
      <c r="T234" s="189">
        <f t="shared" si="352"/>
        <v>1082</v>
      </c>
      <c r="U234" s="189">
        <f t="shared" si="352"/>
        <v>28</v>
      </c>
      <c r="V234" s="191">
        <f t="shared" si="352"/>
        <v>1110</v>
      </c>
      <c r="W234" s="192">
        <f t="shared" ref="W234" si="353">IF(Q234=0,0,((V234/Q234)-1)*100)</f>
        <v>8.9303238469087276</v>
      </c>
    </row>
    <row r="235" spans="1:27" ht="13.5" thickTop="1">
      <c r="B235" s="202"/>
      <c r="C235" s="95"/>
      <c r="D235" s="95"/>
      <c r="E235" s="95"/>
      <c r="F235" s="95"/>
      <c r="G235" s="95"/>
      <c r="H235" s="95"/>
      <c r="I235" s="96"/>
      <c r="L235" s="205" t="s">
        <v>61</v>
      </c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6"/>
    </row>
  </sheetData>
  <sheetProtection password="CF53" sheet="1" objects="1" scenarios="1"/>
  <customSheetViews>
    <customSheetView guid="{ED529B84-E379-4C9B-A677-BE1D384436B0}">
      <selection activeCell="X126" sqref="X126"/>
      <rowBreaks count="2" manualBreakCount="2">
        <brk id="82" min="11" max="22" man="1"/>
        <brk id="163" min="11" max="22" man="1"/>
      </rowBreaks>
      <pageMargins left="0.74803149606299213" right="0.74803149606299213" top="0.98425196850393704" bottom="0.98425196850393704" header="0.51181102362204722" footer="0.51181102362204722"/>
      <printOptions horizontalCentered="1"/>
      <pageSetup paperSize="9" scale="63" fitToHeight="4" orientation="portrait" r:id="rId1"/>
      <headerFooter alignWithMargins="0">
        <oddHeader>&amp;LMonthly Air Transport Statistics : Suvarnabhumi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6" priority="3" operator="containsText" text="NOT OK">
      <formula>NOT(ISERROR(SEARCH("NOT OK",A1)))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3" fitToHeight="4" orientation="portrait" r:id="rId2"/>
  <headerFooter alignWithMargins="0">
    <oddHeader>&amp;LMonthly Air Transport Statistics : Suvarnabhumi Airport</oddHeader>
    <oddFooter>&amp;LAir Transport Information Division, Corporate Strategy Department&amp;C&amp;D&amp;R&amp;T</oddFooter>
  </headerFooter>
  <rowBreaks count="2" manualBreakCount="2">
    <brk id="79" min="11" max="22" man="1"/>
    <brk id="157" min="11" max="22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235"/>
  <sheetViews>
    <sheetView topLeftCell="O67" workbookViewId="0">
      <selection activeCell="AN230" sqref="AN230"/>
    </sheetView>
  </sheetViews>
  <sheetFormatPr defaultRowHeight="12.75"/>
  <cols>
    <col min="1" max="1" width="9.140625" style="95"/>
    <col min="2" max="2" width="13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10.7109375" style="6" bestFit="1" customWidth="1"/>
    <col min="10" max="11" width="9.140625" style="95"/>
    <col min="12" max="12" width="12.140625" style="1" customWidth="1"/>
    <col min="13" max="14" width="11.85546875" style="1" customWidth="1"/>
    <col min="15" max="15" width="14.140625" style="1" bestFit="1" customWidth="1"/>
    <col min="16" max="16" width="10.42578125" style="1" customWidth="1"/>
    <col min="17" max="17" width="11.7109375" style="1" customWidth="1"/>
    <col min="18" max="19" width="11.85546875" style="1" customWidth="1"/>
    <col min="20" max="20" width="14.140625" style="1" bestFit="1" customWidth="1"/>
    <col min="21" max="21" width="10.42578125" style="1" customWidth="1"/>
    <col min="22" max="22" width="11.85546875" style="1" customWidth="1"/>
    <col min="23" max="23" width="12.28515625" style="6" bestFit="1" customWidth="1"/>
    <col min="24" max="24" width="11.140625" style="6" bestFit="1" customWidth="1"/>
    <col min="25" max="25" width="6" style="1" bestFit="1" customWidth="1"/>
    <col min="26" max="26" width="9.140625" style="1"/>
    <col min="27" max="27" width="9.140625" style="10"/>
    <col min="28" max="16384" width="9.140625" style="1"/>
  </cols>
  <sheetData>
    <row r="1" spans="1:23" ht="13.5" thickBot="1"/>
    <row r="2" spans="1:23" ht="13.5" thickTop="1">
      <c r="B2" s="316" t="s">
        <v>0</v>
      </c>
      <c r="C2" s="317"/>
      <c r="D2" s="317"/>
      <c r="E2" s="317"/>
      <c r="F2" s="317"/>
      <c r="G2" s="317"/>
      <c r="H2" s="317"/>
      <c r="I2" s="318"/>
      <c r="L2" s="319" t="s">
        <v>1</v>
      </c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1"/>
    </row>
    <row r="3" spans="1:23" ht="13.5" thickBot="1">
      <c r="B3" s="307" t="s">
        <v>2</v>
      </c>
      <c r="C3" s="308"/>
      <c r="D3" s="308"/>
      <c r="E3" s="308"/>
      <c r="F3" s="308"/>
      <c r="G3" s="308"/>
      <c r="H3" s="308"/>
      <c r="I3" s="309"/>
      <c r="L3" s="310" t="s">
        <v>3</v>
      </c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2"/>
    </row>
    <row r="4" spans="1:23" ht="14.25" thickTop="1" thickBot="1">
      <c r="B4" s="202"/>
      <c r="C4" s="95"/>
      <c r="D4" s="95"/>
      <c r="E4" s="95"/>
      <c r="F4" s="95"/>
      <c r="G4" s="95"/>
      <c r="H4" s="95"/>
      <c r="I4" s="96"/>
      <c r="L4" s="202"/>
      <c r="M4" s="95"/>
      <c r="N4" s="95"/>
      <c r="O4" s="95"/>
      <c r="P4" s="95"/>
      <c r="Q4" s="95"/>
      <c r="R4" s="95"/>
      <c r="S4" s="95"/>
      <c r="T4" s="95"/>
      <c r="U4" s="95"/>
      <c r="V4" s="95"/>
      <c r="W4" s="96"/>
    </row>
    <row r="5" spans="1:23" ht="14.25" thickTop="1" thickBot="1">
      <c r="B5" s="224"/>
      <c r="C5" s="301" t="s">
        <v>91</v>
      </c>
      <c r="D5" s="302"/>
      <c r="E5" s="303"/>
      <c r="F5" s="304" t="s">
        <v>93</v>
      </c>
      <c r="G5" s="305"/>
      <c r="H5" s="306"/>
      <c r="I5" s="225" t="s">
        <v>4</v>
      </c>
      <c r="L5" s="224"/>
      <c r="M5" s="313" t="s">
        <v>91</v>
      </c>
      <c r="N5" s="314"/>
      <c r="O5" s="314"/>
      <c r="P5" s="314"/>
      <c r="Q5" s="315"/>
      <c r="R5" s="313" t="s">
        <v>93</v>
      </c>
      <c r="S5" s="314"/>
      <c r="T5" s="314"/>
      <c r="U5" s="314"/>
      <c r="V5" s="315"/>
      <c r="W5" s="225" t="s">
        <v>4</v>
      </c>
    </row>
    <row r="6" spans="1:23" ht="13.5" thickTop="1">
      <c r="B6" s="226" t="s">
        <v>5</v>
      </c>
      <c r="C6" s="227"/>
      <c r="D6" s="228"/>
      <c r="E6" s="158"/>
      <c r="F6" s="227"/>
      <c r="G6" s="228"/>
      <c r="H6" s="158"/>
      <c r="I6" s="229" t="s">
        <v>6</v>
      </c>
      <c r="L6" s="226" t="s">
        <v>5</v>
      </c>
      <c r="M6" s="227"/>
      <c r="N6" s="230"/>
      <c r="O6" s="155"/>
      <c r="P6" s="231"/>
      <c r="Q6" s="156"/>
      <c r="R6" s="227"/>
      <c r="S6" s="230"/>
      <c r="T6" s="155"/>
      <c r="U6" s="231"/>
      <c r="V6" s="155"/>
      <c r="W6" s="229" t="s">
        <v>6</v>
      </c>
    </row>
    <row r="7" spans="1:23" ht="13.5" thickBot="1">
      <c r="B7" s="232"/>
      <c r="C7" s="233" t="s">
        <v>7</v>
      </c>
      <c r="D7" s="234" t="s">
        <v>8</v>
      </c>
      <c r="E7" s="218" t="s">
        <v>9</v>
      </c>
      <c r="F7" s="233" t="s">
        <v>7</v>
      </c>
      <c r="G7" s="234" t="s">
        <v>8</v>
      </c>
      <c r="H7" s="218" t="s">
        <v>9</v>
      </c>
      <c r="I7" s="235"/>
      <c r="L7" s="232"/>
      <c r="M7" s="236" t="s">
        <v>10</v>
      </c>
      <c r="N7" s="237" t="s">
        <v>11</v>
      </c>
      <c r="O7" s="157" t="s">
        <v>12</v>
      </c>
      <c r="P7" s="238" t="s">
        <v>13</v>
      </c>
      <c r="Q7" s="219" t="s">
        <v>9</v>
      </c>
      <c r="R7" s="236" t="s">
        <v>10</v>
      </c>
      <c r="S7" s="237" t="s">
        <v>11</v>
      </c>
      <c r="T7" s="157" t="s">
        <v>12</v>
      </c>
      <c r="U7" s="238" t="s">
        <v>13</v>
      </c>
      <c r="V7" s="157" t="s">
        <v>9</v>
      </c>
      <c r="W7" s="235"/>
    </row>
    <row r="8" spans="1:23" ht="6" customHeight="1" thickTop="1">
      <c r="B8" s="226"/>
      <c r="C8" s="239"/>
      <c r="D8" s="240"/>
      <c r="E8" s="99"/>
      <c r="F8" s="239"/>
      <c r="G8" s="240"/>
      <c r="H8" s="99"/>
      <c r="I8" s="241"/>
      <c r="L8" s="226"/>
      <c r="M8" s="242"/>
      <c r="N8" s="243"/>
      <c r="O8" s="141"/>
      <c r="P8" s="244"/>
      <c r="Q8" s="144"/>
      <c r="R8" s="242"/>
      <c r="S8" s="243"/>
      <c r="T8" s="141"/>
      <c r="U8" s="244"/>
      <c r="V8" s="146"/>
      <c r="W8" s="245"/>
    </row>
    <row r="9" spans="1:23">
      <c r="A9" s="270" t="str">
        <f>IF(ISERROR(F9/G9)," ",IF(F9/G9&gt;0.5,IF(F9/G9&lt;1.5," ","NOT OK"),"NOT OK"))</f>
        <v xml:space="preserve"> </v>
      </c>
      <c r="B9" s="226" t="s">
        <v>14</v>
      </c>
      <c r="C9" s="246">
        <v>1810</v>
      </c>
      <c r="D9" s="247">
        <v>1805</v>
      </c>
      <c r="E9" s="100">
        <f>C9+D9</f>
        <v>3615</v>
      </c>
      <c r="F9" s="246">
        <v>2253</v>
      </c>
      <c r="G9" s="247">
        <v>2255</v>
      </c>
      <c r="H9" s="100">
        <f>F9+G9</f>
        <v>4508</v>
      </c>
      <c r="I9" s="222">
        <f t="shared" ref="I9:I21" si="0">IF(E9=0,0,((H9/E9)-1)*100)</f>
        <v>24.702627939142463</v>
      </c>
      <c r="L9" s="226" t="s">
        <v>14</v>
      </c>
      <c r="M9" s="248">
        <v>212505</v>
      </c>
      <c r="N9" s="249">
        <v>223022</v>
      </c>
      <c r="O9" s="142">
        <f>M9+N9</f>
        <v>435527</v>
      </c>
      <c r="P9" s="102">
        <v>399</v>
      </c>
      <c r="Q9" s="145">
        <f>O9+P9</f>
        <v>435926</v>
      </c>
      <c r="R9" s="248">
        <v>314118</v>
      </c>
      <c r="S9" s="249">
        <v>319429</v>
      </c>
      <c r="T9" s="142">
        <f>R9+S9</f>
        <v>633547</v>
      </c>
      <c r="U9" s="102">
        <v>994</v>
      </c>
      <c r="V9" s="147">
        <f>T9+U9</f>
        <v>634541</v>
      </c>
      <c r="W9" s="222">
        <f t="shared" ref="W9:W21" si="1">IF(Q9=0,0,((V9/Q9)-1)*100)</f>
        <v>45.561632020113493</v>
      </c>
    </row>
    <row r="10" spans="1:23">
      <c r="A10" s="270" t="str">
        <f t="shared" ref="A10:A69" si="2">IF(ISERROR(F10/G10)," ",IF(F10/G10&gt;0.5,IF(F10/G10&lt;1.5," ","NOT OK"),"NOT OK"))</f>
        <v xml:space="preserve"> </v>
      </c>
      <c r="B10" s="226" t="s">
        <v>15</v>
      </c>
      <c r="C10" s="246">
        <v>1750</v>
      </c>
      <c r="D10" s="247">
        <v>1739</v>
      </c>
      <c r="E10" s="100">
        <f>C10+D10</f>
        <v>3489</v>
      </c>
      <c r="F10" s="246">
        <v>2281</v>
      </c>
      <c r="G10" s="247">
        <v>2271</v>
      </c>
      <c r="H10" s="100">
        <f>F10+G10</f>
        <v>4552</v>
      </c>
      <c r="I10" s="222">
        <f t="shared" si="0"/>
        <v>30.467182573803385</v>
      </c>
      <c r="K10" s="101"/>
      <c r="L10" s="226" t="s">
        <v>15</v>
      </c>
      <c r="M10" s="248">
        <v>211700</v>
      </c>
      <c r="N10" s="249">
        <v>205220</v>
      </c>
      <c r="O10" s="142">
        <f>M10+N10</f>
        <v>416920</v>
      </c>
      <c r="P10" s="102">
        <v>78</v>
      </c>
      <c r="Q10" s="145">
        <f>O10+P10</f>
        <v>416998</v>
      </c>
      <c r="R10" s="248">
        <v>323572</v>
      </c>
      <c r="S10" s="249">
        <v>314378</v>
      </c>
      <c r="T10" s="142">
        <f>R10+S10</f>
        <v>637950</v>
      </c>
      <c r="U10" s="102">
        <v>2674</v>
      </c>
      <c r="V10" s="147">
        <f>T10+U10</f>
        <v>640624</v>
      </c>
      <c r="W10" s="222">
        <f t="shared" si="1"/>
        <v>53.627595336188662</v>
      </c>
    </row>
    <row r="11" spans="1:23" ht="13.5" thickBot="1">
      <c r="A11" s="270" t="str">
        <f t="shared" si="2"/>
        <v xml:space="preserve"> </v>
      </c>
      <c r="B11" s="232" t="s">
        <v>16</v>
      </c>
      <c r="C11" s="250">
        <v>1918</v>
      </c>
      <c r="D11" s="251">
        <v>1911</v>
      </c>
      <c r="E11" s="100">
        <f>C11+D11</f>
        <v>3829</v>
      </c>
      <c r="F11" s="250">
        <v>2400</v>
      </c>
      <c r="G11" s="251">
        <v>2382</v>
      </c>
      <c r="H11" s="100">
        <f>F11+G11</f>
        <v>4782</v>
      </c>
      <c r="I11" s="222">
        <f t="shared" si="0"/>
        <v>24.889004962131111</v>
      </c>
      <c r="K11" s="101"/>
      <c r="L11" s="232" t="s">
        <v>16</v>
      </c>
      <c r="M11" s="248">
        <v>225318</v>
      </c>
      <c r="N11" s="249">
        <v>227641</v>
      </c>
      <c r="O11" s="142">
        <f>M11+N11</f>
        <v>452959</v>
      </c>
      <c r="P11" s="102">
        <v>928</v>
      </c>
      <c r="Q11" s="145">
        <f>O11+P11</f>
        <v>453887</v>
      </c>
      <c r="R11" s="248">
        <v>338869</v>
      </c>
      <c r="S11" s="249">
        <v>338411</v>
      </c>
      <c r="T11" s="142">
        <f>R11+S11</f>
        <v>677280</v>
      </c>
      <c r="U11" s="102">
        <v>3722</v>
      </c>
      <c r="V11" s="147">
        <f>T11+U11</f>
        <v>681002</v>
      </c>
      <c r="W11" s="222">
        <f t="shared" si="1"/>
        <v>50.037784734967076</v>
      </c>
    </row>
    <row r="12" spans="1:23" ht="14.25" thickTop="1" thickBot="1">
      <c r="A12" s="270" t="str">
        <f>IF(ISERROR(F12/G12)," ",IF(F12/G12&gt;0.5,IF(F12/G12&lt;1.5," ","NOT OK"),"NOT OK"))</f>
        <v xml:space="preserve"> </v>
      </c>
      <c r="B12" s="210" t="s">
        <v>17</v>
      </c>
      <c r="C12" s="103">
        <f t="shared" ref="C12:H12" si="3">+C9+C10+C11</f>
        <v>5478</v>
      </c>
      <c r="D12" s="104">
        <f t="shared" si="3"/>
        <v>5455</v>
      </c>
      <c r="E12" s="105">
        <f t="shared" si="3"/>
        <v>10933</v>
      </c>
      <c r="F12" s="103">
        <f t="shared" si="3"/>
        <v>6934</v>
      </c>
      <c r="G12" s="104">
        <f t="shared" si="3"/>
        <v>6908</v>
      </c>
      <c r="H12" s="105">
        <f t="shared" si="3"/>
        <v>13842</v>
      </c>
      <c r="I12" s="106">
        <f>IF(E12=0,0,((H12/E12)-1)*100)</f>
        <v>26.607518521906147</v>
      </c>
      <c r="L12" s="203" t="s">
        <v>17</v>
      </c>
      <c r="M12" s="148">
        <f t="shared" ref="M12:V12" si="4">+M9+M10+M11</f>
        <v>649523</v>
      </c>
      <c r="N12" s="149">
        <f t="shared" si="4"/>
        <v>655883</v>
      </c>
      <c r="O12" s="148">
        <f t="shared" si="4"/>
        <v>1305406</v>
      </c>
      <c r="P12" s="148">
        <f t="shared" si="4"/>
        <v>1405</v>
      </c>
      <c r="Q12" s="148">
        <f t="shared" si="4"/>
        <v>1306811</v>
      </c>
      <c r="R12" s="148">
        <f t="shared" si="4"/>
        <v>976559</v>
      </c>
      <c r="S12" s="149">
        <f t="shared" si="4"/>
        <v>972218</v>
      </c>
      <c r="T12" s="148">
        <f t="shared" si="4"/>
        <v>1948777</v>
      </c>
      <c r="U12" s="148">
        <f t="shared" si="4"/>
        <v>7390</v>
      </c>
      <c r="V12" s="150">
        <f t="shared" si="4"/>
        <v>1956167</v>
      </c>
      <c r="W12" s="151">
        <f>IF(Q12=0,0,((V12/Q12)-1)*100)</f>
        <v>49.690123514417927</v>
      </c>
    </row>
    <row r="13" spans="1:23" ht="13.5" thickTop="1">
      <c r="A13" s="270" t="str">
        <f t="shared" si="2"/>
        <v xml:space="preserve"> </v>
      </c>
      <c r="B13" s="226" t="s">
        <v>18</v>
      </c>
      <c r="C13" s="246">
        <v>1953</v>
      </c>
      <c r="D13" s="247">
        <v>1961</v>
      </c>
      <c r="E13" s="100">
        <f>C13+D13</f>
        <v>3914</v>
      </c>
      <c r="F13" s="246">
        <v>2415</v>
      </c>
      <c r="G13" s="247">
        <v>2414</v>
      </c>
      <c r="H13" s="100">
        <f>F13+G13</f>
        <v>4829</v>
      </c>
      <c r="I13" s="222">
        <f t="shared" si="0"/>
        <v>23.377618804292275</v>
      </c>
      <c r="L13" s="226" t="s">
        <v>18</v>
      </c>
      <c r="M13" s="248">
        <v>216709</v>
      </c>
      <c r="N13" s="249">
        <v>207935</v>
      </c>
      <c r="O13" s="142">
        <f>M13+N13</f>
        <v>424644</v>
      </c>
      <c r="P13" s="102">
        <v>1537</v>
      </c>
      <c r="Q13" s="145">
        <f>O13+P13</f>
        <v>426181</v>
      </c>
      <c r="R13" s="248">
        <v>321543</v>
      </c>
      <c r="S13" s="249">
        <v>312366</v>
      </c>
      <c r="T13" s="142">
        <f>R13+S13</f>
        <v>633909</v>
      </c>
      <c r="U13" s="102">
        <v>2706</v>
      </c>
      <c r="V13" s="147">
        <f>T13+U13</f>
        <v>636615</v>
      </c>
      <c r="W13" s="222">
        <f t="shared" si="1"/>
        <v>49.376673291394965</v>
      </c>
    </row>
    <row r="14" spans="1:23">
      <c r="A14" s="270" t="str">
        <f t="shared" si="2"/>
        <v xml:space="preserve"> </v>
      </c>
      <c r="B14" s="226" t="s">
        <v>19</v>
      </c>
      <c r="C14" s="248">
        <v>1731</v>
      </c>
      <c r="D14" s="252">
        <v>1722</v>
      </c>
      <c r="E14" s="100">
        <f>C14+D14</f>
        <v>3453</v>
      </c>
      <c r="F14" s="248">
        <v>2420</v>
      </c>
      <c r="G14" s="252">
        <v>2418</v>
      </c>
      <c r="H14" s="107">
        <f>F14+G14</f>
        <v>4838</v>
      </c>
      <c r="I14" s="222">
        <f t="shared" si="0"/>
        <v>40.110049232551418</v>
      </c>
      <c r="L14" s="226" t="s">
        <v>19</v>
      </c>
      <c r="M14" s="248">
        <v>186530</v>
      </c>
      <c r="N14" s="249">
        <v>196615</v>
      </c>
      <c r="O14" s="142">
        <f>M14+N14</f>
        <v>383145</v>
      </c>
      <c r="P14" s="102">
        <v>555</v>
      </c>
      <c r="Q14" s="145">
        <f>O14+P14</f>
        <v>383700</v>
      </c>
      <c r="R14" s="248">
        <v>321624</v>
      </c>
      <c r="S14" s="249">
        <v>320474</v>
      </c>
      <c r="T14" s="142">
        <f>R14+S14</f>
        <v>642098</v>
      </c>
      <c r="U14" s="102">
        <v>7480</v>
      </c>
      <c r="V14" s="147">
        <f>T14+U14</f>
        <v>649578</v>
      </c>
      <c r="W14" s="222">
        <f t="shared" si="1"/>
        <v>69.293197810789692</v>
      </c>
    </row>
    <row r="15" spans="1:23" ht="13.5" thickBot="1">
      <c r="A15" s="272" t="str">
        <f>IF(ISERROR(F15/G15)," ",IF(F15/G15&gt;0.5,IF(F15/G15&lt;1.5," ","NOT OK"),"NOT OK"))</f>
        <v xml:space="preserve"> </v>
      </c>
      <c r="B15" s="226" t="s">
        <v>20</v>
      </c>
      <c r="C15" s="248">
        <v>1804</v>
      </c>
      <c r="D15" s="252">
        <v>1803</v>
      </c>
      <c r="E15" s="100">
        <f>C15+D15</f>
        <v>3607</v>
      </c>
      <c r="F15" s="248">
        <v>2701</v>
      </c>
      <c r="G15" s="252">
        <v>2700</v>
      </c>
      <c r="H15" s="107">
        <f>F15+G15</f>
        <v>5401</v>
      </c>
      <c r="I15" s="222">
        <f>IF(E15=0,0,((H15/E15)-1)*100)</f>
        <v>49.736623232603264</v>
      </c>
      <c r="J15" s="108"/>
      <c r="L15" s="226" t="s">
        <v>20</v>
      </c>
      <c r="M15" s="248">
        <v>218554</v>
      </c>
      <c r="N15" s="249">
        <v>215396</v>
      </c>
      <c r="O15" s="142">
        <f>M15+N15</f>
        <v>433950</v>
      </c>
      <c r="P15" s="102">
        <v>787</v>
      </c>
      <c r="Q15" s="145">
        <f>O15+P15</f>
        <v>434737</v>
      </c>
      <c r="R15" s="248">
        <v>368332</v>
      </c>
      <c r="S15" s="249">
        <v>381257</v>
      </c>
      <c r="T15" s="142">
        <f>R15+S15</f>
        <v>749589</v>
      </c>
      <c r="U15" s="102">
        <v>8065</v>
      </c>
      <c r="V15" s="147">
        <f>T15+U15</f>
        <v>757654</v>
      </c>
      <c r="W15" s="222">
        <f>IF(Q15=0,0,((V15/Q15)-1)*100)</f>
        <v>74.278701835822574</v>
      </c>
    </row>
    <row r="16" spans="1:23" ht="14.25" thickTop="1" thickBot="1">
      <c r="A16" s="270" t="str">
        <f>IF(ISERROR(F16/G16)," ",IF(F16/G16&gt;0.5,IF(F16/G16&lt;1.5," ","NOT OK"),"NOT OK"))</f>
        <v xml:space="preserve"> </v>
      </c>
      <c r="B16" s="210" t="s">
        <v>89</v>
      </c>
      <c r="C16" s="103">
        <f>+C13+C14+C15</f>
        <v>5488</v>
      </c>
      <c r="D16" s="104">
        <f t="shared" ref="D16:H16" si="5">+D13+D14+D15</f>
        <v>5486</v>
      </c>
      <c r="E16" s="105">
        <f t="shared" si="5"/>
        <v>10974</v>
      </c>
      <c r="F16" s="103">
        <f t="shared" si="5"/>
        <v>7536</v>
      </c>
      <c r="G16" s="104">
        <f t="shared" si="5"/>
        <v>7532</v>
      </c>
      <c r="H16" s="105">
        <f t="shared" si="5"/>
        <v>15068</v>
      </c>
      <c r="I16" s="106">
        <f>IF(E16=0,0,((H16/E16)-1)*100)</f>
        <v>37.306360488427195</v>
      </c>
      <c r="L16" s="203" t="s">
        <v>89</v>
      </c>
      <c r="M16" s="148">
        <f t="shared" ref="M16:V16" si="6">+M13+M14+M15</f>
        <v>621793</v>
      </c>
      <c r="N16" s="149">
        <f t="shared" si="6"/>
        <v>619946</v>
      </c>
      <c r="O16" s="148">
        <f t="shared" si="6"/>
        <v>1241739</v>
      </c>
      <c r="P16" s="148">
        <f t="shared" si="6"/>
        <v>2879</v>
      </c>
      <c r="Q16" s="148">
        <f t="shared" si="6"/>
        <v>1244618</v>
      </c>
      <c r="R16" s="148">
        <f t="shared" si="6"/>
        <v>1011499</v>
      </c>
      <c r="S16" s="149">
        <f t="shared" si="6"/>
        <v>1014097</v>
      </c>
      <c r="T16" s="148">
        <f t="shared" si="6"/>
        <v>2025596</v>
      </c>
      <c r="U16" s="148">
        <f t="shared" si="6"/>
        <v>18251</v>
      </c>
      <c r="V16" s="150">
        <f t="shared" si="6"/>
        <v>2043847</v>
      </c>
      <c r="W16" s="151">
        <f>IF(Q16=0,0,((V16/Q16)-1)*100)</f>
        <v>64.214803256902925</v>
      </c>
    </row>
    <row r="17" spans="1:23" ht="13.5" thickTop="1">
      <c r="A17" s="270" t="str">
        <f t="shared" si="2"/>
        <v xml:space="preserve"> </v>
      </c>
      <c r="B17" s="226" t="s">
        <v>21</v>
      </c>
      <c r="C17" s="253">
        <v>1939</v>
      </c>
      <c r="D17" s="254">
        <v>1944</v>
      </c>
      <c r="E17" s="100">
        <f>C17+D17</f>
        <v>3883</v>
      </c>
      <c r="F17" s="253">
        <v>2688</v>
      </c>
      <c r="G17" s="254">
        <v>2691</v>
      </c>
      <c r="H17" s="107">
        <f>F17+G17</f>
        <v>5379</v>
      </c>
      <c r="I17" s="222">
        <f t="shared" si="0"/>
        <v>38.526912181303111</v>
      </c>
      <c r="L17" s="226" t="s">
        <v>21</v>
      </c>
      <c r="M17" s="248">
        <v>243345</v>
      </c>
      <c r="N17" s="249">
        <v>237068</v>
      </c>
      <c r="O17" s="142">
        <f>M17+N17</f>
        <v>480413</v>
      </c>
      <c r="P17" s="102">
        <v>312</v>
      </c>
      <c r="Q17" s="145">
        <f>O17+P17</f>
        <v>480725</v>
      </c>
      <c r="R17" s="248">
        <v>380501</v>
      </c>
      <c r="S17" s="249">
        <v>370091</v>
      </c>
      <c r="T17" s="142">
        <f>R17+S17</f>
        <v>750592</v>
      </c>
      <c r="U17" s="102">
        <v>7428</v>
      </c>
      <c r="V17" s="147">
        <f>T17+U17</f>
        <v>758020</v>
      </c>
      <c r="W17" s="222">
        <f t="shared" si="1"/>
        <v>57.682666805346081</v>
      </c>
    </row>
    <row r="18" spans="1:23">
      <c r="A18" s="270" t="str">
        <f>IF(ISERROR(F18/G18)," ",IF(F18/G18&gt;0.5,IF(F18/G18&lt;1.5," ","NOT OK"),"NOT OK"))</f>
        <v xml:space="preserve"> </v>
      </c>
      <c r="B18" s="226" t="s">
        <v>90</v>
      </c>
      <c r="C18" s="253">
        <v>1919</v>
      </c>
      <c r="D18" s="254">
        <v>1917</v>
      </c>
      <c r="E18" s="100">
        <f>C18+D18</f>
        <v>3836</v>
      </c>
      <c r="F18" s="253">
        <v>2549</v>
      </c>
      <c r="G18" s="254">
        <v>2547</v>
      </c>
      <c r="H18" s="107">
        <f>F18+G18</f>
        <v>5096</v>
      </c>
      <c r="I18" s="222">
        <f>IF(E18=0,0,((H18/E18)-1)*100)</f>
        <v>32.846715328467148</v>
      </c>
      <c r="L18" s="226" t="s">
        <v>90</v>
      </c>
      <c r="M18" s="248">
        <v>225521</v>
      </c>
      <c r="N18" s="249">
        <v>226067</v>
      </c>
      <c r="O18" s="142">
        <f>M18+N18</f>
        <v>451588</v>
      </c>
      <c r="P18" s="102">
        <v>379</v>
      </c>
      <c r="Q18" s="145">
        <f>O18+P18</f>
        <v>451967</v>
      </c>
      <c r="R18" s="248">
        <v>362856</v>
      </c>
      <c r="S18" s="249">
        <v>363626</v>
      </c>
      <c r="T18" s="142">
        <f>R18+S18</f>
        <v>726482</v>
      </c>
      <c r="U18" s="102">
        <v>7822</v>
      </c>
      <c r="V18" s="147">
        <f>T18+U18</f>
        <v>734304</v>
      </c>
      <c r="W18" s="222">
        <f>IF(Q18=0,0,((V18/Q18)-1)*100)</f>
        <v>62.468498806328789</v>
      </c>
    </row>
    <row r="19" spans="1:23" ht="13.5" thickBot="1">
      <c r="A19" s="273" t="str">
        <f t="shared" si="2"/>
        <v xml:space="preserve"> </v>
      </c>
      <c r="B19" s="226" t="s">
        <v>22</v>
      </c>
      <c r="C19" s="253">
        <v>1641</v>
      </c>
      <c r="D19" s="254">
        <v>1653</v>
      </c>
      <c r="E19" s="100">
        <f>C19+D19</f>
        <v>3294</v>
      </c>
      <c r="F19" s="253">
        <v>2465</v>
      </c>
      <c r="G19" s="254">
        <v>2466</v>
      </c>
      <c r="H19" s="107">
        <f>F19+G19</f>
        <v>4931</v>
      </c>
      <c r="I19" s="222">
        <f>IF(E19=0,0,((H19/E19)-1)*100)</f>
        <v>49.696417729204612</v>
      </c>
      <c r="J19" s="109"/>
      <c r="L19" s="226" t="s">
        <v>22</v>
      </c>
      <c r="M19" s="248">
        <v>192376</v>
      </c>
      <c r="N19" s="249">
        <v>189298</v>
      </c>
      <c r="O19" s="143">
        <f>M19+N19</f>
        <v>381674</v>
      </c>
      <c r="P19" s="255">
        <v>314</v>
      </c>
      <c r="Q19" s="145">
        <f>O19+P19</f>
        <v>381988</v>
      </c>
      <c r="R19" s="248">
        <v>354947</v>
      </c>
      <c r="S19" s="249">
        <v>346759</v>
      </c>
      <c r="T19" s="143">
        <f>R19+S19</f>
        <v>701706</v>
      </c>
      <c r="U19" s="255">
        <v>7307</v>
      </c>
      <c r="V19" s="147">
        <f>T19+U19</f>
        <v>709013</v>
      </c>
      <c r="W19" s="222">
        <f>IF(Q19=0,0,((V19/Q19)-1)*100)</f>
        <v>85.611328104547795</v>
      </c>
    </row>
    <row r="20" spans="1:23" ht="15.75" customHeight="1" thickTop="1" thickBot="1">
      <c r="A20" s="115" t="str">
        <f t="shared" si="2"/>
        <v xml:space="preserve"> </v>
      </c>
      <c r="B20" s="211" t="s">
        <v>23</v>
      </c>
      <c r="C20" s="113">
        <f>+C17+C18+C19</f>
        <v>5499</v>
      </c>
      <c r="D20" s="114">
        <f t="shared" ref="D20:H20" si="7">+D17+D18+D19</f>
        <v>5514</v>
      </c>
      <c r="E20" s="112">
        <f t="shared" si="7"/>
        <v>11013</v>
      </c>
      <c r="F20" s="113">
        <f t="shared" si="7"/>
        <v>7702</v>
      </c>
      <c r="G20" s="114">
        <f t="shared" si="7"/>
        <v>7704</v>
      </c>
      <c r="H20" s="114">
        <f t="shared" si="7"/>
        <v>15406</v>
      </c>
      <c r="I20" s="106">
        <f t="shared" si="0"/>
        <v>39.889221828747836</v>
      </c>
      <c r="J20" s="115"/>
      <c r="K20" s="116"/>
      <c r="L20" s="204" t="s">
        <v>23</v>
      </c>
      <c r="M20" s="152">
        <f>+M17+M18+M19</f>
        <v>661242</v>
      </c>
      <c r="N20" s="152">
        <f t="shared" ref="N20:V20" si="8">+N17+N18+N19</f>
        <v>652433</v>
      </c>
      <c r="O20" s="153">
        <f t="shared" si="8"/>
        <v>1313675</v>
      </c>
      <c r="P20" s="153">
        <f t="shared" si="8"/>
        <v>1005</v>
      </c>
      <c r="Q20" s="153">
        <f t="shared" si="8"/>
        <v>1314680</v>
      </c>
      <c r="R20" s="152">
        <f t="shared" si="8"/>
        <v>1098304</v>
      </c>
      <c r="S20" s="152">
        <f t="shared" si="8"/>
        <v>1080476</v>
      </c>
      <c r="T20" s="153">
        <f t="shared" si="8"/>
        <v>2178780</v>
      </c>
      <c r="U20" s="153">
        <f t="shared" si="8"/>
        <v>22557</v>
      </c>
      <c r="V20" s="153">
        <f t="shared" si="8"/>
        <v>2201337</v>
      </c>
      <c r="W20" s="154">
        <f t="shared" si="1"/>
        <v>67.442799768765013</v>
      </c>
    </row>
    <row r="21" spans="1:23" ht="13.5" thickTop="1">
      <c r="A21" s="270" t="str">
        <f t="shared" si="2"/>
        <v xml:space="preserve"> </v>
      </c>
      <c r="B21" s="226" t="s">
        <v>24</v>
      </c>
      <c r="C21" s="248">
        <v>1784</v>
      </c>
      <c r="D21" s="252">
        <v>1779</v>
      </c>
      <c r="E21" s="117">
        <f>C21+D21</f>
        <v>3563</v>
      </c>
      <c r="F21" s="248">
        <v>2801</v>
      </c>
      <c r="G21" s="252">
        <v>2804</v>
      </c>
      <c r="H21" s="118">
        <f>F21+G21</f>
        <v>5605</v>
      </c>
      <c r="I21" s="222">
        <f t="shared" si="0"/>
        <v>57.311254560763402</v>
      </c>
      <c r="L21" s="226" t="s">
        <v>25</v>
      </c>
      <c r="M21" s="248">
        <v>237013</v>
      </c>
      <c r="N21" s="249">
        <v>225632</v>
      </c>
      <c r="O21" s="143">
        <f>M21+N21</f>
        <v>462645</v>
      </c>
      <c r="P21" s="256">
        <v>588</v>
      </c>
      <c r="Q21" s="145">
        <f>O21+P21</f>
        <v>463233</v>
      </c>
      <c r="R21" s="248">
        <v>398318</v>
      </c>
      <c r="S21" s="249">
        <v>393010</v>
      </c>
      <c r="T21" s="143">
        <f>R21+S21</f>
        <v>791328</v>
      </c>
      <c r="U21" s="256">
        <v>9292</v>
      </c>
      <c r="V21" s="147">
        <f>T21+U21</f>
        <v>800620</v>
      </c>
      <c r="W21" s="222">
        <f t="shared" si="1"/>
        <v>72.833109903655384</v>
      </c>
    </row>
    <row r="22" spans="1:23">
      <c r="A22" s="270" t="str">
        <f t="shared" si="2"/>
        <v xml:space="preserve"> </v>
      </c>
      <c r="B22" s="226" t="s">
        <v>26</v>
      </c>
      <c r="C22" s="248">
        <v>1852</v>
      </c>
      <c r="D22" s="252">
        <v>1854</v>
      </c>
      <c r="E22" s="119">
        <f>C22+D22</f>
        <v>3706</v>
      </c>
      <c r="F22" s="248">
        <v>2852</v>
      </c>
      <c r="G22" s="252">
        <v>2842</v>
      </c>
      <c r="H22" s="119">
        <f>F22+G22</f>
        <v>5694</v>
      </c>
      <c r="I22" s="222">
        <f>IF(E22=0,0,((H22/E22)-1)*100)</f>
        <v>53.642741500269842</v>
      </c>
      <c r="L22" s="226" t="s">
        <v>26</v>
      </c>
      <c r="M22" s="248">
        <v>250930</v>
      </c>
      <c r="N22" s="249">
        <v>252264</v>
      </c>
      <c r="O22" s="143">
        <f>M22+N22</f>
        <v>503194</v>
      </c>
      <c r="P22" s="102">
        <v>526</v>
      </c>
      <c r="Q22" s="145">
        <f>O22+P22</f>
        <v>503720</v>
      </c>
      <c r="R22" s="248">
        <v>403389</v>
      </c>
      <c r="S22" s="249">
        <v>402858</v>
      </c>
      <c r="T22" s="143">
        <f>R22+S22</f>
        <v>806247</v>
      </c>
      <c r="U22" s="102">
        <v>8984</v>
      </c>
      <c r="V22" s="147">
        <f>T22+U22</f>
        <v>815231</v>
      </c>
      <c r="W22" s="222">
        <f>IF(Q22=0,0,((V22/Q22)-1)*100)</f>
        <v>61.842094814579518</v>
      </c>
    </row>
    <row r="23" spans="1:23" ht="13.5" thickBot="1">
      <c r="A23" s="270" t="str">
        <f t="shared" si="2"/>
        <v xml:space="preserve"> </v>
      </c>
      <c r="B23" s="226" t="s">
        <v>27</v>
      </c>
      <c r="C23" s="248">
        <v>1874</v>
      </c>
      <c r="D23" s="257">
        <v>1874</v>
      </c>
      <c r="E23" s="120">
        <f>C23+D23</f>
        <v>3748</v>
      </c>
      <c r="F23" s="248">
        <v>2633</v>
      </c>
      <c r="G23" s="257">
        <v>2626</v>
      </c>
      <c r="H23" s="120">
        <f>F23+G23</f>
        <v>5259</v>
      </c>
      <c r="I23" s="223">
        <f>IF(E23=0,0,((H23/E23)-1)*100)</f>
        <v>40.314834578441825</v>
      </c>
      <c r="L23" s="226" t="s">
        <v>27</v>
      </c>
      <c r="M23" s="248">
        <v>254518</v>
      </c>
      <c r="N23" s="249">
        <v>252248</v>
      </c>
      <c r="O23" s="143">
        <f>M23+N23</f>
        <v>506766</v>
      </c>
      <c r="P23" s="255">
        <v>757</v>
      </c>
      <c r="Q23" s="145">
        <f>O23+P23</f>
        <v>507523</v>
      </c>
      <c r="R23" s="248">
        <v>333257</v>
      </c>
      <c r="S23" s="249">
        <v>330654</v>
      </c>
      <c r="T23" s="143">
        <f>R23+S23</f>
        <v>663911</v>
      </c>
      <c r="U23" s="255">
        <v>9293</v>
      </c>
      <c r="V23" s="147">
        <f>T23+U23</f>
        <v>673204</v>
      </c>
      <c r="W23" s="222">
        <f>IF(Q23=0,0,((V23/Q23)-1)*100)</f>
        <v>32.645022984180017</v>
      </c>
    </row>
    <row r="24" spans="1:23" ht="14.25" thickTop="1" thickBot="1">
      <c r="A24" s="270" t="str">
        <f t="shared" si="2"/>
        <v xml:space="preserve"> </v>
      </c>
      <c r="B24" s="210" t="s">
        <v>28</v>
      </c>
      <c r="C24" s="113">
        <f t="shared" ref="C24:H24" si="9">+C21+C22+C23</f>
        <v>5510</v>
      </c>
      <c r="D24" s="121">
        <f t="shared" si="9"/>
        <v>5507</v>
      </c>
      <c r="E24" s="113">
        <f t="shared" si="9"/>
        <v>11017</v>
      </c>
      <c r="F24" s="113">
        <f t="shared" si="9"/>
        <v>8286</v>
      </c>
      <c r="G24" s="121">
        <f t="shared" si="9"/>
        <v>8272</v>
      </c>
      <c r="H24" s="113">
        <f t="shared" si="9"/>
        <v>16558</v>
      </c>
      <c r="I24" s="106">
        <f t="shared" ref="I24" si="10">IF(E24=0,0,((H24/E24)-1)*100)</f>
        <v>50.294998638467824</v>
      </c>
      <c r="L24" s="203" t="s">
        <v>28</v>
      </c>
      <c r="M24" s="148">
        <f t="shared" ref="M24:V24" si="11">+M21+M22+M23</f>
        <v>742461</v>
      </c>
      <c r="N24" s="149">
        <f t="shared" si="11"/>
        <v>730144</v>
      </c>
      <c r="O24" s="148">
        <f t="shared" si="11"/>
        <v>1472605</v>
      </c>
      <c r="P24" s="148">
        <f t="shared" si="11"/>
        <v>1871</v>
      </c>
      <c r="Q24" s="148">
        <f t="shared" si="11"/>
        <v>1474476</v>
      </c>
      <c r="R24" s="148">
        <f t="shared" si="11"/>
        <v>1134964</v>
      </c>
      <c r="S24" s="149">
        <f t="shared" si="11"/>
        <v>1126522</v>
      </c>
      <c r="T24" s="148">
        <f t="shared" si="11"/>
        <v>2261486</v>
      </c>
      <c r="U24" s="148">
        <f t="shared" si="11"/>
        <v>27569</v>
      </c>
      <c r="V24" s="148">
        <f t="shared" si="11"/>
        <v>2289055</v>
      </c>
      <c r="W24" s="151">
        <f t="shared" ref="W24" si="12">IF(Q24=0,0,((V24/Q24)-1)*100)</f>
        <v>55.24532104964748</v>
      </c>
    </row>
    <row r="25" spans="1:23" ht="14.25" thickTop="1" thickBot="1">
      <c r="A25" s="270" t="str">
        <f>IF(ISERROR(F25/G25)," ",IF(F25/G25&gt;0.5,IF(F25/G25&lt;1.5," ","NOT OK"),"NOT OK"))</f>
        <v xml:space="preserve"> </v>
      </c>
      <c r="B25" s="210" t="s">
        <v>94</v>
      </c>
      <c r="C25" s="103">
        <f>+C16+C20+C24</f>
        <v>16497</v>
      </c>
      <c r="D25" s="104">
        <f t="shared" ref="D25:H25" si="13">+D16+D20+D24</f>
        <v>16507</v>
      </c>
      <c r="E25" s="105">
        <f t="shared" si="13"/>
        <v>33004</v>
      </c>
      <c r="F25" s="103">
        <f t="shared" si="13"/>
        <v>23524</v>
      </c>
      <c r="G25" s="104">
        <f t="shared" si="13"/>
        <v>23508</v>
      </c>
      <c r="H25" s="105">
        <f t="shared" si="13"/>
        <v>47032</v>
      </c>
      <c r="I25" s="106">
        <f>IF(E25=0,0,((H25/E25)-1)*100)</f>
        <v>42.503938916494974</v>
      </c>
      <c r="L25" s="203" t="s">
        <v>94</v>
      </c>
      <c r="M25" s="148">
        <f t="shared" ref="M25:V25" si="14">+M16+M20+M24</f>
        <v>2025496</v>
      </c>
      <c r="N25" s="149">
        <f t="shared" si="14"/>
        <v>2002523</v>
      </c>
      <c r="O25" s="148">
        <f t="shared" si="14"/>
        <v>4028019</v>
      </c>
      <c r="P25" s="148">
        <f t="shared" si="14"/>
        <v>5755</v>
      </c>
      <c r="Q25" s="148">
        <f t="shared" si="14"/>
        <v>4033774</v>
      </c>
      <c r="R25" s="148">
        <f t="shared" si="14"/>
        <v>3244767</v>
      </c>
      <c r="S25" s="149">
        <f t="shared" si="14"/>
        <v>3221095</v>
      </c>
      <c r="T25" s="148">
        <f t="shared" si="14"/>
        <v>6465862</v>
      </c>
      <c r="U25" s="148">
        <f t="shared" si="14"/>
        <v>68377</v>
      </c>
      <c r="V25" s="150">
        <f t="shared" si="14"/>
        <v>6534239</v>
      </c>
      <c r="W25" s="151">
        <f>IF(Q25=0,0,((V25/Q25)-1)*100)</f>
        <v>61.988227401931795</v>
      </c>
    </row>
    <row r="26" spans="1:23" ht="14.25" thickTop="1" thickBot="1">
      <c r="A26" s="271" t="str">
        <f>IF(ISERROR(F26/G26)," ",IF(F26/G26&gt;0.5,IF(F26/G26&lt;1.5," ","NOT OK"),"NOT OK"))</f>
        <v xml:space="preserve"> </v>
      </c>
      <c r="B26" s="210" t="s">
        <v>92</v>
      </c>
      <c r="C26" s="103">
        <f>+C12+C16+C20+C24</f>
        <v>21975</v>
      </c>
      <c r="D26" s="104">
        <f t="shared" ref="D26:H26" si="15">+D12+D16+D20+D24</f>
        <v>21962</v>
      </c>
      <c r="E26" s="105">
        <f t="shared" si="15"/>
        <v>43937</v>
      </c>
      <c r="F26" s="103">
        <f t="shared" si="15"/>
        <v>30458</v>
      </c>
      <c r="G26" s="104">
        <f t="shared" si="15"/>
        <v>30416</v>
      </c>
      <c r="H26" s="105">
        <f t="shared" si="15"/>
        <v>60874</v>
      </c>
      <c r="I26" s="106">
        <f t="shared" ref="I26" si="16">IF(E26=0,0,((H26/E26)-1)*100)</f>
        <v>38.548376083938372</v>
      </c>
      <c r="J26" s="101"/>
      <c r="L26" s="203" t="s">
        <v>92</v>
      </c>
      <c r="M26" s="148">
        <f t="shared" ref="M26:V26" si="17">+M12+M16+M20+M24</f>
        <v>2675019</v>
      </c>
      <c r="N26" s="149">
        <f t="shared" si="17"/>
        <v>2658406</v>
      </c>
      <c r="O26" s="148">
        <f t="shared" si="17"/>
        <v>5333425</v>
      </c>
      <c r="P26" s="148">
        <f t="shared" si="17"/>
        <v>7160</v>
      </c>
      <c r="Q26" s="148">
        <f t="shared" si="17"/>
        <v>5340585</v>
      </c>
      <c r="R26" s="148">
        <f t="shared" si="17"/>
        <v>4221326</v>
      </c>
      <c r="S26" s="149">
        <f t="shared" si="17"/>
        <v>4193313</v>
      </c>
      <c r="T26" s="148">
        <f t="shared" si="17"/>
        <v>8414639</v>
      </c>
      <c r="U26" s="148">
        <f t="shared" si="17"/>
        <v>75767</v>
      </c>
      <c r="V26" s="150">
        <f t="shared" si="17"/>
        <v>8490406</v>
      </c>
      <c r="W26" s="151">
        <f t="shared" ref="W26" si="18">IF(Q26=0,0,((V26/Q26)-1)*100)</f>
        <v>58.978950807823495</v>
      </c>
    </row>
    <row r="27" spans="1:23" ht="14.25" thickTop="1" thickBot="1">
      <c r="B27" s="205" t="s">
        <v>61</v>
      </c>
      <c r="C27" s="95"/>
      <c r="D27" s="95"/>
      <c r="E27" s="95"/>
      <c r="F27" s="95"/>
      <c r="G27" s="95"/>
      <c r="H27" s="95"/>
      <c r="I27" s="96"/>
      <c r="L27" s="205" t="s">
        <v>61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6"/>
    </row>
    <row r="28" spans="1:23" ht="13.5" thickTop="1">
      <c r="B28" s="316" t="s">
        <v>29</v>
      </c>
      <c r="C28" s="317"/>
      <c r="D28" s="317"/>
      <c r="E28" s="317"/>
      <c r="F28" s="317"/>
      <c r="G28" s="317"/>
      <c r="H28" s="317"/>
      <c r="I28" s="318"/>
      <c r="L28" s="319" t="s">
        <v>30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1"/>
    </row>
    <row r="29" spans="1:23" ht="13.5" thickBot="1">
      <c r="B29" s="307" t="s">
        <v>31</v>
      </c>
      <c r="C29" s="308"/>
      <c r="D29" s="308"/>
      <c r="E29" s="308"/>
      <c r="F29" s="308"/>
      <c r="G29" s="308"/>
      <c r="H29" s="308"/>
      <c r="I29" s="309"/>
      <c r="L29" s="310" t="s">
        <v>32</v>
      </c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2"/>
    </row>
    <row r="30" spans="1:23" ht="14.25" thickTop="1" thickBot="1">
      <c r="B30" s="202"/>
      <c r="C30" s="95"/>
      <c r="D30" s="95"/>
      <c r="E30" s="95"/>
      <c r="F30" s="95"/>
      <c r="G30" s="95"/>
      <c r="H30" s="95"/>
      <c r="I30" s="96"/>
      <c r="L30" s="202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6"/>
    </row>
    <row r="31" spans="1:23" ht="14.25" thickTop="1" thickBot="1">
      <c r="B31" s="224"/>
      <c r="C31" s="301" t="s">
        <v>91</v>
      </c>
      <c r="D31" s="302"/>
      <c r="E31" s="303"/>
      <c r="F31" s="304" t="s">
        <v>93</v>
      </c>
      <c r="G31" s="305"/>
      <c r="H31" s="306"/>
      <c r="I31" s="225" t="s">
        <v>4</v>
      </c>
      <c r="L31" s="224"/>
      <c r="M31" s="313" t="s">
        <v>91</v>
      </c>
      <c r="N31" s="314"/>
      <c r="O31" s="314"/>
      <c r="P31" s="314"/>
      <c r="Q31" s="315"/>
      <c r="R31" s="313" t="s">
        <v>93</v>
      </c>
      <c r="S31" s="314"/>
      <c r="T31" s="314"/>
      <c r="U31" s="314"/>
      <c r="V31" s="315"/>
      <c r="W31" s="225" t="s">
        <v>4</v>
      </c>
    </row>
    <row r="32" spans="1:23" ht="13.5" thickTop="1">
      <c r="B32" s="226" t="s">
        <v>5</v>
      </c>
      <c r="C32" s="227"/>
      <c r="D32" s="228"/>
      <c r="E32" s="158"/>
      <c r="F32" s="227"/>
      <c r="G32" s="228"/>
      <c r="H32" s="158"/>
      <c r="I32" s="229" t="s">
        <v>6</v>
      </c>
      <c r="L32" s="226" t="s">
        <v>5</v>
      </c>
      <c r="M32" s="227"/>
      <c r="N32" s="230"/>
      <c r="O32" s="155"/>
      <c r="P32" s="231"/>
      <c r="Q32" s="156"/>
      <c r="R32" s="227"/>
      <c r="S32" s="230"/>
      <c r="T32" s="155"/>
      <c r="U32" s="231"/>
      <c r="V32" s="155"/>
      <c r="W32" s="229" t="s">
        <v>6</v>
      </c>
    </row>
    <row r="33" spans="1:23" ht="13.5" thickBot="1">
      <c r="B33" s="232"/>
      <c r="C33" s="233" t="s">
        <v>7</v>
      </c>
      <c r="D33" s="234" t="s">
        <v>8</v>
      </c>
      <c r="E33" s="218" t="s">
        <v>9</v>
      </c>
      <c r="F33" s="233" t="s">
        <v>7</v>
      </c>
      <c r="G33" s="234" t="s">
        <v>8</v>
      </c>
      <c r="H33" s="218" t="s">
        <v>9</v>
      </c>
      <c r="I33" s="235"/>
      <c r="L33" s="232"/>
      <c r="M33" s="236" t="s">
        <v>10</v>
      </c>
      <c r="N33" s="237" t="s">
        <v>11</v>
      </c>
      <c r="O33" s="157" t="s">
        <v>12</v>
      </c>
      <c r="P33" s="238" t="s">
        <v>13</v>
      </c>
      <c r="Q33" s="219" t="s">
        <v>9</v>
      </c>
      <c r="R33" s="236" t="s">
        <v>10</v>
      </c>
      <c r="S33" s="237" t="s">
        <v>11</v>
      </c>
      <c r="T33" s="157" t="s">
        <v>12</v>
      </c>
      <c r="U33" s="238" t="s">
        <v>13</v>
      </c>
      <c r="V33" s="157" t="s">
        <v>9</v>
      </c>
      <c r="W33" s="235"/>
    </row>
    <row r="34" spans="1:23" ht="5.25" customHeight="1" thickTop="1">
      <c r="B34" s="226"/>
      <c r="C34" s="239"/>
      <c r="D34" s="240"/>
      <c r="E34" s="99"/>
      <c r="F34" s="239"/>
      <c r="G34" s="240"/>
      <c r="H34" s="99"/>
      <c r="I34" s="241"/>
      <c r="L34" s="226"/>
      <c r="M34" s="242"/>
      <c r="N34" s="243"/>
      <c r="O34" s="141"/>
      <c r="P34" s="244"/>
      <c r="Q34" s="144"/>
      <c r="R34" s="242"/>
      <c r="S34" s="243"/>
      <c r="T34" s="141"/>
      <c r="U34" s="244"/>
      <c r="V34" s="146"/>
      <c r="W34" s="245"/>
    </row>
    <row r="35" spans="1:23">
      <c r="A35" s="95" t="str">
        <f t="shared" si="2"/>
        <v xml:space="preserve"> </v>
      </c>
      <c r="B35" s="226" t="s">
        <v>14</v>
      </c>
      <c r="C35" s="246">
        <v>4670</v>
      </c>
      <c r="D35" s="247">
        <v>4675</v>
      </c>
      <c r="E35" s="100">
        <f>C35+D35</f>
        <v>9345</v>
      </c>
      <c r="F35" s="246">
        <v>5887</v>
      </c>
      <c r="G35" s="247">
        <v>5887</v>
      </c>
      <c r="H35" s="100">
        <f>F35+G35</f>
        <v>11774</v>
      </c>
      <c r="I35" s="222">
        <f t="shared" ref="I35:I47" si="19">IF(E35=0,0,((H35/E35)-1)*100)</f>
        <v>25.992509363295891</v>
      </c>
      <c r="K35" s="101"/>
      <c r="L35" s="226" t="s">
        <v>14</v>
      </c>
      <c r="M35" s="248">
        <v>507465</v>
      </c>
      <c r="N35" s="249">
        <v>511902</v>
      </c>
      <c r="O35" s="142">
        <f>SUM(M35:N35)</f>
        <v>1019367</v>
      </c>
      <c r="P35" s="102">
        <v>2</v>
      </c>
      <c r="Q35" s="145">
        <f>O35+P35</f>
        <v>1019369</v>
      </c>
      <c r="R35" s="248">
        <v>783645</v>
      </c>
      <c r="S35" s="249">
        <v>789510</v>
      </c>
      <c r="T35" s="142">
        <f>SUM(R35:S35)</f>
        <v>1573155</v>
      </c>
      <c r="U35" s="102">
        <v>144</v>
      </c>
      <c r="V35" s="147">
        <f>T35+U35</f>
        <v>1573299</v>
      </c>
      <c r="W35" s="222">
        <f t="shared" ref="W35:W47" si="20">IF(Q35=0,0,((V35/Q35)-1)*100)</f>
        <v>54.340479257266018</v>
      </c>
    </row>
    <row r="36" spans="1:23">
      <c r="A36" s="95" t="str">
        <f t="shared" si="2"/>
        <v xml:space="preserve"> </v>
      </c>
      <c r="B36" s="226" t="s">
        <v>15</v>
      </c>
      <c r="C36" s="246">
        <v>4671</v>
      </c>
      <c r="D36" s="247">
        <v>4668</v>
      </c>
      <c r="E36" s="100">
        <f>C36+D36</f>
        <v>9339</v>
      </c>
      <c r="F36" s="246">
        <v>6026</v>
      </c>
      <c r="G36" s="247">
        <v>6028</v>
      </c>
      <c r="H36" s="100">
        <f>F36+G36</f>
        <v>12054</v>
      </c>
      <c r="I36" s="222">
        <f t="shared" si="19"/>
        <v>29.071635078702208</v>
      </c>
      <c r="K36" s="101"/>
      <c r="L36" s="226" t="s">
        <v>15</v>
      </c>
      <c r="M36" s="248">
        <v>504010</v>
      </c>
      <c r="N36" s="249">
        <v>505741</v>
      </c>
      <c r="O36" s="142">
        <f>SUM(M36:N36)</f>
        <v>1009751</v>
      </c>
      <c r="P36" s="102">
        <v>1</v>
      </c>
      <c r="Q36" s="145">
        <f>O36+P36</f>
        <v>1009752</v>
      </c>
      <c r="R36" s="248">
        <v>741868</v>
      </c>
      <c r="S36" s="249">
        <v>739906</v>
      </c>
      <c r="T36" s="142">
        <f>SUM(R36:S36)</f>
        <v>1481774</v>
      </c>
      <c r="U36" s="102">
        <v>399</v>
      </c>
      <c r="V36" s="147">
        <f>T36+U36</f>
        <v>1482173</v>
      </c>
      <c r="W36" s="222">
        <f t="shared" si="20"/>
        <v>46.785844444972625</v>
      </c>
    </row>
    <row r="37" spans="1:23" ht="13.5" thickBot="1">
      <c r="A37" s="95" t="str">
        <f t="shared" si="2"/>
        <v xml:space="preserve"> </v>
      </c>
      <c r="B37" s="232" t="s">
        <v>16</v>
      </c>
      <c r="C37" s="250">
        <v>5139</v>
      </c>
      <c r="D37" s="251">
        <v>5136</v>
      </c>
      <c r="E37" s="100">
        <f>C37+D37</f>
        <v>10275</v>
      </c>
      <c r="F37" s="250">
        <v>6534</v>
      </c>
      <c r="G37" s="251">
        <v>6538</v>
      </c>
      <c r="H37" s="100">
        <f>F37+G37</f>
        <v>13072</v>
      </c>
      <c r="I37" s="222">
        <f t="shared" si="19"/>
        <v>27.221411192214106</v>
      </c>
      <c r="K37" s="101"/>
      <c r="L37" s="232" t="s">
        <v>16</v>
      </c>
      <c r="M37" s="248">
        <v>537083</v>
      </c>
      <c r="N37" s="249">
        <v>596822</v>
      </c>
      <c r="O37" s="142">
        <f>SUM(M37:N37)</f>
        <v>1133905</v>
      </c>
      <c r="P37" s="102">
        <v>739</v>
      </c>
      <c r="Q37" s="145">
        <f>O37+P37</f>
        <v>1134644</v>
      </c>
      <c r="R37" s="248">
        <v>779303</v>
      </c>
      <c r="S37" s="249">
        <v>875786</v>
      </c>
      <c r="T37" s="142">
        <f>SUM(R37:S37)</f>
        <v>1655089</v>
      </c>
      <c r="U37" s="102">
        <v>475</v>
      </c>
      <c r="V37" s="147">
        <f>T37+U37</f>
        <v>1655564</v>
      </c>
      <c r="W37" s="222">
        <f t="shared" si="20"/>
        <v>45.91043534359676</v>
      </c>
    </row>
    <row r="38" spans="1:23" ht="14.25" thickTop="1" thickBot="1">
      <c r="A38" s="95" t="str">
        <f>IF(ISERROR(F38/G38)," ",IF(F38/G38&gt;0.5,IF(F38/G38&lt;1.5," ","NOT OK"),"NOT OK"))</f>
        <v xml:space="preserve"> </v>
      </c>
      <c r="B38" s="210" t="s">
        <v>17</v>
      </c>
      <c r="C38" s="103">
        <f t="shared" ref="C38:H38" si="21">+C35+C36+C37</f>
        <v>14480</v>
      </c>
      <c r="D38" s="104">
        <f t="shared" si="21"/>
        <v>14479</v>
      </c>
      <c r="E38" s="105">
        <f t="shared" si="21"/>
        <v>28959</v>
      </c>
      <c r="F38" s="103">
        <f t="shared" si="21"/>
        <v>18447</v>
      </c>
      <c r="G38" s="104">
        <f t="shared" si="21"/>
        <v>18453</v>
      </c>
      <c r="H38" s="105">
        <f t="shared" si="21"/>
        <v>36900</v>
      </c>
      <c r="I38" s="106">
        <f>IF(E38=0,0,((H38/E38)-1)*100)</f>
        <v>27.421526986429079</v>
      </c>
      <c r="L38" s="203" t="s">
        <v>17</v>
      </c>
      <c r="M38" s="148">
        <f>+M35+M36+M37</f>
        <v>1548558</v>
      </c>
      <c r="N38" s="149">
        <f>+N35+N36+N37</f>
        <v>1614465</v>
      </c>
      <c r="O38" s="148">
        <f>+O35+O36+O37</f>
        <v>3163023</v>
      </c>
      <c r="P38" s="148">
        <f>+P35+P36+P37</f>
        <v>742</v>
      </c>
      <c r="Q38" s="148">
        <f>Q37+Q35+Q36</f>
        <v>3163765</v>
      </c>
      <c r="R38" s="148">
        <f>+R35+R36+R37</f>
        <v>2304816</v>
      </c>
      <c r="S38" s="149">
        <f>+S35+S36+S37</f>
        <v>2405202</v>
      </c>
      <c r="T38" s="148">
        <f>+T35+T36+T37</f>
        <v>4710018</v>
      </c>
      <c r="U38" s="148">
        <f>+U35+U36+U37</f>
        <v>1018</v>
      </c>
      <c r="V38" s="150">
        <f>V37+V35+V36</f>
        <v>4711036</v>
      </c>
      <c r="W38" s="151">
        <f>IF(Q38=0,0,((V38/Q38)-1)*100)</f>
        <v>48.906002816264802</v>
      </c>
    </row>
    <row r="39" spans="1:23" ht="13.5" thickTop="1">
      <c r="A39" s="95" t="str">
        <f t="shared" si="2"/>
        <v xml:space="preserve"> </v>
      </c>
      <c r="B39" s="226" t="s">
        <v>18</v>
      </c>
      <c r="C39" s="246">
        <v>5428</v>
      </c>
      <c r="D39" s="247">
        <v>5432</v>
      </c>
      <c r="E39" s="100">
        <f>C39+D39</f>
        <v>10860</v>
      </c>
      <c r="F39" s="246">
        <v>6555</v>
      </c>
      <c r="G39" s="247">
        <v>6561</v>
      </c>
      <c r="H39" s="100">
        <f>F39+G39</f>
        <v>13116</v>
      </c>
      <c r="I39" s="222">
        <f t="shared" si="19"/>
        <v>20.773480662983435</v>
      </c>
      <c r="L39" s="226" t="s">
        <v>18</v>
      </c>
      <c r="M39" s="248">
        <v>596735</v>
      </c>
      <c r="N39" s="249">
        <v>563311</v>
      </c>
      <c r="O39" s="142">
        <f>M39+N39</f>
        <v>1160046</v>
      </c>
      <c r="P39" s="102">
        <v>702</v>
      </c>
      <c r="Q39" s="145">
        <f>O39+P39</f>
        <v>1160748</v>
      </c>
      <c r="R39" s="248">
        <v>880586</v>
      </c>
      <c r="S39" s="249">
        <v>811042</v>
      </c>
      <c r="T39" s="142">
        <f>R39+S39</f>
        <v>1691628</v>
      </c>
      <c r="U39" s="102">
        <v>278</v>
      </c>
      <c r="V39" s="147">
        <f>T39+U39</f>
        <v>1691906</v>
      </c>
      <c r="W39" s="222">
        <f t="shared" si="20"/>
        <v>45.759975464097295</v>
      </c>
    </row>
    <row r="40" spans="1:23">
      <c r="A40" s="95" t="str">
        <f t="shared" si="2"/>
        <v xml:space="preserve"> </v>
      </c>
      <c r="B40" s="226" t="s">
        <v>19</v>
      </c>
      <c r="C40" s="248">
        <v>4836</v>
      </c>
      <c r="D40" s="252">
        <v>4837</v>
      </c>
      <c r="E40" s="100">
        <f>C40+D40</f>
        <v>9673</v>
      </c>
      <c r="F40" s="248">
        <v>6117</v>
      </c>
      <c r="G40" s="252">
        <v>6111</v>
      </c>
      <c r="H40" s="107">
        <f>F40+G40</f>
        <v>12228</v>
      </c>
      <c r="I40" s="222">
        <f>IF(E40=0,0,((H40/E40)-1)*100)</f>
        <v>26.413728936214209</v>
      </c>
      <c r="L40" s="226" t="s">
        <v>19</v>
      </c>
      <c r="M40" s="248">
        <v>543084</v>
      </c>
      <c r="N40" s="249">
        <v>517071</v>
      </c>
      <c r="O40" s="142">
        <f>M40+N40</f>
        <v>1060155</v>
      </c>
      <c r="P40" s="102">
        <v>118</v>
      </c>
      <c r="Q40" s="145">
        <f>O40+P40</f>
        <v>1060273</v>
      </c>
      <c r="R40" s="248">
        <v>814322</v>
      </c>
      <c r="S40" s="249">
        <v>809455</v>
      </c>
      <c r="T40" s="142">
        <f>R40+S40</f>
        <v>1623777</v>
      </c>
      <c r="U40" s="102">
        <v>438</v>
      </c>
      <c r="V40" s="147">
        <f>T40+U40</f>
        <v>1624215</v>
      </c>
      <c r="W40" s="222">
        <f>IF(Q40=0,0,((V40/Q40)-1)*100)</f>
        <v>53.1883769557463</v>
      </c>
    </row>
    <row r="41" spans="1:23" ht="13.5" thickBot="1">
      <c r="A41" s="95" t="str">
        <f>IF(ISERROR(F41/G41)," ",IF(F41/G41&gt;0.5,IF(F41/G41&lt;1.5," ","NOT OK"),"NOT OK"))</f>
        <v xml:space="preserve"> </v>
      </c>
      <c r="B41" s="226" t="s">
        <v>20</v>
      </c>
      <c r="C41" s="248">
        <v>5509</v>
      </c>
      <c r="D41" s="252">
        <v>5504</v>
      </c>
      <c r="E41" s="100">
        <f>C41+D41</f>
        <v>11013</v>
      </c>
      <c r="F41" s="248">
        <v>6741</v>
      </c>
      <c r="G41" s="252">
        <v>6734</v>
      </c>
      <c r="H41" s="107">
        <f>F41+G41</f>
        <v>13475</v>
      </c>
      <c r="I41" s="222">
        <f>IF(E41=0,0,((H41/E41)-1)*100)</f>
        <v>22.355398165804054</v>
      </c>
      <c r="L41" s="226" t="s">
        <v>20</v>
      </c>
      <c r="M41" s="248">
        <v>648539</v>
      </c>
      <c r="N41" s="249">
        <v>640850</v>
      </c>
      <c r="O41" s="142">
        <f>M41+N41</f>
        <v>1289389</v>
      </c>
      <c r="P41" s="102">
        <v>615</v>
      </c>
      <c r="Q41" s="145">
        <f>O41+P41</f>
        <v>1290004</v>
      </c>
      <c r="R41" s="248">
        <v>930251</v>
      </c>
      <c r="S41" s="249">
        <v>899219</v>
      </c>
      <c r="T41" s="142">
        <f>R41+S41</f>
        <v>1829470</v>
      </c>
      <c r="U41" s="102">
        <v>242</v>
      </c>
      <c r="V41" s="147">
        <f>T41+U41</f>
        <v>1829712</v>
      </c>
      <c r="W41" s="222">
        <f>IF(Q41=0,0,((V41/Q41)-1)*100)</f>
        <v>41.837699728062859</v>
      </c>
    </row>
    <row r="42" spans="1:23" ht="14.25" thickTop="1" thickBot="1">
      <c r="A42" s="95" t="str">
        <f>IF(ISERROR(F42/G42)," ",IF(F42/G42&gt;0.5,IF(F42/G42&lt;1.5," ","NOT OK"),"NOT OK"))</f>
        <v xml:space="preserve"> </v>
      </c>
      <c r="B42" s="210" t="s">
        <v>89</v>
      </c>
      <c r="C42" s="103">
        <f t="shared" ref="C42:H42" si="22">+C39+C40+C41</f>
        <v>15773</v>
      </c>
      <c r="D42" s="104">
        <f t="shared" si="22"/>
        <v>15773</v>
      </c>
      <c r="E42" s="105">
        <f t="shared" si="22"/>
        <v>31546</v>
      </c>
      <c r="F42" s="103">
        <f t="shared" si="22"/>
        <v>19413</v>
      </c>
      <c r="G42" s="104">
        <f t="shared" si="22"/>
        <v>19406</v>
      </c>
      <c r="H42" s="105">
        <f t="shared" si="22"/>
        <v>38819</v>
      </c>
      <c r="I42" s="106">
        <f>IF(E42=0,0,((H42/E42)-1)*100)</f>
        <v>23.055220947188239</v>
      </c>
      <c r="L42" s="203" t="s">
        <v>89</v>
      </c>
      <c r="M42" s="148">
        <f t="shared" ref="M42:V42" si="23">+M39+M40+M41</f>
        <v>1788358</v>
      </c>
      <c r="N42" s="149">
        <f t="shared" si="23"/>
        <v>1721232</v>
      </c>
      <c r="O42" s="148">
        <f t="shared" si="23"/>
        <v>3509590</v>
      </c>
      <c r="P42" s="148">
        <f t="shared" si="23"/>
        <v>1435</v>
      </c>
      <c r="Q42" s="148">
        <f t="shared" si="23"/>
        <v>3511025</v>
      </c>
      <c r="R42" s="148">
        <f t="shared" si="23"/>
        <v>2625159</v>
      </c>
      <c r="S42" s="149">
        <f t="shared" si="23"/>
        <v>2519716</v>
      </c>
      <c r="T42" s="148">
        <f t="shared" si="23"/>
        <v>5144875</v>
      </c>
      <c r="U42" s="148">
        <f t="shared" si="23"/>
        <v>958</v>
      </c>
      <c r="V42" s="150">
        <f t="shared" si="23"/>
        <v>5145833</v>
      </c>
      <c r="W42" s="151">
        <f>IF(Q42=0,0,((V42/Q42)-1)*100)</f>
        <v>46.562129292727917</v>
      </c>
    </row>
    <row r="43" spans="1:23" ht="13.5" thickTop="1">
      <c r="A43" s="95" t="str">
        <f t="shared" si="2"/>
        <v xml:space="preserve"> </v>
      </c>
      <c r="B43" s="226" t="s">
        <v>33</v>
      </c>
      <c r="C43" s="253">
        <v>5047</v>
      </c>
      <c r="D43" s="254">
        <v>5057</v>
      </c>
      <c r="E43" s="100">
        <f>C43+D43</f>
        <v>10104</v>
      </c>
      <c r="F43" s="253">
        <v>6601</v>
      </c>
      <c r="G43" s="254">
        <v>6607</v>
      </c>
      <c r="H43" s="107">
        <f>F43+G43</f>
        <v>13208</v>
      </c>
      <c r="I43" s="222">
        <f t="shared" si="19"/>
        <v>30.720506730007923</v>
      </c>
      <c r="L43" s="226" t="s">
        <v>21</v>
      </c>
      <c r="M43" s="248">
        <v>642392</v>
      </c>
      <c r="N43" s="249">
        <v>646011</v>
      </c>
      <c r="O43" s="142">
        <f>M43+N43</f>
        <v>1288403</v>
      </c>
      <c r="P43" s="102">
        <v>257</v>
      </c>
      <c r="Q43" s="145">
        <f>O43+P43</f>
        <v>1288660</v>
      </c>
      <c r="R43" s="248">
        <v>880806</v>
      </c>
      <c r="S43" s="249">
        <v>876897</v>
      </c>
      <c r="T43" s="142">
        <f>R43+S43</f>
        <v>1757703</v>
      </c>
      <c r="U43" s="102">
        <v>410</v>
      </c>
      <c r="V43" s="147">
        <f>T43+U43</f>
        <v>1758113</v>
      </c>
      <c r="W43" s="222">
        <f t="shared" si="20"/>
        <v>36.429546971272472</v>
      </c>
    </row>
    <row r="44" spans="1:23">
      <c r="A44" s="95" t="str">
        <f>IF(ISERROR(F44/G44)," ",IF(F44/G44&gt;0.5,IF(F44/G44&lt;1.5," ","NOT OK"),"NOT OK"))</f>
        <v xml:space="preserve"> </v>
      </c>
      <c r="B44" s="226" t="s">
        <v>90</v>
      </c>
      <c r="C44" s="253">
        <v>4910</v>
      </c>
      <c r="D44" s="254">
        <v>4900</v>
      </c>
      <c r="E44" s="100">
        <f>C44+D44</f>
        <v>9810</v>
      </c>
      <c r="F44" s="253">
        <v>6682</v>
      </c>
      <c r="G44" s="254">
        <v>6676</v>
      </c>
      <c r="H44" s="107">
        <f>F44+G44</f>
        <v>13358</v>
      </c>
      <c r="I44" s="222">
        <f>IF(E44=0,0,((H44/E44)-1)*100)</f>
        <v>36.167176350662601</v>
      </c>
      <c r="L44" s="226" t="s">
        <v>90</v>
      </c>
      <c r="M44" s="248">
        <v>592070</v>
      </c>
      <c r="N44" s="249">
        <v>591637</v>
      </c>
      <c r="O44" s="142">
        <f>M44+N44</f>
        <v>1183707</v>
      </c>
      <c r="P44" s="102">
        <v>298</v>
      </c>
      <c r="Q44" s="145">
        <f>O44+P44</f>
        <v>1184005</v>
      </c>
      <c r="R44" s="248">
        <v>858297</v>
      </c>
      <c r="S44" s="249">
        <v>854467</v>
      </c>
      <c r="T44" s="142">
        <f>R44+S44</f>
        <v>1712764</v>
      </c>
      <c r="U44" s="102">
        <v>528</v>
      </c>
      <c r="V44" s="147">
        <f>T44+U44</f>
        <v>1713292</v>
      </c>
      <c r="W44" s="222">
        <f>IF(Q44=0,0,((V44/Q44)-1)*100)</f>
        <v>44.703105138914111</v>
      </c>
    </row>
    <row r="45" spans="1:23" ht="13.5" thickBot="1">
      <c r="A45" s="95" t="str">
        <f t="shared" si="2"/>
        <v xml:space="preserve"> </v>
      </c>
      <c r="B45" s="226" t="s">
        <v>22</v>
      </c>
      <c r="C45" s="253">
        <v>4369</v>
      </c>
      <c r="D45" s="254">
        <v>4370</v>
      </c>
      <c r="E45" s="100">
        <f>C45+D45</f>
        <v>8739</v>
      </c>
      <c r="F45" s="253">
        <v>6215</v>
      </c>
      <c r="G45" s="254">
        <v>6213</v>
      </c>
      <c r="H45" s="107">
        <f>F45+G45</f>
        <v>12428</v>
      </c>
      <c r="I45" s="222">
        <f t="shared" si="19"/>
        <v>42.213067856734177</v>
      </c>
      <c r="L45" s="226" t="s">
        <v>22</v>
      </c>
      <c r="M45" s="248">
        <v>529418</v>
      </c>
      <c r="N45" s="249">
        <v>531099</v>
      </c>
      <c r="O45" s="143">
        <f>M45+N45</f>
        <v>1060517</v>
      </c>
      <c r="P45" s="255">
        <v>144</v>
      </c>
      <c r="Q45" s="145">
        <f>O45+P45</f>
        <v>1060661</v>
      </c>
      <c r="R45" s="248">
        <v>788433</v>
      </c>
      <c r="S45" s="249">
        <v>780799</v>
      </c>
      <c r="T45" s="143">
        <f>R45+S45</f>
        <v>1569232</v>
      </c>
      <c r="U45" s="255">
        <v>27</v>
      </c>
      <c r="V45" s="147">
        <f>T45+U45</f>
        <v>1569259</v>
      </c>
      <c r="W45" s="222">
        <f t="shared" si="20"/>
        <v>47.951041850317864</v>
      </c>
    </row>
    <row r="46" spans="1:23" ht="16.5" thickTop="1" thickBot="1">
      <c r="A46" s="115" t="str">
        <f t="shared" si="2"/>
        <v xml:space="preserve"> </v>
      </c>
      <c r="B46" s="211" t="s">
        <v>23</v>
      </c>
      <c r="C46" s="113">
        <f>+C43+C44+C45</f>
        <v>14326</v>
      </c>
      <c r="D46" s="114">
        <f t="shared" ref="D46" si="24">+D43+D44+D45</f>
        <v>14327</v>
      </c>
      <c r="E46" s="112">
        <f t="shared" ref="E46" si="25">+E43+E44+E45</f>
        <v>28653</v>
      </c>
      <c r="F46" s="113">
        <f t="shared" ref="F46" si="26">+F43+F44+F45</f>
        <v>19498</v>
      </c>
      <c r="G46" s="114">
        <f t="shared" ref="G46" si="27">+G43+G44+G45</f>
        <v>19496</v>
      </c>
      <c r="H46" s="114">
        <f t="shared" ref="H46" si="28">+H43+H44+H45</f>
        <v>38994</v>
      </c>
      <c r="I46" s="106">
        <f t="shared" si="19"/>
        <v>36.09046173175583</v>
      </c>
      <c r="J46" s="115"/>
      <c r="K46" s="116"/>
      <c r="L46" s="204" t="s">
        <v>23</v>
      </c>
      <c r="M46" s="152">
        <f>+M43+M44+M45</f>
        <v>1763880</v>
      </c>
      <c r="N46" s="152">
        <f t="shared" ref="N46" si="29">+N43+N44+N45</f>
        <v>1768747</v>
      </c>
      <c r="O46" s="153">
        <f t="shared" ref="O46" si="30">+O43+O44+O45</f>
        <v>3532627</v>
      </c>
      <c r="P46" s="153">
        <f t="shared" ref="P46" si="31">+P43+P44+P45</f>
        <v>699</v>
      </c>
      <c r="Q46" s="153">
        <f t="shared" ref="Q46" si="32">+Q43+Q44+Q45</f>
        <v>3533326</v>
      </c>
      <c r="R46" s="152">
        <f t="shared" ref="R46" si="33">+R43+R44+R45</f>
        <v>2527536</v>
      </c>
      <c r="S46" s="152">
        <f t="shared" ref="S46" si="34">+S43+S44+S45</f>
        <v>2512163</v>
      </c>
      <c r="T46" s="153">
        <f t="shared" ref="T46" si="35">+T43+T44+T45</f>
        <v>5039699</v>
      </c>
      <c r="U46" s="153">
        <f t="shared" ref="U46" si="36">+U43+U44+U45</f>
        <v>965</v>
      </c>
      <c r="V46" s="153">
        <f t="shared" ref="V46" si="37">+V43+V44+V45</f>
        <v>5040664</v>
      </c>
      <c r="W46" s="154">
        <f t="shared" si="20"/>
        <v>42.660597974825976</v>
      </c>
    </row>
    <row r="47" spans="1:23" ht="13.5" thickTop="1">
      <c r="A47" s="95" t="str">
        <f t="shared" si="2"/>
        <v xml:space="preserve"> </v>
      </c>
      <c r="B47" s="226" t="s">
        <v>24</v>
      </c>
      <c r="C47" s="248">
        <v>4616</v>
      </c>
      <c r="D47" s="252">
        <v>4610</v>
      </c>
      <c r="E47" s="117">
        <f>C47+D47</f>
        <v>9226</v>
      </c>
      <c r="F47" s="248">
        <v>6539</v>
      </c>
      <c r="G47" s="252">
        <v>6544</v>
      </c>
      <c r="H47" s="118">
        <f>F47+G47</f>
        <v>13083</v>
      </c>
      <c r="I47" s="222">
        <f t="shared" si="19"/>
        <v>41.805766312594848</v>
      </c>
      <c r="L47" s="226" t="s">
        <v>25</v>
      </c>
      <c r="M47" s="248">
        <v>609356</v>
      </c>
      <c r="N47" s="249">
        <v>619019</v>
      </c>
      <c r="O47" s="143">
        <f>M47+N47</f>
        <v>1228375</v>
      </c>
      <c r="P47" s="256">
        <v>129</v>
      </c>
      <c r="Q47" s="145">
        <f>O47+P47</f>
        <v>1228504</v>
      </c>
      <c r="R47" s="248">
        <v>875736</v>
      </c>
      <c r="S47" s="249">
        <v>901140</v>
      </c>
      <c r="T47" s="143">
        <f>R47+S47</f>
        <v>1776876</v>
      </c>
      <c r="U47" s="256">
        <v>537</v>
      </c>
      <c r="V47" s="147">
        <f>T47+U47</f>
        <v>1777413</v>
      </c>
      <c r="W47" s="222">
        <f t="shared" si="20"/>
        <v>44.681091799456894</v>
      </c>
    </row>
    <row r="48" spans="1:23">
      <c r="A48" s="95" t="str">
        <f t="shared" si="2"/>
        <v xml:space="preserve"> </v>
      </c>
      <c r="B48" s="226" t="s">
        <v>26</v>
      </c>
      <c r="C48" s="248">
        <v>4973</v>
      </c>
      <c r="D48" s="252">
        <v>4975</v>
      </c>
      <c r="E48" s="119">
        <f>C48+D48</f>
        <v>9948</v>
      </c>
      <c r="F48" s="248">
        <v>6753</v>
      </c>
      <c r="G48" s="252">
        <v>6749</v>
      </c>
      <c r="H48" s="119">
        <f>F48+G48</f>
        <v>13502</v>
      </c>
      <c r="I48" s="222">
        <f>IF(E48=0,0,((H48/E48)-1)*100)</f>
        <v>35.725774024929621</v>
      </c>
      <c r="L48" s="226" t="s">
        <v>26</v>
      </c>
      <c r="M48" s="248">
        <v>684478</v>
      </c>
      <c r="N48" s="249">
        <v>662428</v>
      </c>
      <c r="O48" s="143">
        <f>M48+N48</f>
        <v>1346906</v>
      </c>
      <c r="P48" s="102">
        <v>316</v>
      </c>
      <c r="Q48" s="145">
        <f>O48+P48</f>
        <v>1347222</v>
      </c>
      <c r="R48" s="248">
        <v>930305</v>
      </c>
      <c r="S48" s="249">
        <v>882023</v>
      </c>
      <c r="T48" s="143">
        <f>R48+S48</f>
        <v>1812328</v>
      </c>
      <c r="U48" s="102">
        <v>317</v>
      </c>
      <c r="V48" s="147">
        <f>T48+U48</f>
        <v>1812645</v>
      </c>
      <c r="W48" s="222">
        <f>IF(Q48=0,0,((V48/Q48)-1)*100)</f>
        <v>34.546867554122485</v>
      </c>
    </row>
    <row r="49" spans="1:23" ht="13.5" thickBot="1">
      <c r="A49" s="95" t="str">
        <f t="shared" si="2"/>
        <v xml:space="preserve"> </v>
      </c>
      <c r="B49" s="226" t="s">
        <v>27</v>
      </c>
      <c r="C49" s="248">
        <v>4782</v>
      </c>
      <c r="D49" s="257">
        <v>4780</v>
      </c>
      <c r="E49" s="120">
        <f>C49+D49</f>
        <v>9562</v>
      </c>
      <c r="F49" s="248">
        <v>6319</v>
      </c>
      <c r="G49" s="257">
        <v>6318</v>
      </c>
      <c r="H49" s="120">
        <f>F49+G49</f>
        <v>12637</v>
      </c>
      <c r="I49" s="223">
        <f>IF(E49=0,0,((H49/E49)-1)*100)</f>
        <v>32.158544237607202</v>
      </c>
      <c r="L49" s="226" t="s">
        <v>27</v>
      </c>
      <c r="M49" s="248">
        <v>609614</v>
      </c>
      <c r="N49" s="249">
        <v>615478</v>
      </c>
      <c r="O49" s="143">
        <f>M49+N49</f>
        <v>1225092</v>
      </c>
      <c r="P49" s="255">
        <v>422</v>
      </c>
      <c r="Q49" s="145">
        <f>O49+P49</f>
        <v>1225514</v>
      </c>
      <c r="R49" s="248">
        <v>805880</v>
      </c>
      <c r="S49" s="249">
        <v>804894</v>
      </c>
      <c r="T49" s="143">
        <f>R49+S49</f>
        <v>1610774</v>
      </c>
      <c r="U49" s="255">
        <v>541</v>
      </c>
      <c r="V49" s="147">
        <f>T49+U49</f>
        <v>1611315</v>
      </c>
      <c r="W49" s="222">
        <f>IF(Q49=0,0,((V49/Q49)-1)*100)</f>
        <v>31.480750117909718</v>
      </c>
    </row>
    <row r="50" spans="1:23" ht="14.25" thickTop="1" thickBot="1">
      <c r="A50" s="95" t="str">
        <f t="shared" si="2"/>
        <v xml:space="preserve"> </v>
      </c>
      <c r="B50" s="210" t="s">
        <v>28</v>
      </c>
      <c r="C50" s="113">
        <f t="shared" ref="C50:H50" si="38">+C47+C48+C49</f>
        <v>14371</v>
      </c>
      <c r="D50" s="121">
        <f t="shared" si="38"/>
        <v>14365</v>
      </c>
      <c r="E50" s="113">
        <f t="shared" si="38"/>
        <v>28736</v>
      </c>
      <c r="F50" s="113">
        <f t="shared" si="38"/>
        <v>19611</v>
      </c>
      <c r="G50" s="121">
        <f t="shared" si="38"/>
        <v>19611</v>
      </c>
      <c r="H50" s="113">
        <f t="shared" si="38"/>
        <v>39222</v>
      </c>
      <c r="I50" s="106">
        <f>IF(E50=0,0,((H50/E50)-1)*100)</f>
        <v>36.49081291759466</v>
      </c>
      <c r="L50" s="203" t="s">
        <v>28</v>
      </c>
      <c r="M50" s="148">
        <f t="shared" ref="M50:V50" si="39">+M47+M48+M49</f>
        <v>1903448</v>
      </c>
      <c r="N50" s="149">
        <f t="shared" si="39"/>
        <v>1896925</v>
      </c>
      <c r="O50" s="148">
        <f t="shared" si="39"/>
        <v>3800373</v>
      </c>
      <c r="P50" s="148">
        <f t="shared" si="39"/>
        <v>867</v>
      </c>
      <c r="Q50" s="148">
        <f t="shared" si="39"/>
        <v>3801240</v>
      </c>
      <c r="R50" s="148">
        <f t="shared" si="39"/>
        <v>2611921</v>
      </c>
      <c r="S50" s="149">
        <f t="shared" si="39"/>
        <v>2588057</v>
      </c>
      <c r="T50" s="148">
        <f t="shared" si="39"/>
        <v>5199978</v>
      </c>
      <c r="U50" s="148">
        <f t="shared" si="39"/>
        <v>1395</v>
      </c>
      <c r="V50" s="148">
        <f t="shared" si="39"/>
        <v>5201373</v>
      </c>
      <c r="W50" s="151">
        <f t="shared" ref="W50" si="40">IF(Q50=0,0,((V50/Q50)-1)*100)</f>
        <v>36.833585882501495</v>
      </c>
    </row>
    <row r="51" spans="1:23" ht="14.25" thickTop="1" thickBot="1">
      <c r="A51" s="95" t="str">
        <f>IF(ISERROR(F51/G51)," ",IF(F51/G51&gt;0.5,IF(F51/G51&lt;1.5," ","NOT OK"),"NOT OK"))</f>
        <v xml:space="preserve"> </v>
      </c>
      <c r="B51" s="210" t="s">
        <v>94</v>
      </c>
      <c r="C51" s="103">
        <f>+C42+C46+C50</f>
        <v>44470</v>
      </c>
      <c r="D51" s="104">
        <f t="shared" ref="D51" si="41">+D42+D46+D50</f>
        <v>44465</v>
      </c>
      <c r="E51" s="105">
        <f t="shared" ref="E51" si="42">+E42+E46+E50</f>
        <v>88935</v>
      </c>
      <c r="F51" s="103">
        <f t="shared" ref="F51" si="43">+F42+F46+F50</f>
        <v>58522</v>
      </c>
      <c r="G51" s="104">
        <f t="shared" ref="G51" si="44">+G42+G46+G50</f>
        <v>58513</v>
      </c>
      <c r="H51" s="105">
        <f t="shared" ref="H51" si="45">+H42+H46+H50</f>
        <v>117035</v>
      </c>
      <c r="I51" s="106">
        <f t="shared" ref="I51" si="46">IF(E51=0,0,((H51/E51)-1)*100)</f>
        <v>31.596109518187433</v>
      </c>
      <c r="L51" s="203" t="s">
        <v>94</v>
      </c>
      <c r="M51" s="148">
        <f t="shared" ref="M51" si="47">+M42+M46+M50</f>
        <v>5455686</v>
      </c>
      <c r="N51" s="149">
        <f t="shared" ref="N51" si="48">+N42+N46+N50</f>
        <v>5386904</v>
      </c>
      <c r="O51" s="148">
        <f t="shared" ref="O51" si="49">+O42+O46+O50</f>
        <v>10842590</v>
      </c>
      <c r="P51" s="148">
        <f t="shared" ref="P51" si="50">+P42+P46+P50</f>
        <v>3001</v>
      </c>
      <c r="Q51" s="148">
        <f t="shared" ref="Q51" si="51">+Q42+Q46+Q50</f>
        <v>10845591</v>
      </c>
      <c r="R51" s="148">
        <f t="shared" ref="R51" si="52">+R42+R46+R50</f>
        <v>7764616</v>
      </c>
      <c r="S51" s="149">
        <f t="shared" ref="S51" si="53">+S42+S46+S50</f>
        <v>7619936</v>
      </c>
      <c r="T51" s="148">
        <f t="shared" ref="T51" si="54">+T42+T46+T50</f>
        <v>15384552</v>
      </c>
      <c r="U51" s="148">
        <f t="shared" ref="U51" si="55">+U42+U46+U50</f>
        <v>3318</v>
      </c>
      <c r="V51" s="150">
        <f t="shared" ref="V51" si="56">+V42+V46+V50</f>
        <v>15387870</v>
      </c>
      <c r="W51" s="151">
        <f t="shared" ref="W51" si="57">IF(Q51=0,0,((V51/Q51)-1)*100)</f>
        <v>41.88134145940041</v>
      </c>
    </row>
    <row r="52" spans="1:23" ht="14.25" thickTop="1" thickBot="1">
      <c r="A52" s="95" t="str">
        <f>IF(ISERROR(F52/G52)," ",IF(F52/G52&gt;0.5,IF(F52/G52&lt;1.5," ","NOT OK"),"NOT OK"))</f>
        <v xml:space="preserve"> </v>
      </c>
      <c r="B52" s="210" t="s">
        <v>92</v>
      </c>
      <c r="C52" s="103">
        <f>+C38+C42+C46+C50</f>
        <v>58950</v>
      </c>
      <c r="D52" s="104">
        <f t="shared" ref="D52:H52" si="58">+D38+D42+D46+D50</f>
        <v>58944</v>
      </c>
      <c r="E52" s="105">
        <f t="shared" si="58"/>
        <v>117894</v>
      </c>
      <c r="F52" s="103">
        <f t="shared" si="58"/>
        <v>76969</v>
      </c>
      <c r="G52" s="104">
        <f t="shared" si="58"/>
        <v>76966</v>
      </c>
      <c r="H52" s="105">
        <f t="shared" si="58"/>
        <v>153935</v>
      </c>
      <c r="I52" s="106">
        <f>IF(E52=0,0,((H52/E52)-1)*100)</f>
        <v>30.570682138191941</v>
      </c>
      <c r="L52" s="203" t="s">
        <v>92</v>
      </c>
      <c r="M52" s="148">
        <f t="shared" ref="M52:V52" si="59">+M38+M42+M46+M50</f>
        <v>7004244</v>
      </c>
      <c r="N52" s="149">
        <f t="shared" si="59"/>
        <v>7001369</v>
      </c>
      <c r="O52" s="148">
        <f t="shared" si="59"/>
        <v>14005613</v>
      </c>
      <c r="P52" s="148">
        <f t="shared" si="59"/>
        <v>3743</v>
      </c>
      <c r="Q52" s="148">
        <f t="shared" si="59"/>
        <v>14009356</v>
      </c>
      <c r="R52" s="148">
        <f t="shared" si="59"/>
        <v>10069432</v>
      </c>
      <c r="S52" s="149">
        <f t="shared" si="59"/>
        <v>10025138</v>
      </c>
      <c r="T52" s="148">
        <f t="shared" si="59"/>
        <v>20094570</v>
      </c>
      <c r="U52" s="148">
        <f t="shared" si="59"/>
        <v>4336</v>
      </c>
      <c r="V52" s="150">
        <f t="shared" si="59"/>
        <v>20098906</v>
      </c>
      <c r="W52" s="151">
        <f>IF(Q52=0,0,((V52/Q52)-1)*100)</f>
        <v>43.467736846718722</v>
      </c>
    </row>
    <row r="53" spans="1:23" ht="14.25" thickTop="1" thickBot="1">
      <c r="B53" s="205" t="s">
        <v>61</v>
      </c>
      <c r="C53" s="95"/>
      <c r="D53" s="95"/>
      <c r="E53" s="95"/>
      <c r="F53" s="95"/>
      <c r="G53" s="95"/>
      <c r="H53" s="95"/>
      <c r="I53" s="96"/>
      <c r="L53" s="205" t="s">
        <v>61</v>
      </c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6"/>
    </row>
    <row r="54" spans="1:23" ht="13.5" thickTop="1">
      <c r="B54" s="316" t="s">
        <v>34</v>
      </c>
      <c r="C54" s="317"/>
      <c r="D54" s="317"/>
      <c r="E54" s="317"/>
      <c r="F54" s="317"/>
      <c r="G54" s="317"/>
      <c r="H54" s="317"/>
      <c r="I54" s="318"/>
      <c r="L54" s="319" t="s">
        <v>35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1"/>
    </row>
    <row r="55" spans="1:23" ht="13.5" thickBot="1">
      <c r="B55" s="307" t="s">
        <v>36</v>
      </c>
      <c r="C55" s="308"/>
      <c r="D55" s="308"/>
      <c r="E55" s="308"/>
      <c r="F55" s="308"/>
      <c r="G55" s="308"/>
      <c r="H55" s="308"/>
      <c r="I55" s="309"/>
      <c r="L55" s="310" t="s">
        <v>37</v>
      </c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2"/>
    </row>
    <row r="56" spans="1:23" ht="14.25" thickTop="1" thickBot="1">
      <c r="B56" s="202"/>
      <c r="C56" s="95"/>
      <c r="D56" s="95"/>
      <c r="E56" s="95"/>
      <c r="F56" s="95"/>
      <c r="G56" s="95"/>
      <c r="H56" s="95"/>
      <c r="I56" s="96"/>
      <c r="L56" s="202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6"/>
    </row>
    <row r="57" spans="1:23" ht="14.25" thickTop="1" thickBot="1">
      <c r="B57" s="224"/>
      <c r="C57" s="301" t="s">
        <v>91</v>
      </c>
      <c r="D57" s="302"/>
      <c r="E57" s="303"/>
      <c r="F57" s="304" t="s">
        <v>93</v>
      </c>
      <c r="G57" s="305"/>
      <c r="H57" s="306"/>
      <c r="I57" s="225" t="s">
        <v>4</v>
      </c>
      <c r="L57" s="224"/>
      <c r="M57" s="313" t="s">
        <v>91</v>
      </c>
      <c r="N57" s="314"/>
      <c r="O57" s="314"/>
      <c r="P57" s="314"/>
      <c r="Q57" s="315"/>
      <c r="R57" s="313" t="s">
        <v>93</v>
      </c>
      <c r="S57" s="314"/>
      <c r="T57" s="314"/>
      <c r="U57" s="314"/>
      <c r="V57" s="315"/>
      <c r="W57" s="225" t="s">
        <v>4</v>
      </c>
    </row>
    <row r="58" spans="1:23" ht="13.5" thickTop="1">
      <c r="B58" s="226" t="s">
        <v>5</v>
      </c>
      <c r="C58" s="227"/>
      <c r="D58" s="228"/>
      <c r="E58" s="158"/>
      <c r="F58" s="227"/>
      <c r="G58" s="228"/>
      <c r="H58" s="158"/>
      <c r="I58" s="229" t="s">
        <v>6</v>
      </c>
      <c r="L58" s="226" t="s">
        <v>5</v>
      </c>
      <c r="M58" s="227"/>
      <c r="N58" s="230"/>
      <c r="O58" s="155"/>
      <c r="P58" s="231"/>
      <c r="Q58" s="156"/>
      <c r="R58" s="227"/>
      <c r="S58" s="230"/>
      <c r="T58" s="155"/>
      <c r="U58" s="231"/>
      <c r="V58" s="155"/>
      <c r="W58" s="229" t="s">
        <v>6</v>
      </c>
    </row>
    <row r="59" spans="1:23" ht="13.5" thickBot="1">
      <c r="B59" s="232" t="s">
        <v>38</v>
      </c>
      <c r="C59" s="233" t="s">
        <v>7</v>
      </c>
      <c r="D59" s="234" t="s">
        <v>8</v>
      </c>
      <c r="E59" s="218" t="s">
        <v>9</v>
      </c>
      <c r="F59" s="233" t="s">
        <v>7</v>
      </c>
      <c r="G59" s="234" t="s">
        <v>8</v>
      </c>
      <c r="H59" s="218" t="s">
        <v>9</v>
      </c>
      <c r="I59" s="235"/>
      <c r="L59" s="232"/>
      <c r="M59" s="236" t="s">
        <v>10</v>
      </c>
      <c r="N59" s="237" t="s">
        <v>11</v>
      </c>
      <c r="O59" s="157" t="s">
        <v>12</v>
      </c>
      <c r="P59" s="238" t="s">
        <v>13</v>
      </c>
      <c r="Q59" s="219" t="s">
        <v>9</v>
      </c>
      <c r="R59" s="236" t="s">
        <v>10</v>
      </c>
      <c r="S59" s="237" t="s">
        <v>11</v>
      </c>
      <c r="T59" s="157" t="s">
        <v>12</v>
      </c>
      <c r="U59" s="238" t="s">
        <v>13</v>
      </c>
      <c r="V59" s="157" t="s">
        <v>9</v>
      </c>
      <c r="W59" s="235"/>
    </row>
    <row r="60" spans="1:23" ht="5.25" customHeight="1" thickTop="1">
      <c r="B60" s="226"/>
      <c r="C60" s="239"/>
      <c r="D60" s="240"/>
      <c r="E60" s="99"/>
      <c r="F60" s="239"/>
      <c r="G60" s="240"/>
      <c r="H60" s="99"/>
      <c r="I60" s="241"/>
      <c r="L60" s="226"/>
      <c r="M60" s="242"/>
      <c r="N60" s="243"/>
      <c r="O60" s="141"/>
      <c r="P60" s="244"/>
      <c r="Q60" s="144"/>
      <c r="R60" s="242"/>
      <c r="S60" s="243"/>
      <c r="T60" s="141"/>
      <c r="U60" s="244"/>
      <c r="V60" s="146"/>
      <c r="W60" s="245"/>
    </row>
    <row r="61" spans="1:23">
      <c r="A61" s="95" t="str">
        <f t="shared" si="2"/>
        <v xml:space="preserve"> </v>
      </c>
      <c r="B61" s="226" t="s">
        <v>14</v>
      </c>
      <c r="C61" s="246">
        <f t="shared" ref="C61:D63" si="60">+C9+C35</f>
        <v>6480</v>
      </c>
      <c r="D61" s="247">
        <f t="shared" si="60"/>
        <v>6480</v>
      </c>
      <c r="E61" s="100">
        <f>+C61+D61</f>
        <v>12960</v>
      </c>
      <c r="F61" s="246">
        <f t="shared" ref="F61:G63" si="61">+F9+F35</f>
        <v>8140</v>
      </c>
      <c r="G61" s="247">
        <f t="shared" si="61"/>
        <v>8142</v>
      </c>
      <c r="H61" s="100">
        <f>+F61+G61</f>
        <v>16282</v>
      </c>
      <c r="I61" s="222">
        <f t="shared" ref="I61:I73" si="62">IF(E61=0,0,((H61/E61)-1)*100)</f>
        <v>25.632716049382708</v>
      </c>
      <c r="K61" s="101"/>
      <c r="L61" s="226" t="s">
        <v>14</v>
      </c>
      <c r="M61" s="248">
        <f t="shared" ref="M61:N63" si="63">+M9+M35</f>
        <v>719970</v>
      </c>
      <c r="N61" s="249">
        <f t="shared" si="63"/>
        <v>734924</v>
      </c>
      <c r="O61" s="142">
        <f>+M61+N61</f>
        <v>1454894</v>
      </c>
      <c r="P61" s="102">
        <f>+P9+P35</f>
        <v>401</v>
      </c>
      <c r="Q61" s="145">
        <f>+O61+P61</f>
        <v>1455295</v>
      </c>
      <c r="R61" s="248">
        <f t="shared" ref="R61:S63" si="64">+R9+R35</f>
        <v>1097763</v>
      </c>
      <c r="S61" s="249">
        <f t="shared" si="64"/>
        <v>1108939</v>
      </c>
      <c r="T61" s="142">
        <f>+R61+S61</f>
        <v>2206702</v>
      </c>
      <c r="U61" s="102">
        <f>+U9+U35</f>
        <v>1138</v>
      </c>
      <c r="V61" s="147">
        <f>+T61+U61</f>
        <v>2207840</v>
      </c>
      <c r="W61" s="222">
        <f t="shared" ref="W61:W73" si="65">IF(Q61=0,0,((V61/Q61)-1)*100)</f>
        <v>51.710821517286874</v>
      </c>
    </row>
    <row r="62" spans="1:23">
      <c r="A62" s="95" t="str">
        <f t="shared" si="2"/>
        <v xml:space="preserve"> </v>
      </c>
      <c r="B62" s="226" t="s">
        <v>15</v>
      </c>
      <c r="C62" s="246">
        <f t="shared" si="60"/>
        <v>6421</v>
      </c>
      <c r="D62" s="247">
        <f t="shared" si="60"/>
        <v>6407</v>
      </c>
      <c r="E62" s="100">
        <f>+C62+D62</f>
        <v>12828</v>
      </c>
      <c r="F62" s="246">
        <f t="shared" si="61"/>
        <v>8307</v>
      </c>
      <c r="G62" s="247">
        <f t="shared" si="61"/>
        <v>8299</v>
      </c>
      <c r="H62" s="100">
        <f>+F62+G62</f>
        <v>16606</v>
      </c>
      <c r="I62" s="222">
        <f t="shared" si="62"/>
        <v>29.451200498908637</v>
      </c>
      <c r="K62" s="101"/>
      <c r="L62" s="226" t="s">
        <v>15</v>
      </c>
      <c r="M62" s="248">
        <f t="shared" si="63"/>
        <v>715710</v>
      </c>
      <c r="N62" s="249">
        <f t="shared" si="63"/>
        <v>710961</v>
      </c>
      <c r="O62" s="142">
        <f t="shared" ref="O62:O63" si="66">+M62+N62</f>
        <v>1426671</v>
      </c>
      <c r="P62" s="102">
        <f>+P10+P36</f>
        <v>79</v>
      </c>
      <c r="Q62" s="145">
        <f t="shared" ref="Q62:Q63" si="67">+O62+P62</f>
        <v>1426750</v>
      </c>
      <c r="R62" s="248">
        <f t="shared" si="64"/>
        <v>1065440</v>
      </c>
      <c r="S62" s="249">
        <f t="shared" si="64"/>
        <v>1054284</v>
      </c>
      <c r="T62" s="142">
        <f t="shared" ref="T62:T63" si="68">+R62+S62</f>
        <v>2119724</v>
      </c>
      <c r="U62" s="102">
        <f>+U10+U36</f>
        <v>3073</v>
      </c>
      <c r="V62" s="147">
        <f t="shared" ref="V62:V63" si="69">+T62+U62</f>
        <v>2122797</v>
      </c>
      <c r="W62" s="222">
        <f t="shared" si="65"/>
        <v>48.785491501664623</v>
      </c>
    </row>
    <row r="63" spans="1:23" ht="13.5" thickBot="1">
      <c r="A63" s="95" t="str">
        <f t="shared" si="2"/>
        <v xml:space="preserve"> </v>
      </c>
      <c r="B63" s="232" t="s">
        <v>16</v>
      </c>
      <c r="C63" s="250">
        <f t="shared" si="60"/>
        <v>7057</v>
      </c>
      <c r="D63" s="251">
        <f t="shared" si="60"/>
        <v>7047</v>
      </c>
      <c r="E63" s="100">
        <f>+C63+D63</f>
        <v>14104</v>
      </c>
      <c r="F63" s="250">
        <f t="shared" si="61"/>
        <v>8934</v>
      </c>
      <c r="G63" s="251">
        <f t="shared" si="61"/>
        <v>8920</v>
      </c>
      <c r="H63" s="100">
        <f>+F63+G63</f>
        <v>17854</v>
      </c>
      <c r="I63" s="222">
        <f t="shared" si="62"/>
        <v>26.588201928530907</v>
      </c>
      <c r="K63" s="101"/>
      <c r="L63" s="232" t="s">
        <v>16</v>
      </c>
      <c r="M63" s="248">
        <f t="shared" si="63"/>
        <v>762401</v>
      </c>
      <c r="N63" s="249">
        <f t="shared" si="63"/>
        <v>824463</v>
      </c>
      <c r="O63" s="142">
        <f t="shared" si="66"/>
        <v>1586864</v>
      </c>
      <c r="P63" s="102">
        <f>+P11+P37</f>
        <v>1667</v>
      </c>
      <c r="Q63" s="145">
        <f t="shared" si="67"/>
        <v>1588531</v>
      </c>
      <c r="R63" s="248">
        <f t="shared" si="64"/>
        <v>1118172</v>
      </c>
      <c r="S63" s="249">
        <f t="shared" si="64"/>
        <v>1214197</v>
      </c>
      <c r="T63" s="142">
        <f t="shared" si="68"/>
        <v>2332369</v>
      </c>
      <c r="U63" s="102">
        <f>+U11+U37</f>
        <v>4197</v>
      </c>
      <c r="V63" s="147">
        <f t="shared" si="69"/>
        <v>2336566</v>
      </c>
      <c r="W63" s="222">
        <f t="shared" si="65"/>
        <v>47.089732589417508</v>
      </c>
    </row>
    <row r="64" spans="1:23" ht="14.25" thickTop="1" thickBot="1">
      <c r="A64" s="95" t="str">
        <f t="shared" si="2"/>
        <v xml:space="preserve"> </v>
      </c>
      <c r="B64" s="210" t="s">
        <v>17</v>
      </c>
      <c r="C64" s="103">
        <f>C63+C61+C62</f>
        <v>19958</v>
      </c>
      <c r="D64" s="104">
        <f>D63+D61+D62</f>
        <v>19934</v>
      </c>
      <c r="E64" s="105">
        <f>+E61+E62+E63</f>
        <v>39892</v>
      </c>
      <c r="F64" s="103">
        <f>F63+F61+F62</f>
        <v>25381</v>
      </c>
      <c r="G64" s="104">
        <f>G63+G61+G62</f>
        <v>25361</v>
      </c>
      <c r="H64" s="105">
        <f>+H61+H62+H63</f>
        <v>50742</v>
      </c>
      <c r="I64" s="106">
        <f>IF(E64=0,0,((H64/E64)-1)*100)</f>
        <v>27.198435776596817</v>
      </c>
      <c r="L64" s="203" t="s">
        <v>17</v>
      </c>
      <c r="M64" s="148">
        <f t="shared" ref="M64:U64" si="70">+M61+M62+M63</f>
        <v>2198081</v>
      </c>
      <c r="N64" s="149">
        <f t="shared" si="70"/>
        <v>2270348</v>
      </c>
      <c r="O64" s="148">
        <f t="shared" si="70"/>
        <v>4468429</v>
      </c>
      <c r="P64" s="148">
        <f t="shared" si="70"/>
        <v>2147</v>
      </c>
      <c r="Q64" s="148">
        <f t="shared" si="70"/>
        <v>4470576</v>
      </c>
      <c r="R64" s="148">
        <f t="shared" si="70"/>
        <v>3281375</v>
      </c>
      <c r="S64" s="149">
        <f t="shared" si="70"/>
        <v>3377420</v>
      </c>
      <c r="T64" s="148">
        <f t="shared" ref="T64" si="71">+T61+T62+T63</f>
        <v>6658795</v>
      </c>
      <c r="U64" s="148">
        <f t="shared" si="70"/>
        <v>8408</v>
      </c>
      <c r="V64" s="150">
        <f t="shared" ref="V64" si="72">+V61+V62+V63</f>
        <v>6667203</v>
      </c>
      <c r="W64" s="151">
        <f>IF(Q64=0,0,((V64/Q64)-1)*100)</f>
        <v>49.13521210689629</v>
      </c>
    </row>
    <row r="65" spans="1:23" ht="13.5" thickTop="1">
      <c r="A65" s="95" t="str">
        <f t="shared" si="2"/>
        <v xml:space="preserve"> </v>
      </c>
      <c r="B65" s="226" t="s">
        <v>18</v>
      </c>
      <c r="C65" s="246">
        <f t="shared" ref="C65:D67" si="73">+C13+C39</f>
        <v>7381</v>
      </c>
      <c r="D65" s="247">
        <f t="shared" si="73"/>
        <v>7393</v>
      </c>
      <c r="E65" s="100">
        <f>+C65+D65</f>
        <v>14774</v>
      </c>
      <c r="F65" s="246">
        <f t="shared" ref="F65:G67" si="74">+F13+F39</f>
        <v>8970</v>
      </c>
      <c r="G65" s="247">
        <f t="shared" si="74"/>
        <v>8975</v>
      </c>
      <c r="H65" s="100">
        <f>+F65+G65</f>
        <v>17945</v>
      </c>
      <c r="I65" s="222">
        <f t="shared" si="62"/>
        <v>21.463381616353061</v>
      </c>
      <c r="L65" s="226" t="s">
        <v>18</v>
      </c>
      <c r="M65" s="248">
        <f t="shared" ref="M65:N67" si="75">+M13+M39</f>
        <v>813444</v>
      </c>
      <c r="N65" s="249">
        <f t="shared" si="75"/>
        <v>771246</v>
      </c>
      <c r="O65" s="142">
        <f t="shared" ref="O65:O66" si="76">+M65+N65</f>
        <v>1584690</v>
      </c>
      <c r="P65" s="102">
        <f>+P13+P39</f>
        <v>2239</v>
      </c>
      <c r="Q65" s="145">
        <f t="shared" ref="Q65:Q66" si="77">+O65+P65</f>
        <v>1586929</v>
      </c>
      <c r="R65" s="248">
        <f t="shared" ref="R65:S67" si="78">+R13+R39</f>
        <v>1202129</v>
      </c>
      <c r="S65" s="249">
        <f t="shared" si="78"/>
        <v>1123408</v>
      </c>
      <c r="T65" s="142">
        <f t="shared" ref="T65:T66" si="79">+R65+S65</f>
        <v>2325537</v>
      </c>
      <c r="U65" s="102">
        <f>+U13+U39</f>
        <v>2984</v>
      </c>
      <c r="V65" s="147">
        <f t="shared" ref="V65:V66" si="80">+T65+U65</f>
        <v>2328521</v>
      </c>
      <c r="W65" s="222">
        <f t="shared" si="65"/>
        <v>46.73126522988742</v>
      </c>
    </row>
    <row r="66" spans="1:23">
      <c r="A66" s="95" t="str">
        <f t="shared" si="2"/>
        <v xml:space="preserve"> </v>
      </c>
      <c r="B66" s="226" t="s">
        <v>19</v>
      </c>
      <c r="C66" s="248">
        <f t="shared" si="73"/>
        <v>6567</v>
      </c>
      <c r="D66" s="252">
        <f t="shared" si="73"/>
        <v>6559</v>
      </c>
      <c r="E66" s="100">
        <f>+C66+D66</f>
        <v>13126</v>
      </c>
      <c r="F66" s="248">
        <f t="shared" si="74"/>
        <v>8537</v>
      </c>
      <c r="G66" s="252">
        <f t="shared" si="74"/>
        <v>8529</v>
      </c>
      <c r="H66" s="107">
        <f>+F66+G66</f>
        <v>17066</v>
      </c>
      <c r="I66" s="222">
        <f t="shared" si="62"/>
        <v>30.016760627761684</v>
      </c>
      <c r="L66" s="226" t="s">
        <v>19</v>
      </c>
      <c r="M66" s="248">
        <f t="shared" si="75"/>
        <v>729614</v>
      </c>
      <c r="N66" s="249">
        <f t="shared" si="75"/>
        <v>713686</v>
      </c>
      <c r="O66" s="142">
        <f t="shared" si="76"/>
        <v>1443300</v>
      </c>
      <c r="P66" s="102">
        <f>+P14+P40</f>
        <v>673</v>
      </c>
      <c r="Q66" s="145">
        <f t="shared" si="77"/>
        <v>1443973</v>
      </c>
      <c r="R66" s="248">
        <f t="shared" si="78"/>
        <v>1135946</v>
      </c>
      <c r="S66" s="249">
        <f t="shared" si="78"/>
        <v>1129929</v>
      </c>
      <c r="T66" s="142">
        <f t="shared" si="79"/>
        <v>2265875</v>
      </c>
      <c r="U66" s="102">
        <f>+U14+U40</f>
        <v>7918</v>
      </c>
      <c r="V66" s="147">
        <f t="shared" si="80"/>
        <v>2273793</v>
      </c>
      <c r="W66" s="222">
        <f t="shared" si="65"/>
        <v>57.467833539823808</v>
      </c>
    </row>
    <row r="67" spans="1:23" ht="13.5" thickBot="1">
      <c r="A67" s="95" t="str">
        <f>IF(ISERROR(F67/G67)," ",IF(F67/G67&gt;0.5,IF(F67/G67&lt;1.5," ","NOT OK"),"NOT OK"))</f>
        <v xml:space="preserve"> </v>
      </c>
      <c r="B67" s="226" t="s">
        <v>20</v>
      </c>
      <c r="C67" s="248">
        <f t="shared" si="73"/>
        <v>7313</v>
      </c>
      <c r="D67" s="252">
        <f t="shared" si="73"/>
        <v>7307</v>
      </c>
      <c r="E67" s="100">
        <f>+C67+D67</f>
        <v>14620</v>
      </c>
      <c r="F67" s="248">
        <f t="shared" si="74"/>
        <v>9442</v>
      </c>
      <c r="G67" s="252">
        <f t="shared" si="74"/>
        <v>9434</v>
      </c>
      <c r="H67" s="107">
        <f>+F67+G67</f>
        <v>18876</v>
      </c>
      <c r="I67" s="222">
        <f>IF(E67=0,0,((H67/E67)-1)*100)</f>
        <v>29.110807113543103</v>
      </c>
      <c r="L67" s="226" t="s">
        <v>20</v>
      </c>
      <c r="M67" s="248">
        <f t="shared" si="75"/>
        <v>867093</v>
      </c>
      <c r="N67" s="249">
        <f t="shared" si="75"/>
        <v>856246</v>
      </c>
      <c r="O67" s="142">
        <f>+M67+N67</f>
        <v>1723339</v>
      </c>
      <c r="P67" s="102">
        <f>+P15+P41</f>
        <v>1402</v>
      </c>
      <c r="Q67" s="145">
        <f>+O67+P67</f>
        <v>1724741</v>
      </c>
      <c r="R67" s="248">
        <f t="shared" si="78"/>
        <v>1298583</v>
      </c>
      <c r="S67" s="249">
        <f t="shared" si="78"/>
        <v>1280476</v>
      </c>
      <c r="T67" s="142">
        <f>+R67+S67</f>
        <v>2579059</v>
      </c>
      <c r="U67" s="102">
        <f>+U15+U41</f>
        <v>8307</v>
      </c>
      <c r="V67" s="147">
        <f>+T67+U67</f>
        <v>2587366</v>
      </c>
      <c r="W67" s="222">
        <f>IF(Q67=0,0,((V67/Q67)-1)*100)</f>
        <v>50.01475583870274</v>
      </c>
    </row>
    <row r="68" spans="1:23" ht="14.25" thickTop="1" thickBot="1">
      <c r="A68" s="95" t="str">
        <f t="shared" ref="A68" si="81">IF(ISERROR(F68/G68)," ",IF(F68/G68&gt;0.5,IF(F68/G68&lt;1.5," ","NOT OK"),"NOT OK"))</f>
        <v xml:space="preserve"> </v>
      </c>
      <c r="B68" s="210" t="s">
        <v>89</v>
      </c>
      <c r="C68" s="103">
        <f t="shared" ref="C68:H68" si="82">+C65+C66+C67</f>
        <v>21261</v>
      </c>
      <c r="D68" s="104">
        <f t="shared" si="82"/>
        <v>21259</v>
      </c>
      <c r="E68" s="105">
        <f t="shared" si="82"/>
        <v>42520</v>
      </c>
      <c r="F68" s="103">
        <f t="shared" si="82"/>
        <v>26949</v>
      </c>
      <c r="G68" s="104">
        <f t="shared" si="82"/>
        <v>26938</v>
      </c>
      <c r="H68" s="105">
        <f t="shared" si="82"/>
        <v>53887</v>
      </c>
      <c r="I68" s="106">
        <f>IF(E68=0,0,((H68/E68)-1)*100)</f>
        <v>26.733301975540911</v>
      </c>
      <c r="L68" s="203" t="s">
        <v>89</v>
      </c>
      <c r="M68" s="148">
        <f t="shared" ref="M68:V68" si="83">+M65+M66+M67</f>
        <v>2410151</v>
      </c>
      <c r="N68" s="149">
        <f t="shared" si="83"/>
        <v>2341178</v>
      </c>
      <c r="O68" s="148">
        <f t="shared" si="83"/>
        <v>4751329</v>
      </c>
      <c r="P68" s="148">
        <f t="shared" si="83"/>
        <v>4314</v>
      </c>
      <c r="Q68" s="148">
        <f t="shared" si="83"/>
        <v>4755643</v>
      </c>
      <c r="R68" s="148">
        <f t="shared" si="83"/>
        <v>3636658</v>
      </c>
      <c r="S68" s="149">
        <f t="shared" si="83"/>
        <v>3533813</v>
      </c>
      <c r="T68" s="148">
        <f t="shared" si="83"/>
        <v>7170471</v>
      </c>
      <c r="U68" s="148">
        <f t="shared" si="83"/>
        <v>19209</v>
      </c>
      <c r="V68" s="150">
        <f t="shared" si="83"/>
        <v>7189680</v>
      </c>
      <c r="W68" s="151">
        <f>IF(Q68=0,0,((V68/Q68)-1)*100)</f>
        <v>51.18207989960559</v>
      </c>
    </row>
    <row r="69" spans="1:23" ht="13.5" thickTop="1">
      <c r="A69" s="95" t="str">
        <f t="shared" si="2"/>
        <v xml:space="preserve"> </v>
      </c>
      <c r="B69" s="226" t="s">
        <v>21</v>
      </c>
      <c r="C69" s="253">
        <f t="shared" ref="C69:D71" si="84">+C17+C43</f>
        <v>6986</v>
      </c>
      <c r="D69" s="254">
        <f t="shared" si="84"/>
        <v>7001</v>
      </c>
      <c r="E69" s="100">
        <f>+C69+D69</f>
        <v>13987</v>
      </c>
      <c r="F69" s="253">
        <f t="shared" ref="F69:G71" si="85">+F17+F43</f>
        <v>9289</v>
      </c>
      <c r="G69" s="254">
        <f t="shared" si="85"/>
        <v>9298</v>
      </c>
      <c r="H69" s="107">
        <f>+F69+G69</f>
        <v>18587</v>
      </c>
      <c r="I69" s="222">
        <f t="shared" si="62"/>
        <v>32.887681418459991</v>
      </c>
      <c r="L69" s="226" t="s">
        <v>21</v>
      </c>
      <c r="M69" s="248">
        <f t="shared" ref="M69:N71" si="86">+M17+M43</f>
        <v>885737</v>
      </c>
      <c r="N69" s="249">
        <f t="shared" si="86"/>
        <v>883079</v>
      </c>
      <c r="O69" s="142">
        <f t="shared" ref="O69:O71" si="87">+M69+N69</f>
        <v>1768816</v>
      </c>
      <c r="P69" s="102">
        <f>+P17+P43</f>
        <v>569</v>
      </c>
      <c r="Q69" s="145">
        <f t="shared" ref="Q69:Q71" si="88">+O69+P69</f>
        <v>1769385</v>
      </c>
      <c r="R69" s="248">
        <f t="shared" ref="R69:S71" si="89">+R17+R43</f>
        <v>1261307</v>
      </c>
      <c r="S69" s="249">
        <f t="shared" si="89"/>
        <v>1246988</v>
      </c>
      <c r="T69" s="142">
        <f t="shared" ref="T69:T71" si="90">+R69+S69</f>
        <v>2508295</v>
      </c>
      <c r="U69" s="102">
        <f>+U17+U43</f>
        <v>7838</v>
      </c>
      <c r="V69" s="147">
        <f t="shared" ref="V69:V71" si="91">+T69+U69</f>
        <v>2516133</v>
      </c>
      <c r="W69" s="222">
        <f t="shared" si="65"/>
        <v>42.203816580337225</v>
      </c>
    </row>
    <row r="70" spans="1:23">
      <c r="A70" s="95" t="str">
        <f>IF(ISERROR(F70/G70)," ",IF(F70/G70&gt;0.5,IF(F70/G70&lt;1.5," ","NOT OK"),"NOT OK"))</f>
        <v xml:space="preserve"> </v>
      </c>
      <c r="B70" s="226" t="s">
        <v>90</v>
      </c>
      <c r="C70" s="253">
        <f t="shared" si="84"/>
        <v>6829</v>
      </c>
      <c r="D70" s="254">
        <f t="shared" si="84"/>
        <v>6817</v>
      </c>
      <c r="E70" s="100">
        <f>+C70+D70</f>
        <v>13646</v>
      </c>
      <c r="F70" s="253">
        <f t="shared" si="85"/>
        <v>9231</v>
      </c>
      <c r="G70" s="254">
        <f t="shared" si="85"/>
        <v>9223</v>
      </c>
      <c r="H70" s="107">
        <f>+F70+G70</f>
        <v>18454</v>
      </c>
      <c r="I70" s="222">
        <f>IF(E70=0,0,((H70/E70)-1)*100)</f>
        <v>35.233768137183063</v>
      </c>
      <c r="L70" s="226" t="s">
        <v>90</v>
      </c>
      <c r="M70" s="248">
        <f t="shared" si="86"/>
        <v>817591</v>
      </c>
      <c r="N70" s="249">
        <f t="shared" si="86"/>
        <v>817704</v>
      </c>
      <c r="O70" s="142">
        <f>+M70+N70</f>
        <v>1635295</v>
      </c>
      <c r="P70" s="102">
        <f>+P18+P44</f>
        <v>677</v>
      </c>
      <c r="Q70" s="145">
        <f>+O70+P70</f>
        <v>1635972</v>
      </c>
      <c r="R70" s="248">
        <f t="shared" si="89"/>
        <v>1221153</v>
      </c>
      <c r="S70" s="249">
        <f t="shared" si="89"/>
        <v>1218093</v>
      </c>
      <c r="T70" s="142">
        <f>+R70+S70</f>
        <v>2439246</v>
      </c>
      <c r="U70" s="102">
        <f>+U18+U44</f>
        <v>8350</v>
      </c>
      <c r="V70" s="147">
        <f>+T70+U70</f>
        <v>2447596</v>
      </c>
      <c r="W70" s="222">
        <f>IF(Q70=0,0,((V70/Q70)-1)*100)</f>
        <v>49.611118038695047</v>
      </c>
    </row>
    <row r="71" spans="1:23" ht="13.5" thickBot="1">
      <c r="A71" s="95" t="str">
        <f t="shared" ref="A71:A76" si="92">IF(ISERROR(F71/G71)," ",IF(F71/G71&gt;0.5,IF(F71/G71&lt;1.5," ","NOT OK"),"NOT OK"))</f>
        <v xml:space="preserve"> </v>
      </c>
      <c r="B71" s="226" t="s">
        <v>22</v>
      </c>
      <c r="C71" s="253">
        <f t="shared" si="84"/>
        <v>6010</v>
      </c>
      <c r="D71" s="254">
        <f t="shared" si="84"/>
        <v>6023</v>
      </c>
      <c r="E71" s="100">
        <f>+C71+D71</f>
        <v>12033</v>
      </c>
      <c r="F71" s="253">
        <f t="shared" si="85"/>
        <v>8680</v>
      </c>
      <c r="G71" s="254">
        <f t="shared" si="85"/>
        <v>8679</v>
      </c>
      <c r="H71" s="107">
        <f>+F71+G71</f>
        <v>17359</v>
      </c>
      <c r="I71" s="222">
        <f t="shared" si="62"/>
        <v>44.261613895121755</v>
      </c>
      <c r="L71" s="226" t="s">
        <v>22</v>
      </c>
      <c r="M71" s="248">
        <f t="shared" si="86"/>
        <v>721794</v>
      </c>
      <c r="N71" s="249">
        <f t="shared" si="86"/>
        <v>720397</v>
      </c>
      <c r="O71" s="143">
        <f t="shared" si="87"/>
        <v>1442191</v>
      </c>
      <c r="P71" s="255">
        <f>+P19+P45</f>
        <v>458</v>
      </c>
      <c r="Q71" s="145">
        <f t="shared" si="88"/>
        <v>1442649</v>
      </c>
      <c r="R71" s="248">
        <f t="shared" si="89"/>
        <v>1143380</v>
      </c>
      <c r="S71" s="249">
        <f t="shared" si="89"/>
        <v>1127558</v>
      </c>
      <c r="T71" s="143">
        <f t="shared" si="90"/>
        <v>2270938</v>
      </c>
      <c r="U71" s="255">
        <f>+U19+U45</f>
        <v>7334</v>
      </c>
      <c r="V71" s="147">
        <f t="shared" si="91"/>
        <v>2278272</v>
      </c>
      <c r="W71" s="222">
        <f t="shared" si="65"/>
        <v>57.922821143604587</v>
      </c>
    </row>
    <row r="72" spans="1:23" ht="16.5" thickTop="1" thickBot="1">
      <c r="A72" s="115" t="str">
        <f t="shared" si="92"/>
        <v xml:space="preserve"> </v>
      </c>
      <c r="B72" s="211" t="s">
        <v>23</v>
      </c>
      <c r="C72" s="110">
        <f>+C69+C70+C71</f>
        <v>19825</v>
      </c>
      <c r="D72" s="111">
        <f t="shared" ref="D72" si="93">+D69+D70+D71</f>
        <v>19841</v>
      </c>
      <c r="E72" s="112">
        <f t="shared" ref="E72" si="94">+E69+E70+E71</f>
        <v>39666</v>
      </c>
      <c r="F72" s="113">
        <f t="shared" ref="F72" si="95">+F69+F70+F71</f>
        <v>27200</v>
      </c>
      <c r="G72" s="114">
        <f t="shared" ref="G72" si="96">+G69+G70+G71</f>
        <v>27200</v>
      </c>
      <c r="H72" s="114">
        <f t="shared" ref="H72" si="97">+H69+H70+H71</f>
        <v>54400</v>
      </c>
      <c r="I72" s="106">
        <f t="shared" si="62"/>
        <v>37.145162103564758</v>
      </c>
      <c r="J72" s="115"/>
      <c r="K72" s="116"/>
      <c r="L72" s="204" t="s">
        <v>23</v>
      </c>
      <c r="M72" s="152">
        <f>+M69+M70+M71</f>
        <v>2425122</v>
      </c>
      <c r="N72" s="152">
        <f t="shared" ref="N72" si="98">+N69+N70+N71</f>
        <v>2421180</v>
      </c>
      <c r="O72" s="153">
        <f t="shared" ref="O72" si="99">+O69+O70+O71</f>
        <v>4846302</v>
      </c>
      <c r="P72" s="153">
        <f t="shared" ref="P72" si="100">+P69+P70+P71</f>
        <v>1704</v>
      </c>
      <c r="Q72" s="153">
        <f t="shared" ref="Q72" si="101">+Q69+Q70+Q71</f>
        <v>4848006</v>
      </c>
      <c r="R72" s="152">
        <f t="shared" ref="R72" si="102">+R69+R70+R71</f>
        <v>3625840</v>
      </c>
      <c r="S72" s="152">
        <f t="shared" ref="S72" si="103">+S69+S70+S71</f>
        <v>3592639</v>
      </c>
      <c r="T72" s="153">
        <f t="shared" ref="T72" si="104">+T69+T70+T71</f>
        <v>7218479</v>
      </c>
      <c r="U72" s="153">
        <f t="shared" ref="U72" si="105">+U69+U70+U71</f>
        <v>23522</v>
      </c>
      <c r="V72" s="153">
        <f t="shared" ref="V72" si="106">+V69+V70+V71</f>
        <v>7242001</v>
      </c>
      <c r="W72" s="154">
        <f t="shared" si="65"/>
        <v>49.381023868369802</v>
      </c>
    </row>
    <row r="73" spans="1:23" ht="13.5" thickTop="1">
      <c r="A73" s="95" t="str">
        <f t="shared" si="92"/>
        <v xml:space="preserve"> </v>
      </c>
      <c r="B73" s="226" t="s">
        <v>25</v>
      </c>
      <c r="C73" s="248">
        <f t="shared" ref="C73:D75" si="107">+C21+C47</f>
        <v>6400</v>
      </c>
      <c r="D73" s="252">
        <f t="shared" si="107"/>
        <v>6389</v>
      </c>
      <c r="E73" s="117">
        <f>+C73+D73</f>
        <v>12789</v>
      </c>
      <c r="F73" s="248">
        <f t="shared" ref="F73:G75" si="108">+F21+F47</f>
        <v>9340</v>
      </c>
      <c r="G73" s="252">
        <f t="shared" si="108"/>
        <v>9348</v>
      </c>
      <c r="H73" s="118">
        <f>+F73+G73</f>
        <v>18688</v>
      </c>
      <c r="I73" s="222">
        <f t="shared" si="62"/>
        <v>46.125576667448584</v>
      </c>
      <c r="L73" s="226" t="s">
        <v>25</v>
      </c>
      <c r="M73" s="248">
        <f t="shared" ref="M73:N75" si="109">+M21+M47</f>
        <v>846369</v>
      </c>
      <c r="N73" s="249">
        <f t="shared" si="109"/>
        <v>844651</v>
      </c>
      <c r="O73" s="143">
        <f t="shared" ref="O73:O75" si="110">+M73+N73</f>
        <v>1691020</v>
      </c>
      <c r="P73" s="256">
        <f>+P21+P47</f>
        <v>717</v>
      </c>
      <c r="Q73" s="145">
        <f t="shared" ref="Q73:Q75" si="111">+O73+P73</f>
        <v>1691737</v>
      </c>
      <c r="R73" s="248">
        <f t="shared" ref="R73:S75" si="112">+R21+R47</f>
        <v>1274054</v>
      </c>
      <c r="S73" s="249">
        <f t="shared" si="112"/>
        <v>1294150</v>
      </c>
      <c r="T73" s="143">
        <f t="shared" ref="T73:T75" si="113">+R73+S73</f>
        <v>2568204</v>
      </c>
      <c r="U73" s="256">
        <f>+U21+U47</f>
        <v>9829</v>
      </c>
      <c r="V73" s="147">
        <f t="shared" ref="V73:V75" si="114">+T73+U73</f>
        <v>2578033</v>
      </c>
      <c r="W73" s="222">
        <f t="shared" si="65"/>
        <v>52.389703600500546</v>
      </c>
    </row>
    <row r="74" spans="1:23">
      <c r="A74" s="95" t="str">
        <f t="shared" si="92"/>
        <v xml:space="preserve"> </v>
      </c>
      <c r="B74" s="226" t="s">
        <v>26</v>
      </c>
      <c r="C74" s="248">
        <f t="shared" si="107"/>
        <v>6825</v>
      </c>
      <c r="D74" s="252">
        <f t="shared" si="107"/>
        <v>6829</v>
      </c>
      <c r="E74" s="119">
        <f>+C74+D74</f>
        <v>13654</v>
      </c>
      <c r="F74" s="248">
        <f t="shared" si="108"/>
        <v>9605</v>
      </c>
      <c r="G74" s="252">
        <f t="shared" si="108"/>
        <v>9591</v>
      </c>
      <c r="H74" s="119">
        <f>+F74+G74</f>
        <v>19196</v>
      </c>
      <c r="I74" s="222">
        <f>IF(E74=0,0,((H74/E74)-1)*100)</f>
        <v>40.588838435623266</v>
      </c>
      <c r="L74" s="226" t="s">
        <v>26</v>
      </c>
      <c r="M74" s="248">
        <f t="shared" si="109"/>
        <v>935408</v>
      </c>
      <c r="N74" s="249">
        <f t="shared" si="109"/>
        <v>914692</v>
      </c>
      <c r="O74" s="143">
        <f>+M74+N74</f>
        <v>1850100</v>
      </c>
      <c r="P74" s="102">
        <f>+P22+P48</f>
        <v>842</v>
      </c>
      <c r="Q74" s="145">
        <f>+O74+P74</f>
        <v>1850942</v>
      </c>
      <c r="R74" s="248">
        <f t="shared" si="112"/>
        <v>1333694</v>
      </c>
      <c r="S74" s="249">
        <f t="shared" si="112"/>
        <v>1284881</v>
      </c>
      <c r="T74" s="143">
        <f>+R74+S74</f>
        <v>2618575</v>
      </c>
      <c r="U74" s="102">
        <f>+U22+U48</f>
        <v>9301</v>
      </c>
      <c r="V74" s="147">
        <f>+T74+U74</f>
        <v>2627876</v>
      </c>
      <c r="W74" s="222">
        <f>IF(Q74=0,0,((V74/Q74)-1)*100)</f>
        <v>41.975059186079314</v>
      </c>
    </row>
    <row r="75" spans="1:23" ht="13.5" thickBot="1">
      <c r="A75" s="95" t="str">
        <f t="shared" si="92"/>
        <v xml:space="preserve"> </v>
      </c>
      <c r="B75" s="226" t="s">
        <v>27</v>
      </c>
      <c r="C75" s="248">
        <f t="shared" si="107"/>
        <v>6656</v>
      </c>
      <c r="D75" s="257">
        <f t="shared" si="107"/>
        <v>6654</v>
      </c>
      <c r="E75" s="120">
        <f>+C75+D75</f>
        <v>13310</v>
      </c>
      <c r="F75" s="248">
        <f t="shared" si="108"/>
        <v>8952</v>
      </c>
      <c r="G75" s="257">
        <f t="shared" si="108"/>
        <v>8944</v>
      </c>
      <c r="H75" s="120">
        <f>+F75+G75</f>
        <v>17896</v>
      </c>
      <c r="I75" s="223">
        <f>IF(E75=0,0,((H75/E75)-1)*100)</f>
        <v>34.455296769346354</v>
      </c>
      <c r="L75" s="226" t="s">
        <v>27</v>
      </c>
      <c r="M75" s="248">
        <f t="shared" si="109"/>
        <v>864132</v>
      </c>
      <c r="N75" s="249">
        <f t="shared" si="109"/>
        <v>867726</v>
      </c>
      <c r="O75" s="143">
        <f t="shared" si="110"/>
        <v>1731858</v>
      </c>
      <c r="P75" s="255">
        <f>+P23+P49</f>
        <v>1179</v>
      </c>
      <c r="Q75" s="145">
        <f t="shared" si="111"/>
        <v>1733037</v>
      </c>
      <c r="R75" s="248">
        <f t="shared" si="112"/>
        <v>1139137</v>
      </c>
      <c r="S75" s="249">
        <f t="shared" si="112"/>
        <v>1135548</v>
      </c>
      <c r="T75" s="143">
        <f t="shared" si="113"/>
        <v>2274685</v>
      </c>
      <c r="U75" s="255">
        <f>+U23+U49</f>
        <v>9834</v>
      </c>
      <c r="V75" s="147">
        <f t="shared" si="114"/>
        <v>2284519</v>
      </c>
      <c r="W75" s="222">
        <f>IF(Q75=0,0,((V75/Q75)-1)*100)</f>
        <v>31.821709519185106</v>
      </c>
    </row>
    <row r="76" spans="1:23" ht="14.25" thickTop="1" thickBot="1">
      <c r="A76" s="95" t="str">
        <f t="shared" si="92"/>
        <v xml:space="preserve"> </v>
      </c>
      <c r="B76" s="210" t="s">
        <v>28</v>
      </c>
      <c r="C76" s="113">
        <f t="shared" ref="C76:H76" si="115">+C73+C74+C75</f>
        <v>19881</v>
      </c>
      <c r="D76" s="121">
        <f t="shared" si="115"/>
        <v>19872</v>
      </c>
      <c r="E76" s="113">
        <f t="shared" si="115"/>
        <v>39753</v>
      </c>
      <c r="F76" s="113">
        <f t="shared" si="115"/>
        <v>27897</v>
      </c>
      <c r="G76" s="121">
        <f t="shared" si="115"/>
        <v>27883</v>
      </c>
      <c r="H76" s="113">
        <f t="shared" si="115"/>
        <v>55780</v>
      </c>
      <c r="I76" s="106">
        <f t="shared" ref="I76" si="116">IF(E76=0,0,((H76/E76)-1)*100)</f>
        <v>40.31645410409277</v>
      </c>
      <c r="L76" s="203" t="s">
        <v>28</v>
      </c>
      <c r="M76" s="148">
        <f t="shared" ref="M76:V76" si="117">+M73+M74+M75</f>
        <v>2645909</v>
      </c>
      <c r="N76" s="149">
        <f t="shared" si="117"/>
        <v>2627069</v>
      </c>
      <c r="O76" s="148">
        <f t="shared" si="117"/>
        <v>5272978</v>
      </c>
      <c r="P76" s="148">
        <f t="shared" si="117"/>
        <v>2738</v>
      </c>
      <c r="Q76" s="148">
        <f t="shared" si="117"/>
        <v>5275716</v>
      </c>
      <c r="R76" s="148">
        <f t="shared" si="117"/>
        <v>3746885</v>
      </c>
      <c r="S76" s="149">
        <f t="shared" si="117"/>
        <v>3714579</v>
      </c>
      <c r="T76" s="148">
        <f t="shared" si="117"/>
        <v>7461464</v>
      </c>
      <c r="U76" s="148">
        <f t="shared" si="117"/>
        <v>28964</v>
      </c>
      <c r="V76" s="148">
        <f t="shared" si="117"/>
        <v>7490428</v>
      </c>
      <c r="W76" s="151">
        <f t="shared" ref="W76" si="118">IF(Q76=0,0,((V76/Q76)-1)*100)</f>
        <v>41.979363559372793</v>
      </c>
    </row>
    <row r="77" spans="1:23" ht="14.25" thickTop="1" thickBot="1">
      <c r="A77" s="95" t="str">
        <f>IF(ISERROR(F77/G77)," ",IF(F77/G77&gt;0.5,IF(F77/G77&lt;1.5," ","NOT OK"),"NOT OK"))</f>
        <v xml:space="preserve"> </v>
      </c>
      <c r="B77" s="210" t="s">
        <v>94</v>
      </c>
      <c r="C77" s="103">
        <f>+C68+C72+C76</f>
        <v>60967</v>
      </c>
      <c r="D77" s="104">
        <f t="shared" ref="D77" si="119">+D68+D72+D76</f>
        <v>60972</v>
      </c>
      <c r="E77" s="105">
        <f t="shared" ref="E77" si="120">+E68+E72+E76</f>
        <v>121939</v>
      </c>
      <c r="F77" s="103">
        <f t="shared" ref="F77" si="121">+F68+F72+F76</f>
        <v>82046</v>
      </c>
      <c r="G77" s="104">
        <f t="shared" ref="G77" si="122">+G68+G72+G76</f>
        <v>82021</v>
      </c>
      <c r="H77" s="105">
        <f t="shared" ref="H77" si="123">+H68+H72+H76</f>
        <v>164067</v>
      </c>
      <c r="I77" s="106">
        <f>IF(E77=0,0,((H77/E77)-1)*100)</f>
        <v>34.548421751859529</v>
      </c>
      <c r="L77" s="203" t="s">
        <v>94</v>
      </c>
      <c r="M77" s="148">
        <f t="shared" ref="M77" si="124">+M68+M72+M76</f>
        <v>7481182</v>
      </c>
      <c r="N77" s="149">
        <f t="shared" ref="N77" si="125">+N68+N72+N76</f>
        <v>7389427</v>
      </c>
      <c r="O77" s="148">
        <f t="shared" ref="O77" si="126">+O68+O72+O76</f>
        <v>14870609</v>
      </c>
      <c r="P77" s="148">
        <f t="shared" ref="P77" si="127">+P68+P72+P76</f>
        <v>8756</v>
      </c>
      <c r="Q77" s="148">
        <f t="shared" ref="Q77" si="128">+Q68+Q72+Q76</f>
        <v>14879365</v>
      </c>
      <c r="R77" s="148">
        <f t="shared" ref="R77" si="129">+R68+R72+R76</f>
        <v>11009383</v>
      </c>
      <c r="S77" s="149">
        <f t="shared" ref="S77" si="130">+S68+S72+S76</f>
        <v>10841031</v>
      </c>
      <c r="T77" s="148">
        <f t="shared" ref="T77" si="131">+T68+T72+T76</f>
        <v>21850414</v>
      </c>
      <c r="U77" s="148">
        <f t="shared" ref="U77" si="132">+U68+U72+U76</f>
        <v>71695</v>
      </c>
      <c r="V77" s="150">
        <f t="shared" ref="V77" si="133">+V68+V72+V76</f>
        <v>21922109</v>
      </c>
      <c r="W77" s="151">
        <f>IF(Q77=0,0,((V77/Q77)-1)*100)</f>
        <v>47.33228870990127</v>
      </c>
    </row>
    <row r="78" spans="1:23" ht="14.25" thickTop="1" thickBot="1">
      <c r="A78" s="95" t="str">
        <f>IF(ISERROR(F78/G78)," ",IF(F78/G78&gt;0.5,IF(F78/G78&lt;1.5," ","NOT OK"),"NOT OK"))</f>
        <v xml:space="preserve"> </v>
      </c>
      <c r="B78" s="210" t="s">
        <v>92</v>
      </c>
      <c r="C78" s="103">
        <f>+C64+C68+C72+C76</f>
        <v>80925</v>
      </c>
      <c r="D78" s="104">
        <f t="shared" ref="D78:H78" si="134">+D64+D68+D72+D76</f>
        <v>80906</v>
      </c>
      <c r="E78" s="105">
        <f t="shared" si="134"/>
        <v>161831</v>
      </c>
      <c r="F78" s="103">
        <f t="shared" si="134"/>
        <v>107427</v>
      </c>
      <c r="G78" s="104">
        <f t="shared" si="134"/>
        <v>107382</v>
      </c>
      <c r="H78" s="105">
        <f t="shared" si="134"/>
        <v>214809</v>
      </c>
      <c r="I78" s="106">
        <f>IF(E78=0,0,((H78/E78)-1)*100)</f>
        <v>32.736620301425567</v>
      </c>
      <c r="L78" s="203" t="s">
        <v>92</v>
      </c>
      <c r="M78" s="148">
        <f t="shared" ref="M78:V78" si="135">+M64+M68+M72+M76</f>
        <v>9679263</v>
      </c>
      <c r="N78" s="149">
        <f t="shared" si="135"/>
        <v>9659775</v>
      </c>
      <c r="O78" s="148">
        <f t="shared" si="135"/>
        <v>19339038</v>
      </c>
      <c r="P78" s="148">
        <f t="shared" si="135"/>
        <v>10903</v>
      </c>
      <c r="Q78" s="148">
        <f t="shared" si="135"/>
        <v>19349941</v>
      </c>
      <c r="R78" s="148">
        <f t="shared" si="135"/>
        <v>14290758</v>
      </c>
      <c r="S78" s="149">
        <f t="shared" si="135"/>
        <v>14218451</v>
      </c>
      <c r="T78" s="148">
        <f t="shared" si="135"/>
        <v>28509209</v>
      </c>
      <c r="U78" s="148">
        <f t="shared" si="135"/>
        <v>80103</v>
      </c>
      <c r="V78" s="150">
        <f t="shared" si="135"/>
        <v>28589312</v>
      </c>
      <c r="W78" s="151">
        <f>IF(Q78=0,0,((V78/Q78)-1)*100)</f>
        <v>47.748832929258022</v>
      </c>
    </row>
    <row r="79" spans="1:23" ht="14.25" thickTop="1" thickBot="1">
      <c r="B79" s="205" t="s">
        <v>61</v>
      </c>
      <c r="C79" s="95"/>
      <c r="D79" s="95"/>
      <c r="E79" s="95"/>
      <c r="F79" s="95"/>
      <c r="G79" s="95"/>
      <c r="H79" s="95"/>
      <c r="I79" s="96"/>
      <c r="L79" s="205" t="s">
        <v>61</v>
      </c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6"/>
    </row>
    <row r="80" spans="1:23" ht="13.5" thickTop="1">
      <c r="B80" s="202"/>
      <c r="C80" s="95"/>
      <c r="D80" s="95"/>
      <c r="E80" s="95"/>
      <c r="F80" s="95"/>
      <c r="G80" s="95"/>
      <c r="H80" s="95"/>
      <c r="I80" s="96"/>
      <c r="L80" s="295" t="s">
        <v>39</v>
      </c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7"/>
    </row>
    <row r="81" spans="1:26" ht="13.5" thickBot="1">
      <c r="B81" s="202"/>
      <c r="C81" s="95"/>
      <c r="D81" s="95"/>
      <c r="E81" s="95"/>
      <c r="F81" s="95"/>
      <c r="G81" s="95"/>
      <c r="H81" s="95"/>
      <c r="I81" s="96"/>
      <c r="L81" s="298" t="s">
        <v>40</v>
      </c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300"/>
    </row>
    <row r="82" spans="1:26" ht="14.25" thickTop="1" thickBot="1">
      <c r="B82" s="202"/>
      <c r="C82" s="95"/>
      <c r="D82" s="95"/>
      <c r="E82" s="95"/>
      <c r="F82" s="95"/>
      <c r="G82" s="95"/>
      <c r="H82" s="95"/>
      <c r="I82" s="96"/>
      <c r="L82" s="202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122" t="s">
        <v>41</v>
      </c>
    </row>
    <row r="83" spans="1:26" ht="14.25" thickTop="1" thickBot="1">
      <c r="B83" s="202"/>
      <c r="C83" s="95"/>
      <c r="D83" s="95"/>
      <c r="E83" s="95"/>
      <c r="F83" s="95"/>
      <c r="G83" s="95"/>
      <c r="H83" s="95"/>
      <c r="I83" s="96"/>
      <c r="L83" s="224"/>
      <c r="M83" s="292" t="s">
        <v>91</v>
      </c>
      <c r="N83" s="293"/>
      <c r="O83" s="293"/>
      <c r="P83" s="293"/>
      <c r="Q83" s="294"/>
      <c r="R83" s="292" t="s">
        <v>93</v>
      </c>
      <c r="S83" s="293"/>
      <c r="T83" s="293"/>
      <c r="U83" s="293"/>
      <c r="V83" s="294"/>
      <c r="W83" s="225" t="s">
        <v>4</v>
      </c>
    </row>
    <row r="84" spans="1:26" ht="13.5" thickTop="1">
      <c r="B84" s="202"/>
      <c r="C84" s="95"/>
      <c r="D84" s="95"/>
      <c r="E84" s="95"/>
      <c r="F84" s="95"/>
      <c r="G84" s="95"/>
      <c r="H84" s="95"/>
      <c r="I84" s="96"/>
      <c r="L84" s="226" t="s">
        <v>5</v>
      </c>
      <c r="M84" s="227"/>
      <c r="N84" s="230"/>
      <c r="O84" s="173"/>
      <c r="P84" s="231"/>
      <c r="Q84" s="174"/>
      <c r="R84" s="227"/>
      <c r="S84" s="230"/>
      <c r="T84" s="173"/>
      <c r="U84" s="231"/>
      <c r="V84" s="174"/>
      <c r="W84" s="229" t="s">
        <v>6</v>
      </c>
    </row>
    <row r="85" spans="1:26" ht="13.5" thickBot="1">
      <c r="B85" s="202"/>
      <c r="C85" s="95"/>
      <c r="D85" s="95"/>
      <c r="E85" s="95"/>
      <c r="F85" s="95"/>
      <c r="G85" s="95"/>
      <c r="H85" s="95"/>
      <c r="I85" s="96"/>
      <c r="L85" s="232"/>
      <c r="M85" s="236" t="s">
        <v>42</v>
      </c>
      <c r="N85" s="237" t="s">
        <v>43</v>
      </c>
      <c r="O85" s="175" t="s">
        <v>44</v>
      </c>
      <c r="P85" s="238" t="s">
        <v>13</v>
      </c>
      <c r="Q85" s="220" t="s">
        <v>9</v>
      </c>
      <c r="R85" s="236" t="s">
        <v>42</v>
      </c>
      <c r="S85" s="237" t="s">
        <v>43</v>
      </c>
      <c r="T85" s="175" t="s">
        <v>44</v>
      </c>
      <c r="U85" s="238" t="s">
        <v>13</v>
      </c>
      <c r="V85" s="220" t="s">
        <v>9</v>
      </c>
      <c r="W85" s="235"/>
    </row>
    <row r="86" spans="1:26" ht="4.5" customHeight="1" thickTop="1">
      <c r="B86" s="202"/>
      <c r="C86" s="95"/>
      <c r="D86" s="95"/>
      <c r="E86" s="95"/>
      <c r="F86" s="95"/>
      <c r="G86" s="95"/>
      <c r="H86" s="95"/>
      <c r="I86" s="96"/>
      <c r="L86" s="226"/>
      <c r="M86" s="242"/>
      <c r="N86" s="243"/>
      <c r="O86" s="159"/>
      <c r="P86" s="244"/>
      <c r="Q86" s="162"/>
      <c r="R86" s="242"/>
      <c r="S86" s="243"/>
      <c r="T86" s="159"/>
      <c r="U86" s="244"/>
      <c r="V86" s="164"/>
      <c r="W86" s="245"/>
    </row>
    <row r="87" spans="1:26">
      <c r="A87" s="123"/>
      <c r="B87" s="212"/>
      <c r="C87" s="123"/>
      <c r="D87" s="123"/>
      <c r="E87" s="123"/>
      <c r="F87" s="123"/>
      <c r="G87" s="123"/>
      <c r="H87" s="123"/>
      <c r="I87" s="124"/>
      <c r="J87" s="123"/>
      <c r="L87" s="226" t="s">
        <v>14</v>
      </c>
      <c r="M87" s="248">
        <v>183</v>
      </c>
      <c r="N87" s="249">
        <v>427</v>
      </c>
      <c r="O87" s="160">
        <f>M87+N87</f>
        <v>610</v>
      </c>
      <c r="P87" s="102">
        <v>0</v>
      </c>
      <c r="Q87" s="163">
        <f>O87+P87</f>
        <v>610</v>
      </c>
      <c r="R87" s="248">
        <v>159</v>
      </c>
      <c r="S87" s="249">
        <v>1249</v>
      </c>
      <c r="T87" s="160">
        <f>R87+S87</f>
        <v>1408</v>
      </c>
      <c r="U87" s="102">
        <v>0</v>
      </c>
      <c r="V87" s="165">
        <f>+U87+T87</f>
        <v>1408</v>
      </c>
      <c r="W87" s="222">
        <f t="shared" ref="W87:W99" si="136">IF(Q87=0,0,((V87/Q87)-1)*100)</f>
        <v>130.81967213114757</v>
      </c>
      <c r="Y87" s="3"/>
      <c r="Z87" s="3"/>
    </row>
    <row r="88" spans="1:26">
      <c r="A88" s="123"/>
      <c r="B88" s="212"/>
      <c r="C88" s="123"/>
      <c r="D88" s="123"/>
      <c r="E88" s="123"/>
      <c r="F88" s="123"/>
      <c r="G88" s="123"/>
      <c r="H88" s="123"/>
      <c r="I88" s="124"/>
      <c r="J88" s="123"/>
      <c r="L88" s="226" t="s">
        <v>15</v>
      </c>
      <c r="M88" s="248">
        <v>201</v>
      </c>
      <c r="N88" s="249">
        <v>492</v>
      </c>
      <c r="O88" s="160">
        <f>M88+N88</f>
        <v>693</v>
      </c>
      <c r="P88" s="102">
        <v>38</v>
      </c>
      <c r="Q88" s="163">
        <f>P88+O88</f>
        <v>731</v>
      </c>
      <c r="R88" s="248">
        <v>230</v>
      </c>
      <c r="S88" s="249">
        <v>1489</v>
      </c>
      <c r="T88" s="160">
        <f>R88+S88</f>
        <v>1719</v>
      </c>
      <c r="U88" s="102">
        <v>0</v>
      </c>
      <c r="V88" s="165">
        <f>+U88+T88</f>
        <v>1719</v>
      </c>
      <c r="W88" s="222">
        <f t="shared" si="136"/>
        <v>135.15731874145004</v>
      </c>
      <c r="Y88" s="3"/>
      <c r="Z88" s="3"/>
    </row>
    <row r="89" spans="1:26" ht="13.5" thickBot="1">
      <c r="A89" s="123"/>
      <c r="B89" s="212"/>
      <c r="C89" s="123"/>
      <c r="D89" s="123"/>
      <c r="E89" s="123"/>
      <c r="F89" s="123"/>
      <c r="G89" s="123"/>
      <c r="H89" s="123"/>
      <c r="I89" s="124"/>
      <c r="J89" s="123"/>
      <c r="L89" s="232" t="s">
        <v>16</v>
      </c>
      <c r="M89" s="248">
        <v>141</v>
      </c>
      <c r="N89" s="249">
        <v>440</v>
      </c>
      <c r="O89" s="160">
        <f>M89+N89</f>
        <v>581</v>
      </c>
      <c r="P89" s="102">
        <v>0</v>
      </c>
      <c r="Q89" s="163">
        <f>O89+P89</f>
        <v>581</v>
      </c>
      <c r="R89" s="248">
        <v>146</v>
      </c>
      <c r="S89" s="249">
        <v>1443</v>
      </c>
      <c r="T89" s="160">
        <f>R89+S89</f>
        <v>1589</v>
      </c>
      <c r="U89" s="102">
        <v>0</v>
      </c>
      <c r="V89" s="165">
        <f>+U89+T89</f>
        <v>1589</v>
      </c>
      <c r="W89" s="222">
        <f t="shared" si="136"/>
        <v>173.49397590361443</v>
      </c>
      <c r="Y89" s="3"/>
      <c r="Z89" s="3"/>
    </row>
    <row r="90" spans="1:26" ht="14.25" thickTop="1" thickBot="1">
      <c r="A90" s="123"/>
      <c r="B90" s="212"/>
      <c r="C90" s="123"/>
      <c r="D90" s="123"/>
      <c r="E90" s="123"/>
      <c r="F90" s="123"/>
      <c r="G90" s="123"/>
      <c r="H90" s="123"/>
      <c r="I90" s="124"/>
      <c r="J90" s="123"/>
      <c r="L90" s="206" t="s">
        <v>17</v>
      </c>
      <c r="M90" s="166">
        <f t="shared" ref="M90:V90" si="137">+M87+M88+M89</f>
        <v>525</v>
      </c>
      <c r="N90" s="167">
        <f t="shared" si="137"/>
        <v>1359</v>
      </c>
      <c r="O90" s="166">
        <f t="shared" si="137"/>
        <v>1884</v>
      </c>
      <c r="P90" s="166">
        <f t="shared" si="137"/>
        <v>38</v>
      </c>
      <c r="Q90" s="166">
        <f t="shared" si="137"/>
        <v>1922</v>
      </c>
      <c r="R90" s="166">
        <f t="shared" si="137"/>
        <v>535</v>
      </c>
      <c r="S90" s="167">
        <f t="shared" si="137"/>
        <v>4181</v>
      </c>
      <c r="T90" s="166">
        <f t="shared" si="137"/>
        <v>4716</v>
      </c>
      <c r="U90" s="166">
        <f t="shared" si="137"/>
        <v>0</v>
      </c>
      <c r="V90" s="168">
        <f t="shared" si="137"/>
        <v>4716</v>
      </c>
      <c r="W90" s="169">
        <f>IF(Q90=0,0,((V90/Q90)-1)*100)</f>
        <v>145.36940686784598</v>
      </c>
      <c r="Y90" s="3"/>
      <c r="Z90" s="3"/>
    </row>
    <row r="91" spans="1:26" ht="13.5" thickTop="1">
      <c r="A91" s="123"/>
      <c r="B91" s="212"/>
      <c r="C91" s="123"/>
      <c r="D91" s="123"/>
      <c r="E91" s="123"/>
      <c r="F91" s="123"/>
      <c r="G91" s="123"/>
      <c r="H91" s="123"/>
      <c r="I91" s="124"/>
      <c r="J91" s="123"/>
      <c r="L91" s="226" t="s">
        <v>18</v>
      </c>
      <c r="M91" s="248">
        <v>106</v>
      </c>
      <c r="N91" s="249">
        <v>357</v>
      </c>
      <c r="O91" s="160">
        <f>M91+N91</f>
        <v>463</v>
      </c>
      <c r="P91" s="102">
        <v>0</v>
      </c>
      <c r="Q91" s="163">
        <f>P91+O91</f>
        <v>463</v>
      </c>
      <c r="R91" s="248">
        <v>142</v>
      </c>
      <c r="S91" s="249">
        <v>1262</v>
      </c>
      <c r="T91" s="160">
        <f>R91+S91</f>
        <v>1404</v>
      </c>
      <c r="U91" s="102">
        <v>1</v>
      </c>
      <c r="V91" s="165">
        <f>+U91+T91</f>
        <v>1405</v>
      </c>
      <c r="W91" s="222">
        <f t="shared" si="136"/>
        <v>203.45572354211666</v>
      </c>
      <c r="Y91" s="3"/>
      <c r="Z91" s="3"/>
    </row>
    <row r="92" spans="1:26">
      <c r="A92" s="123"/>
      <c r="B92" s="212"/>
      <c r="C92" s="123"/>
      <c r="D92" s="123"/>
      <c r="E92" s="123"/>
      <c r="F92" s="123"/>
      <c r="G92" s="123"/>
      <c r="H92" s="123"/>
      <c r="I92" s="124"/>
      <c r="J92" s="123"/>
      <c r="L92" s="226" t="s">
        <v>19</v>
      </c>
      <c r="M92" s="248">
        <v>74</v>
      </c>
      <c r="N92" s="249">
        <v>328</v>
      </c>
      <c r="O92" s="160">
        <f>M92+N92</f>
        <v>402</v>
      </c>
      <c r="P92" s="102">
        <v>0</v>
      </c>
      <c r="Q92" s="163">
        <f>P92+O92</f>
        <v>402</v>
      </c>
      <c r="R92" s="248">
        <v>102</v>
      </c>
      <c r="S92" s="249">
        <v>1209</v>
      </c>
      <c r="T92" s="160">
        <f>R92+S92</f>
        <v>1311</v>
      </c>
      <c r="U92" s="102">
        <v>0</v>
      </c>
      <c r="V92" s="165">
        <f>+U92+T92</f>
        <v>1311</v>
      </c>
      <c r="W92" s="222">
        <f>IF(Q92=0,0,((V92/Q92)-1)*100)</f>
        <v>226.11940298507466</v>
      </c>
      <c r="Y92" s="3"/>
      <c r="Z92" s="3"/>
    </row>
    <row r="93" spans="1:26" ht="13.5" thickBot="1">
      <c r="A93" s="123"/>
      <c r="B93" s="212"/>
      <c r="C93" s="123"/>
      <c r="D93" s="123"/>
      <c r="E93" s="123"/>
      <c r="F93" s="123"/>
      <c r="G93" s="123"/>
      <c r="H93" s="123"/>
      <c r="I93" s="124"/>
      <c r="J93" s="123"/>
      <c r="L93" s="226" t="s">
        <v>20</v>
      </c>
      <c r="M93" s="248">
        <v>116</v>
      </c>
      <c r="N93" s="249">
        <v>743</v>
      </c>
      <c r="O93" s="160">
        <f>M93+N93</f>
        <v>859</v>
      </c>
      <c r="P93" s="102">
        <v>0</v>
      </c>
      <c r="Q93" s="163">
        <f>P93+O93</f>
        <v>859</v>
      </c>
      <c r="R93" s="248">
        <v>155</v>
      </c>
      <c r="S93" s="249">
        <v>1454</v>
      </c>
      <c r="T93" s="160">
        <f>R93+S93</f>
        <v>1609</v>
      </c>
      <c r="U93" s="102">
        <v>0</v>
      </c>
      <c r="V93" s="165">
        <f>+U93+T93</f>
        <v>1609</v>
      </c>
      <c r="W93" s="222">
        <f>IF(Q93=0,0,((V93/Q93)-1)*100)</f>
        <v>87.31082654249127</v>
      </c>
      <c r="Y93" s="3"/>
    </row>
    <row r="94" spans="1:26" ht="14.25" thickTop="1" thickBot="1">
      <c r="A94" s="123"/>
      <c r="B94" s="212"/>
      <c r="C94" s="123"/>
      <c r="D94" s="123"/>
      <c r="E94" s="123"/>
      <c r="F94" s="123"/>
      <c r="G94" s="123"/>
      <c r="H94" s="123"/>
      <c r="I94" s="124"/>
      <c r="J94" s="123"/>
      <c r="L94" s="206" t="s">
        <v>89</v>
      </c>
      <c r="M94" s="166">
        <f t="shared" ref="M94:V94" si="138">+M91+M92+M93</f>
        <v>296</v>
      </c>
      <c r="N94" s="167">
        <f t="shared" si="138"/>
        <v>1428</v>
      </c>
      <c r="O94" s="166">
        <f t="shared" si="138"/>
        <v>1724</v>
      </c>
      <c r="P94" s="166">
        <f t="shared" si="138"/>
        <v>0</v>
      </c>
      <c r="Q94" s="166">
        <f t="shared" si="138"/>
        <v>1724</v>
      </c>
      <c r="R94" s="166">
        <f t="shared" si="138"/>
        <v>399</v>
      </c>
      <c r="S94" s="167">
        <f t="shared" si="138"/>
        <v>3925</v>
      </c>
      <c r="T94" s="166">
        <f t="shared" si="138"/>
        <v>4324</v>
      </c>
      <c r="U94" s="166">
        <f t="shared" si="138"/>
        <v>1</v>
      </c>
      <c r="V94" s="168">
        <f t="shared" si="138"/>
        <v>4325</v>
      </c>
      <c r="W94" s="169">
        <f>IF(Q94=0,0,((V94/Q94)-1)*100)</f>
        <v>150.87006960556843</v>
      </c>
      <c r="Y94" s="3"/>
      <c r="Z94" s="3"/>
    </row>
    <row r="95" spans="1:26" ht="13.5" thickTop="1">
      <c r="A95" s="123"/>
      <c r="B95" s="212"/>
      <c r="C95" s="123"/>
      <c r="D95" s="123"/>
      <c r="E95" s="123"/>
      <c r="F95" s="123"/>
      <c r="G95" s="123"/>
      <c r="H95" s="123"/>
      <c r="I95" s="124"/>
      <c r="J95" s="123"/>
      <c r="L95" s="226" t="s">
        <v>21</v>
      </c>
      <c r="M95" s="248">
        <v>218</v>
      </c>
      <c r="N95" s="249">
        <v>659</v>
      </c>
      <c r="O95" s="160">
        <f>M95+N95</f>
        <v>877</v>
      </c>
      <c r="P95" s="102">
        <v>0</v>
      </c>
      <c r="Q95" s="163">
        <f>P95+O95</f>
        <v>877</v>
      </c>
      <c r="R95" s="248">
        <v>188</v>
      </c>
      <c r="S95" s="249">
        <v>1478</v>
      </c>
      <c r="T95" s="160">
        <f>R95+S95</f>
        <v>1666</v>
      </c>
      <c r="U95" s="102">
        <v>1</v>
      </c>
      <c r="V95" s="165">
        <f>+U95+T95</f>
        <v>1667</v>
      </c>
      <c r="W95" s="222">
        <f t="shared" si="136"/>
        <v>90.079817559863159</v>
      </c>
      <c r="Y95" s="3"/>
      <c r="Z95" s="3"/>
    </row>
    <row r="96" spans="1:26">
      <c r="A96" s="123"/>
      <c r="B96" s="212"/>
      <c r="C96" s="123"/>
      <c r="D96" s="123"/>
      <c r="E96" s="123"/>
      <c r="F96" s="123"/>
      <c r="G96" s="123"/>
      <c r="H96" s="123"/>
      <c r="I96" s="124"/>
      <c r="J96" s="123"/>
      <c r="L96" s="226" t="s">
        <v>90</v>
      </c>
      <c r="M96" s="248">
        <v>118</v>
      </c>
      <c r="N96" s="249">
        <v>699</v>
      </c>
      <c r="O96" s="160">
        <f>M96+N96</f>
        <v>817</v>
      </c>
      <c r="P96" s="102">
        <v>2</v>
      </c>
      <c r="Q96" s="163">
        <f>P96+O96</f>
        <v>819</v>
      </c>
      <c r="R96" s="248">
        <v>131</v>
      </c>
      <c r="S96" s="249">
        <v>1762</v>
      </c>
      <c r="T96" s="160">
        <f>R96+S96</f>
        <v>1893</v>
      </c>
      <c r="U96" s="102">
        <v>0</v>
      </c>
      <c r="V96" s="165">
        <f>T96+U96</f>
        <v>1893</v>
      </c>
      <c r="W96" s="222">
        <f>IF(Q96=0,0,((V96/Q96)-1)*100)</f>
        <v>131.13553113553112</v>
      </c>
      <c r="Y96" s="3"/>
      <c r="Z96" s="3"/>
    </row>
    <row r="97" spans="1:26" ht="13.5" thickBot="1">
      <c r="A97" s="123"/>
      <c r="B97" s="212"/>
      <c r="C97" s="123"/>
      <c r="D97" s="123"/>
      <c r="E97" s="123"/>
      <c r="F97" s="123"/>
      <c r="G97" s="123"/>
      <c r="H97" s="123"/>
      <c r="I97" s="124"/>
      <c r="J97" s="123"/>
      <c r="L97" s="226" t="s">
        <v>22</v>
      </c>
      <c r="M97" s="248">
        <v>94</v>
      </c>
      <c r="N97" s="249">
        <v>803</v>
      </c>
      <c r="O97" s="161">
        <f>M97+N97</f>
        <v>897</v>
      </c>
      <c r="P97" s="255">
        <v>51</v>
      </c>
      <c r="Q97" s="163">
        <f>P97+O97</f>
        <v>948</v>
      </c>
      <c r="R97" s="248">
        <v>121</v>
      </c>
      <c r="S97" s="249">
        <v>1475</v>
      </c>
      <c r="T97" s="161">
        <f>R97+S97</f>
        <v>1596</v>
      </c>
      <c r="U97" s="255">
        <v>0</v>
      </c>
      <c r="V97" s="165">
        <f>T97+U97</f>
        <v>1596</v>
      </c>
      <c r="W97" s="222">
        <f t="shared" si="136"/>
        <v>68.354430379746844</v>
      </c>
      <c r="Y97" s="3"/>
      <c r="Z97" s="3"/>
    </row>
    <row r="98" spans="1:26" ht="14.25" thickTop="1" thickBot="1">
      <c r="A98" s="123"/>
      <c r="B98" s="212"/>
      <c r="C98" s="123"/>
      <c r="D98" s="123"/>
      <c r="E98" s="123"/>
      <c r="F98" s="123"/>
      <c r="G98" s="123"/>
      <c r="H98" s="123"/>
      <c r="I98" s="124"/>
      <c r="J98" s="123"/>
      <c r="L98" s="207" t="s">
        <v>23</v>
      </c>
      <c r="M98" s="170">
        <f>+M95+M96+M97</f>
        <v>430</v>
      </c>
      <c r="N98" s="170">
        <f t="shared" ref="N98" si="139">+N95+N96+N97</f>
        <v>2161</v>
      </c>
      <c r="O98" s="171">
        <f t="shared" ref="O98" si="140">+O95+O96+O97</f>
        <v>2591</v>
      </c>
      <c r="P98" s="171">
        <f t="shared" ref="P98" si="141">+P95+P96+P97</f>
        <v>53</v>
      </c>
      <c r="Q98" s="171">
        <f t="shared" ref="Q98" si="142">+Q95+Q96+Q97</f>
        <v>2644</v>
      </c>
      <c r="R98" s="170">
        <f t="shared" ref="R98" si="143">+R95+R96+R97</f>
        <v>440</v>
      </c>
      <c r="S98" s="170">
        <f t="shared" ref="S98" si="144">+S95+S96+S97</f>
        <v>4715</v>
      </c>
      <c r="T98" s="171">
        <f t="shared" ref="T98" si="145">+T95+T96+T97</f>
        <v>5155</v>
      </c>
      <c r="U98" s="171">
        <f t="shared" ref="U98" si="146">+U95+U96+U97</f>
        <v>1</v>
      </c>
      <c r="V98" s="171">
        <f t="shared" ref="V98" si="147">+V95+V96+V97</f>
        <v>5156</v>
      </c>
      <c r="W98" s="172">
        <f t="shared" si="136"/>
        <v>95.007564296520414</v>
      </c>
    </row>
    <row r="99" spans="1:26" ht="13.5" thickTop="1">
      <c r="A99" s="123"/>
      <c r="B99" s="212"/>
      <c r="C99" s="123"/>
      <c r="D99" s="123"/>
      <c r="E99" s="123"/>
      <c r="F99" s="123"/>
      <c r="G99" s="123"/>
      <c r="H99" s="123"/>
      <c r="I99" s="124"/>
      <c r="J99" s="123"/>
      <c r="L99" s="226" t="s">
        <v>25</v>
      </c>
      <c r="M99" s="248">
        <v>171</v>
      </c>
      <c r="N99" s="249">
        <v>784</v>
      </c>
      <c r="O99" s="161">
        <f>M99+N99</f>
        <v>955</v>
      </c>
      <c r="P99" s="256">
        <v>0</v>
      </c>
      <c r="Q99" s="163">
        <f>P99+O99</f>
        <v>955</v>
      </c>
      <c r="R99" s="248">
        <v>199</v>
      </c>
      <c r="S99" s="249">
        <v>1498</v>
      </c>
      <c r="T99" s="161">
        <f>R99+S99</f>
        <v>1697</v>
      </c>
      <c r="U99" s="256">
        <v>0</v>
      </c>
      <c r="V99" s="165">
        <f>T99+U99</f>
        <v>1697</v>
      </c>
      <c r="W99" s="222">
        <f t="shared" si="136"/>
        <v>77.696335078534034</v>
      </c>
    </row>
    <row r="100" spans="1:26">
      <c r="A100" s="123"/>
      <c r="B100" s="212"/>
      <c r="C100" s="123"/>
      <c r="D100" s="123"/>
      <c r="E100" s="123"/>
      <c r="F100" s="123"/>
      <c r="G100" s="123"/>
      <c r="H100" s="123"/>
      <c r="I100" s="124"/>
      <c r="J100" s="123"/>
      <c r="L100" s="226" t="s">
        <v>26</v>
      </c>
      <c r="M100" s="248">
        <v>73</v>
      </c>
      <c r="N100" s="249">
        <v>851</v>
      </c>
      <c r="O100" s="161">
        <f>M100+N100</f>
        <v>924</v>
      </c>
      <c r="P100" s="102">
        <v>0</v>
      </c>
      <c r="Q100" s="163">
        <f>P100+O100</f>
        <v>924</v>
      </c>
      <c r="R100" s="248">
        <v>257</v>
      </c>
      <c r="S100" s="249">
        <v>1378</v>
      </c>
      <c r="T100" s="161">
        <f>R100+S100</f>
        <v>1635</v>
      </c>
      <c r="U100" s="102">
        <v>2</v>
      </c>
      <c r="V100" s="165">
        <f>T100+U100</f>
        <v>1637</v>
      </c>
      <c r="W100" s="222">
        <f>IF(Q100=0,0,((V100/Q100)-1)*100)</f>
        <v>77.164502164502167</v>
      </c>
    </row>
    <row r="101" spans="1:26" ht="13.5" thickBot="1">
      <c r="A101" s="98"/>
      <c r="B101" s="212"/>
      <c r="C101" s="123"/>
      <c r="D101" s="123"/>
      <c r="E101" s="123"/>
      <c r="F101" s="123"/>
      <c r="G101" s="123"/>
      <c r="H101" s="123"/>
      <c r="I101" s="124"/>
      <c r="J101" s="98"/>
      <c r="L101" s="226" t="s">
        <v>27</v>
      </c>
      <c r="M101" s="248">
        <v>111</v>
      </c>
      <c r="N101" s="249">
        <v>933</v>
      </c>
      <c r="O101" s="161">
        <f>M101+N101</f>
        <v>1044</v>
      </c>
      <c r="P101" s="102">
        <v>0</v>
      </c>
      <c r="Q101" s="163">
        <f>P101+O101</f>
        <v>1044</v>
      </c>
      <c r="R101" s="248">
        <v>287</v>
      </c>
      <c r="S101" s="249">
        <v>1808</v>
      </c>
      <c r="T101" s="161">
        <f>R101+S101</f>
        <v>2095</v>
      </c>
      <c r="U101" s="102">
        <v>13</v>
      </c>
      <c r="V101" s="165">
        <f>U101+T101</f>
        <v>2108</v>
      </c>
      <c r="W101" s="222">
        <f>IF(Q101=0,0,((V101/Q101)-1)*100)</f>
        <v>101.91570881226055</v>
      </c>
    </row>
    <row r="102" spans="1:26" ht="14.25" thickTop="1" thickBot="1">
      <c r="A102" s="123"/>
      <c r="B102" s="212"/>
      <c r="C102" s="123"/>
      <c r="D102" s="123"/>
      <c r="E102" s="123"/>
      <c r="F102" s="123"/>
      <c r="G102" s="123"/>
      <c r="H102" s="123"/>
      <c r="I102" s="124"/>
      <c r="J102" s="123"/>
      <c r="L102" s="206" t="s">
        <v>28</v>
      </c>
      <c r="M102" s="166">
        <f t="shared" ref="M102:V102" si="148">+M99+M100+M101</f>
        <v>355</v>
      </c>
      <c r="N102" s="167">
        <f t="shared" si="148"/>
        <v>2568</v>
      </c>
      <c r="O102" s="166">
        <f t="shared" si="148"/>
        <v>2923</v>
      </c>
      <c r="P102" s="166">
        <f t="shared" si="148"/>
        <v>0</v>
      </c>
      <c r="Q102" s="166">
        <f t="shared" si="148"/>
        <v>2923</v>
      </c>
      <c r="R102" s="166">
        <f t="shared" si="148"/>
        <v>743</v>
      </c>
      <c r="S102" s="167">
        <f t="shared" si="148"/>
        <v>4684</v>
      </c>
      <c r="T102" s="166">
        <f t="shared" si="148"/>
        <v>5427</v>
      </c>
      <c r="U102" s="166">
        <f t="shared" si="148"/>
        <v>15</v>
      </c>
      <c r="V102" s="166">
        <f t="shared" si="148"/>
        <v>5442</v>
      </c>
      <c r="W102" s="169">
        <f t="shared" ref="W102" si="149">IF(Q102=0,0,((V102/Q102)-1)*100)</f>
        <v>86.178583646938065</v>
      </c>
    </row>
    <row r="103" spans="1:26" ht="14.25" thickTop="1" thickBot="1">
      <c r="A103" s="123"/>
      <c r="B103" s="212"/>
      <c r="C103" s="123"/>
      <c r="D103" s="123"/>
      <c r="E103" s="123"/>
      <c r="F103" s="123"/>
      <c r="G103" s="123"/>
      <c r="H103" s="123"/>
      <c r="I103" s="124"/>
      <c r="J103" s="123"/>
      <c r="L103" s="206" t="s">
        <v>94</v>
      </c>
      <c r="M103" s="166">
        <f t="shared" ref="M103" si="150">+M94+M98+M102</f>
        <v>1081</v>
      </c>
      <c r="N103" s="167">
        <f t="shared" ref="N103" si="151">+N94+N98+N102</f>
        <v>6157</v>
      </c>
      <c r="O103" s="166">
        <f t="shared" ref="O103" si="152">+O94+O98+O102</f>
        <v>7238</v>
      </c>
      <c r="P103" s="166">
        <f t="shared" ref="P103" si="153">+P94+P98+P102</f>
        <v>53</v>
      </c>
      <c r="Q103" s="166">
        <f t="shared" ref="Q103" si="154">+Q94+Q98+Q102</f>
        <v>7291</v>
      </c>
      <c r="R103" s="166">
        <f t="shared" ref="R103" si="155">+R94+R98+R102</f>
        <v>1582</v>
      </c>
      <c r="S103" s="167">
        <f t="shared" ref="S103" si="156">+S94+S98+S102</f>
        <v>13324</v>
      </c>
      <c r="T103" s="166">
        <f t="shared" ref="T103" si="157">+T94+T98+T102</f>
        <v>14906</v>
      </c>
      <c r="U103" s="166">
        <f t="shared" ref="U103" si="158">+U94+U98+U102</f>
        <v>17</v>
      </c>
      <c r="V103" s="168">
        <f t="shared" ref="V103" si="159">+V94+V98+V102</f>
        <v>14923</v>
      </c>
      <c r="W103" s="169">
        <f t="shared" ref="W103:W104" si="160">IF(Q103=0,0,((V103/Q103)-1)*100)</f>
        <v>104.6769990399122</v>
      </c>
      <c r="Y103" s="3"/>
      <c r="Z103" s="3"/>
    </row>
    <row r="104" spans="1:26" ht="14.25" thickTop="1" thickBot="1">
      <c r="A104" s="123"/>
      <c r="B104" s="212"/>
      <c r="C104" s="123"/>
      <c r="D104" s="123"/>
      <c r="E104" s="123"/>
      <c r="F104" s="123"/>
      <c r="G104" s="123"/>
      <c r="H104" s="123"/>
      <c r="I104" s="124"/>
      <c r="J104" s="123"/>
      <c r="L104" s="206" t="s">
        <v>92</v>
      </c>
      <c r="M104" s="166">
        <f t="shared" ref="M104:V104" si="161">+M90+M94+M98+M102</f>
        <v>1606</v>
      </c>
      <c r="N104" s="167">
        <f t="shared" si="161"/>
        <v>7516</v>
      </c>
      <c r="O104" s="166">
        <f t="shared" si="161"/>
        <v>9122</v>
      </c>
      <c r="P104" s="166">
        <f t="shared" si="161"/>
        <v>91</v>
      </c>
      <c r="Q104" s="166">
        <f t="shared" si="161"/>
        <v>9213</v>
      </c>
      <c r="R104" s="166">
        <f t="shared" si="161"/>
        <v>2117</v>
      </c>
      <c r="S104" s="167">
        <f t="shared" si="161"/>
        <v>17505</v>
      </c>
      <c r="T104" s="166">
        <f t="shared" si="161"/>
        <v>19622</v>
      </c>
      <c r="U104" s="166">
        <f t="shared" si="161"/>
        <v>17</v>
      </c>
      <c r="V104" s="168">
        <f t="shared" si="161"/>
        <v>19639</v>
      </c>
      <c r="W104" s="169">
        <f t="shared" si="160"/>
        <v>113.16617822641919</v>
      </c>
      <c r="Y104" s="3"/>
      <c r="Z104" s="3"/>
    </row>
    <row r="105" spans="1:26" ht="14.25" thickTop="1" thickBot="1">
      <c r="A105" s="123"/>
      <c r="B105" s="212"/>
      <c r="C105" s="123"/>
      <c r="D105" s="123"/>
      <c r="E105" s="123"/>
      <c r="F105" s="123"/>
      <c r="G105" s="123"/>
      <c r="H105" s="123"/>
      <c r="I105" s="124"/>
      <c r="J105" s="123"/>
      <c r="L105" s="205" t="s">
        <v>61</v>
      </c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6"/>
    </row>
    <row r="106" spans="1:26" ht="13.5" thickTop="1">
      <c r="B106" s="212"/>
      <c r="C106" s="123"/>
      <c r="D106" s="123"/>
      <c r="E106" s="123"/>
      <c r="F106" s="123"/>
      <c r="G106" s="123"/>
      <c r="H106" s="123"/>
      <c r="I106" s="124"/>
      <c r="L106" s="295" t="s">
        <v>45</v>
      </c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7"/>
    </row>
    <row r="107" spans="1:26" ht="13.5" thickBot="1">
      <c r="B107" s="212"/>
      <c r="C107" s="123"/>
      <c r="D107" s="123"/>
      <c r="E107" s="123"/>
      <c r="F107" s="123"/>
      <c r="G107" s="123"/>
      <c r="H107" s="123"/>
      <c r="I107" s="124"/>
      <c r="L107" s="298" t="s">
        <v>46</v>
      </c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300"/>
    </row>
    <row r="108" spans="1:26" ht="14.25" thickTop="1" thickBot="1">
      <c r="B108" s="212"/>
      <c r="C108" s="123"/>
      <c r="D108" s="123"/>
      <c r="E108" s="123"/>
      <c r="F108" s="123"/>
      <c r="G108" s="123"/>
      <c r="H108" s="123"/>
      <c r="I108" s="124"/>
      <c r="L108" s="202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122" t="s">
        <v>41</v>
      </c>
    </row>
    <row r="109" spans="1:26" ht="14.25" thickTop="1" thickBot="1">
      <c r="B109" s="212"/>
      <c r="C109" s="123"/>
      <c r="D109" s="123"/>
      <c r="E109" s="123"/>
      <c r="F109" s="123"/>
      <c r="G109" s="123"/>
      <c r="H109" s="123"/>
      <c r="I109" s="124"/>
      <c r="L109" s="224"/>
      <c r="M109" s="292" t="s">
        <v>91</v>
      </c>
      <c r="N109" s="293"/>
      <c r="O109" s="293"/>
      <c r="P109" s="293"/>
      <c r="Q109" s="294"/>
      <c r="R109" s="292" t="s">
        <v>93</v>
      </c>
      <c r="S109" s="293"/>
      <c r="T109" s="293"/>
      <c r="U109" s="293"/>
      <c r="V109" s="294"/>
      <c r="W109" s="225" t="s">
        <v>4</v>
      </c>
    </row>
    <row r="110" spans="1:26" ht="13.5" thickTop="1">
      <c r="B110" s="212"/>
      <c r="C110" s="123"/>
      <c r="D110" s="123"/>
      <c r="E110" s="123"/>
      <c r="F110" s="123"/>
      <c r="G110" s="123"/>
      <c r="H110" s="123"/>
      <c r="I110" s="124"/>
      <c r="L110" s="226" t="s">
        <v>5</v>
      </c>
      <c r="M110" s="227"/>
      <c r="N110" s="230"/>
      <c r="O110" s="173"/>
      <c r="P110" s="231"/>
      <c r="Q110" s="174"/>
      <c r="R110" s="227"/>
      <c r="S110" s="230"/>
      <c r="T110" s="173"/>
      <c r="U110" s="231"/>
      <c r="V110" s="174"/>
      <c r="W110" s="229" t="s">
        <v>6</v>
      </c>
    </row>
    <row r="111" spans="1:26" ht="13.5" thickBot="1">
      <c r="B111" s="212"/>
      <c r="C111" s="123"/>
      <c r="D111" s="123"/>
      <c r="E111" s="123"/>
      <c r="F111" s="123"/>
      <c r="G111" s="123"/>
      <c r="H111" s="123"/>
      <c r="I111" s="124"/>
      <c r="L111" s="232"/>
      <c r="M111" s="236" t="s">
        <v>42</v>
      </c>
      <c r="N111" s="237" t="s">
        <v>43</v>
      </c>
      <c r="O111" s="175" t="s">
        <v>44</v>
      </c>
      <c r="P111" s="238" t="s">
        <v>13</v>
      </c>
      <c r="Q111" s="220" t="s">
        <v>9</v>
      </c>
      <c r="R111" s="236" t="s">
        <v>42</v>
      </c>
      <c r="S111" s="237" t="s">
        <v>43</v>
      </c>
      <c r="T111" s="175" t="s">
        <v>44</v>
      </c>
      <c r="U111" s="238" t="s">
        <v>13</v>
      </c>
      <c r="V111" s="220" t="s">
        <v>9</v>
      </c>
      <c r="W111" s="235"/>
    </row>
    <row r="112" spans="1:26" ht="4.5" customHeight="1" thickTop="1">
      <c r="B112" s="212"/>
      <c r="C112" s="123"/>
      <c r="D112" s="123"/>
      <c r="E112" s="123"/>
      <c r="F112" s="123"/>
      <c r="G112" s="123"/>
      <c r="H112" s="123"/>
      <c r="I112" s="124"/>
      <c r="L112" s="226"/>
      <c r="M112" s="242"/>
      <c r="N112" s="243"/>
      <c r="O112" s="159"/>
      <c r="P112" s="244"/>
      <c r="Q112" s="162"/>
      <c r="R112" s="242"/>
      <c r="S112" s="243"/>
      <c r="T112" s="159"/>
      <c r="U112" s="244"/>
      <c r="V112" s="164"/>
      <c r="W112" s="245"/>
    </row>
    <row r="113" spans="1:27">
      <c r="B113" s="212"/>
      <c r="C113" s="123"/>
      <c r="D113" s="123"/>
      <c r="E113" s="123"/>
      <c r="F113" s="123"/>
      <c r="G113" s="123"/>
      <c r="H113" s="123"/>
      <c r="I113" s="124"/>
      <c r="L113" s="226" t="s">
        <v>14</v>
      </c>
      <c r="M113" s="248">
        <v>290</v>
      </c>
      <c r="N113" s="249">
        <v>619</v>
      </c>
      <c r="O113" s="160">
        <f>M113+N113</f>
        <v>909</v>
      </c>
      <c r="P113" s="102">
        <v>0</v>
      </c>
      <c r="Q113" s="163">
        <f>O113+P113</f>
        <v>909</v>
      </c>
      <c r="R113" s="248">
        <v>222</v>
      </c>
      <c r="S113" s="249">
        <v>914</v>
      </c>
      <c r="T113" s="160">
        <f>R113+S113</f>
        <v>1136</v>
      </c>
      <c r="U113" s="102">
        <v>0</v>
      </c>
      <c r="V113" s="165">
        <f>T113+U113</f>
        <v>1136</v>
      </c>
      <c r="W113" s="222">
        <f t="shared" ref="W113:W128" si="162">IF(Q113=0,0,((V113/Q113)-1)*100)</f>
        <v>24.972497249724967</v>
      </c>
    </row>
    <row r="114" spans="1:27">
      <c r="B114" s="212"/>
      <c r="C114" s="123"/>
      <c r="D114" s="123"/>
      <c r="E114" s="123"/>
      <c r="F114" s="123"/>
      <c r="G114" s="123"/>
      <c r="H114" s="123"/>
      <c r="I114" s="124"/>
      <c r="L114" s="226" t="s">
        <v>15</v>
      </c>
      <c r="M114" s="248">
        <v>279</v>
      </c>
      <c r="N114" s="249">
        <v>596</v>
      </c>
      <c r="O114" s="160">
        <f>M114+N114</f>
        <v>875</v>
      </c>
      <c r="P114" s="102">
        <v>0</v>
      </c>
      <c r="Q114" s="163">
        <f>O114+P114</f>
        <v>875</v>
      </c>
      <c r="R114" s="248">
        <v>236</v>
      </c>
      <c r="S114" s="249">
        <v>888</v>
      </c>
      <c r="T114" s="160">
        <f>R114+S114</f>
        <v>1124</v>
      </c>
      <c r="U114" s="102">
        <v>0</v>
      </c>
      <c r="V114" s="165">
        <f>T114+U114</f>
        <v>1124</v>
      </c>
      <c r="W114" s="222">
        <f t="shared" si="162"/>
        <v>28.457142857142848</v>
      </c>
      <c r="Y114" s="3"/>
    </row>
    <row r="115" spans="1:27" ht="13.5" thickBot="1">
      <c r="B115" s="212"/>
      <c r="C115" s="123"/>
      <c r="D115" s="123"/>
      <c r="E115" s="123"/>
      <c r="F115" s="123"/>
      <c r="G115" s="123"/>
      <c r="H115" s="123"/>
      <c r="I115" s="124"/>
      <c r="L115" s="232" t="s">
        <v>16</v>
      </c>
      <c r="M115" s="248">
        <v>297</v>
      </c>
      <c r="N115" s="249">
        <v>597</v>
      </c>
      <c r="O115" s="160">
        <f>M115+N115</f>
        <v>894</v>
      </c>
      <c r="P115" s="102">
        <v>1</v>
      </c>
      <c r="Q115" s="163">
        <f>O115+P115</f>
        <v>895</v>
      </c>
      <c r="R115" s="248">
        <v>260</v>
      </c>
      <c r="S115" s="249">
        <v>958</v>
      </c>
      <c r="T115" s="160">
        <f>R115+S115</f>
        <v>1218</v>
      </c>
      <c r="U115" s="102">
        <v>0</v>
      </c>
      <c r="V115" s="165">
        <f>T115+U115</f>
        <v>1218</v>
      </c>
      <c r="W115" s="222">
        <f t="shared" si="162"/>
        <v>36.089385474860336</v>
      </c>
      <c r="Y115" s="3"/>
    </row>
    <row r="116" spans="1:27" ht="14.25" thickTop="1" thickBot="1">
      <c r="B116" s="212"/>
      <c r="C116" s="123"/>
      <c r="D116" s="123"/>
      <c r="E116" s="123"/>
      <c r="F116" s="123"/>
      <c r="G116" s="123"/>
      <c r="H116" s="123"/>
      <c r="I116" s="124"/>
      <c r="L116" s="206" t="s">
        <v>17</v>
      </c>
      <c r="M116" s="166">
        <f>+M113+M114+M115</f>
        <v>866</v>
      </c>
      <c r="N116" s="167">
        <f>+N113+N114+N115</f>
        <v>1812</v>
      </c>
      <c r="O116" s="166">
        <f>+O113+O114+O115</f>
        <v>2678</v>
      </c>
      <c r="P116" s="166">
        <f>+P113+P114+P115</f>
        <v>1</v>
      </c>
      <c r="Q116" s="166">
        <f>Q115+Q113+Q114</f>
        <v>2679</v>
      </c>
      <c r="R116" s="166">
        <f>+R113+R114+R115</f>
        <v>718</v>
      </c>
      <c r="S116" s="167">
        <f>+S113+S114+S115</f>
        <v>2760</v>
      </c>
      <c r="T116" s="166">
        <f>+T113+T114+T115</f>
        <v>3478</v>
      </c>
      <c r="U116" s="166">
        <f>+U113+U114+U115</f>
        <v>0</v>
      </c>
      <c r="V116" s="168">
        <f>V115+V113+V114</f>
        <v>3478</v>
      </c>
      <c r="W116" s="169">
        <f t="shared" si="162"/>
        <v>29.824561403508774</v>
      </c>
      <c r="Y116" s="3"/>
      <c r="Z116" s="3"/>
    </row>
    <row r="117" spans="1:27" ht="13.5" thickTop="1">
      <c r="B117" s="212"/>
      <c r="C117" s="123"/>
      <c r="D117" s="123"/>
      <c r="E117" s="123"/>
      <c r="F117" s="123"/>
      <c r="G117" s="123"/>
      <c r="H117" s="123"/>
      <c r="I117" s="124"/>
      <c r="L117" s="226" t="s">
        <v>18</v>
      </c>
      <c r="M117" s="248">
        <v>260</v>
      </c>
      <c r="N117" s="249">
        <v>596</v>
      </c>
      <c r="O117" s="160">
        <f>M117+N117</f>
        <v>856</v>
      </c>
      <c r="P117" s="102">
        <v>2</v>
      </c>
      <c r="Q117" s="163">
        <f>O117+P117</f>
        <v>858</v>
      </c>
      <c r="R117" s="248">
        <v>268</v>
      </c>
      <c r="S117" s="249">
        <v>907</v>
      </c>
      <c r="T117" s="160">
        <f>R117+S117</f>
        <v>1175</v>
      </c>
      <c r="U117" s="102">
        <v>2</v>
      </c>
      <c r="V117" s="165">
        <f>T117+U117</f>
        <v>1177</v>
      </c>
      <c r="W117" s="222">
        <f t="shared" si="162"/>
        <v>37.179487179487182</v>
      </c>
      <c r="Y117" s="3"/>
      <c r="Z117" s="3"/>
    </row>
    <row r="118" spans="1:27">
      <c r="B118" s="212"/>
      <c r="C118" s="123"/>
      <c r="D118" s="123"/>
      <c r="E118" s="123"/>
      <c r="F118" s="123"/>
      <c r="G118" s="123"/>
      <c r="H118" s="123"/>
      <c r="I118" s="124"/>
      <c r="L118" s="226" t="s">
        <v>19</v>
      </c>
      <c r="M118" s="248">
        <v>238</v>
      </c>
      <c r="N118" s="249">
        <v>575</v>
      </c>
      <c r="O118" s="160">
        <f>M118+N118</f>
        <v>813</v>
      </c>
      <c r="P118" s="102">
        <v>2</v>
      </c>
      <c r="Q118" s="163">
        <f>O118+P118</f>
        <v>815</v>
      </c>
      <c r="R118" s="248">
        <v>272</v>
      </c>
      <c r="S118" s="249">
        <v>942</v>
      </c>
      <c r="T118" s="160">
        <f>R118+S118</f>
        <v>1214</v>
      </c>
      <c r="U118" s="102">
        <v>0</v>
      </c>
      <c r="V118" s="165">
        <f>T118+U118</f>
        <v>1214</v>
      </c>
      <c r="W118" s="222">
        <f>IF(Q118=0,0,((V118/Q118)-1)*100)</f>
        <v>48.95705521472393</v>
      </c>
      <c r="Y118" s="3"/>
      <c r="Z118" s="3"/>
    </row>
    <row r="119" spans="1:27" ht="13.5" thickBot="1">
      <c r="B119" s="212"/>
      <c r="C119" s="123"/>
      <c r="D119" s="123"/>
      <c r="E119" s="123"/>
      <c r="F119" s="123"/>
      <c r="G119" s="123"/>
      <c r="H119" s="123"/>
      <c r="I119" s="124"/>
      <c r="L119" s="226" t="s">
        <v>20</v>
      </c>
      <c r="M119" s="248">
        <v>218</v>
      </c>
      <c r="N119" s="249">
        <v>681</v>
      </c>
      <c r="O119" s="160">
        <f>M119+N119</f>
        <v>899</v>
      </c>
      <c r="P119" s="102">
        <v>3</v>
      </c>
      <c r="Q119" s="163">
        <f>O119+P119</f>
        <v>902</v>
      </c>
      <c r="R119" s="248">
        <v>249</v>
      </c>
      <c r="S119" s="249">
        <v>960</v>
      </c>
      <c r="T119" s="160">
        <f>R119+S119</f>
        <v>1209</v>
      </c>
      <c r="U119" s="102">
        <v>0</v>
      </c>
      <c r="V119" s="165">
        <f>T119+U119</f>
        <v>1209</v>
      </c>
      <c r="W119" s="222">
        <f>IF(Q119=0,0,((V119/Q119)-1)*100)</f>
        <v>34.035476718403544</v>
      </c>
      <c r="Y119" s="3"/>
      <c r="Z119" s="3"/>
    </row>
    <row r="120" spans="1:27" ht="14.25" thickTop="1" thickBot="1">
      <c r="B120" s="212"/>
      <c r="C120" s="123"/>
      <c r="D120" s="123"/>
      <c r="E120" s="123"/>
      <c r="F120" s="123"/>
      <c r="G120" s="123"/>
      <c r="H120" s="123"/>
      <c r="I120" s="124"/>
      <c r="L120" s="206" t="s">
        <v>89</v>
      </c>
      <c r="M120" s="166">
        <f t="shared" ref="M120:V120" si="163">+M117+M118+M119</f>
        <v>716</v>
      </c>
      <c r="N120" s="167">
        <f t="shared" si="163"/>
        <v>1852</v>
      </c>
      <c r="O120" s="166">
        <f t="shared" si="163"/>
        <v>2568</v>
      </c>
      <c r="P120" s="166">
        <f t="shared" si="163"/>
        <v>7</v>
      </c>
      <c r="Q120" s="166">
        <f t="shared" si="163"/>
        <v>2575</v>
      </c>
      <c r="R120" s="166">
        <f t="shared" si="163"/>
        <v>789</v>
      </c>
      <c r="S120" s="167">
        <f t="shared" si="163"/>
        <v>2809</v>
      </c>
      <c r="T120" s="166">
        <f t="shared" si="163"/>
        <v>3598</v>
      </c>
      <c r="U120" s="166">
        <f t="shared" si="163"/>
        <v>2</v>
      </c>
      <c r="V120" s="168">
        <f t="shared" si="163"/>
        <v>3600</v>
      </c>
      <c r="W120" s="169">
        <f t="shared" ref="W120" si="164">IF(Q120=0,0,((V120/Q120)-1)*100)</f>
        <v>39.805825242718448</v>
      </c>
      <c r="Y120" s="3"/>
      <c r="Z120" s="3"/>
    </row>
    <row r="121" spans="1:27" ht="13.5" thickTop="1">
      <c r="B121" s="212"/>
      <c r="C121" s="123"/>
      <c r="D121" s="123"/>
      <c r="E121" s="123"/>
      <c r="F121" s="123"/>
      <c r="G121" s="123"/>
      <c r="H121" s="123"/>
      <c r="I121" s="124"/>
      <c r="L121" s="226" t="s">
        <v>21</v>
      </c>
      <c r="M121" s="248">
        <v>245</v>
      </c>
      <c r="N121" s="249">
        <v>726</v>
      </c>
      <c r="O121" s="160">
        <f>M121+N121</f>
        <v>971</v>
      </c>
      <c r="P121" s="102">
        <v>0</v>
      </c>
      <c r="Q121" s="163">
        <f>O121+P121</f>
        <v>971</v>
      </c>
      <c r="R121" s="248">
        <v>202</v>
      </c>
      <c r="S121" s="249">
        <v>851</v>
      </c>
      <c r="T121" s="160">
        <f>R121+S121</f>
        <v>1053</v>
      </c>
      <c r="U121" s="102">
        <v>0</v>
      </c>
      <c r="V121" s="165">
        <f>T121+U121</f>
        <v>1053</v>
      </c>
      <c r="W121" s="222">
        <f t="shared" si="162"/>
        <v>8.4449021627188472</v>
      </c>
      <c r="Y121" s="3"/>
      <c r="Z121" s="3"/>
    </row>
    <row r="122" spans="1:27">
      <c r="B122" s="212"/>
      <c r="C122" s="123"/>
      <c r="D122" s="123"/>
      <c r="E122" s="123"/>
      <c r="F122" s="123"/>
      <c r="G122" s="123"/>
      <c r="H122" s="123"/>
      <c r="I122" s="124"/>
      <c r="L122" s="226" t="s">
        <v>90</v>
      </c>
      <c r="M122" s="248">
        <v>264</v>
      </c>
      <c r="N122" s="249">
        <v>712</v>
      </c>
      <c r="O122" s="160">
        <f>M122+N122</f>
        <v>976</v>
      </c>
      <c r="P122" s="102">
        <v>0</v>
      </c>
      <c r="Q122" s="163">
        <f>O122+P122</f>
        <v>976</v>
      </c>
      <c r="R122" s="248">
        <v>219</v>
      </c>
      <c r="S122" s="249">
        <v>810</v>
      </c>
      <c r="T122" s="160">
        <f>R122+S122</f>
        <v>1029</v>
      </c>
      <c r="U122" s="102">
        <v>0</v>
      </c>
      <c r="V122" s="165">
        <f>T122+U122</f>
        <v>1029</v>
      </c>
      <c r="W122" s="222">
        <f>IF(Q122=0,0,((V122/Q122)-1)*100)</f>
        <v>5.4303278688524692</v>
      </c>
      <c r="Y122" s="3"/>
      <c r="Z122" s="3"/>
    </row>
    <row r="123" spans="1:27" ht="13.5" thickBot="1">
      <c r="B123" s="212"/>
      <c r="C123" s="123"/>
      <c r="D123" s="123"/>
      <c r="E123" s="123"/>
      <c r="F123" s="123"/>
      <c r="G123" s="123"/>
      <c r="H123" s="123"/>
      <c r="I123" s="124"/>
      <c r="L123" s="226" t="s">
        <v>22</v>
      </c>
      <c r="M123" s="248">
        <v>237</v>
      </c>
      <c r="N123" s="249">
        <v>652</v>
      </c>
      <c r="O123" s="161">
        <f>M123+N123</f>
        <v>889</v>
      </c>
      <c r="P123" s="255">
        <v>0</v>
      </c>
      <c r="Q123" s="163">
        <f>O123+P123</f>
        <v>889</v>
      </c>
      <c r="R123" s="248">
        <v>212</v>
      </c>
      <c r="S123" s="249">
        <v>818</v>
      </c>
      <c r="T123" s="161">
        <f>R123+S123</f>
        <v>1030</v>
      </c>
      <c r="U123" s="255">
        <v>0</v>
      </c>
      <c r="V123" s="165">
        <f>T123+U123</f>
        <v>1030</v>
      </c>
      <c r="W123" s="222">
        <f t="shared" si="162"/>
        <v>15.860517435320576</v>
      </c>
      <c r="Y123" s="3"/>
      <c r="Z123" s="3"/>
    </row>
    <row r="124" spans="1:27" ht="14.25" thickTop="1" thickBot="1">
      <c r="B124" s="212"/>
      <c r="C124" s="123"/>
      <c r="D124" s="123"/>
      <c r="E124" s="123"/>
      <c r="F124" s="123"/>
      <c r="G124" s="123"/>
      <c r="H124" s="123"/>
      <c r="I124" s="124"/>
      <c r="L124" s="207" t="s">
        <v>23</v>
      </c>
      <c r="M124" s="170">
        <f>+M121+M122+M123</f>
        <v>746</v>
      </c>
      <c r="N124" s="170">
        <f t="shared" ref="N124" si="165">+N121+N122+N123</f>
        <v>2090</v>
      </c>
      <c r="O124" s="171">
        <f t="shared" ref="O124" si="166">+O121+O122+O123</f>
        <v>2836</v>
      </c>
      <c r="P124" s="171">
        <f t="shared" ref="P124" si="167">+P121+P122+P123</f>
        <v>0</v>
      </c>
      <c r="Q124" s="171">
        <f t="shared" ref="Q124" si="168">+Q121+Q122+Q123</f>
        <v>2836</v>
      </c>
      <c r="R124" s="170">
        <f t="shared" ref="R124" si="169">+R121+R122+R123</f>
        <v>633</v>
      </c>
      <c r="S124" s="170">
        <f t="shared" ref="S124" si="170">+S121+S122+S123</f>
        <v>2479</v>
      </c>
      <c r="T124" s="171">
        <f t="shared" ref="T124" si="171">+T121+T122+T123</f>
        <v>3112</v>
      </c>
      <c r="U124" s="171">
        <f t="shared" ref="U124" si="172">+U121+U122+U123</f>
        <v>0</v>
      </c>
      <c r="V124" s="171">
        <f t="shared" ref="V124" si="173">+V121+V122+V123</f>
        <v>3112</v>
      </c>
      <c r="W124" s="172">
        <f t="shared" si="162"/>
        <v>9.7320169252468336</v>
      </c>
      <c r="Y124" s="3"/>
    </row>
    <row r="125" spans="1:27" s="4" customFormat="1" ht="12.75" customHeight="1" thickTop="1">
      <c r="A125" s="129"/>
      <c r="B125" s="213"/>
      <c r="C125" s="130"/>
      <c r="D125" s="130"/>
      <c r="E125" s="130"/>
      <c r="F125" s="130"/>
      <c r="G125" s="130"/>
      <c r="H125" s="130"/>
      <c r="I125" s="131"/>
      <c r="J125" s="129"/>
      <c r="K125" s="129"/>
      <c r="L125" s="226" t="s">
        <v>25</v>
      </c>
      <c r="M125" s="248">
        <v>225</v>
      </c>
      <c r="N125" s="249">
        <v>698</v>
      </c>
      <c r="O125" s="161">
        <f>M125+N125</f>
        <v>923</v>
      </c>
      <c r="P125" s="256">
        <v>0</v>
      </c>
      <c r="Q125" s="163">
        <f>O125+P125</f>
        <v>923</v>
      </c>
      <c r="R125" s="248">
        <v>213</v>
      </c>
      <c r="S125" s="249">
        <v>905</v>
      </c>
      <c r="T125" s="161">
        <f>R125+S125</f>
        <v>1118</v>
      </c>
      <c r="U125" s="256">
        <v>0</v>
      </c>
      <c r="V125" s="165">
        <f>T125+U125</f>
        <v>1118</v>
      </c>
      <c r="W125" s="222">
        <f t="shared" si="162"/>
        <v>21.126760563380277</v>
      </c>
      <c r="X125" s="9"/>
      <c r="Y125" s="3"/>
      <c r="AA125" s="11"/>
    </row>
    <row r="126" spans="1:27" s="4" customFormat="1" ht="12.75" customHeight="1">
      <c r="A126" s="129"/>
      <c r="B126" s="214"/>
      <c r="C126" s="132"/>
      <c r="D126" s="132"/>
      <c r="E126" s="132"/>
      <c r="F126" s="132"/>
      <c r="G126" s="132"/>
      <c r="H126" s="132"/>
      <c r="I126" s="133"/>
      <c r="J126" s="129"/>
      <c r="K126" s="129"/>
      <c r="L126" s="226" t="s">
        <v>26</v>
      </c>
      <c r="M126" s="248">
        <v>239</v>
      </c>
      <c r="N126" s="249">
        <v>738</v>
      </c>
      <c r="O126" s="161">
        <f>M126+N126</f>
        <v>977</v>
      </c>
      <c r="P126" s="102">
        <v>0</v>
      </c>
      <c r="Q126" s="163">
        <f>O126+P126</f>
        <v>977</v>
      </c>
      <c r="R126" s="248">
        <v>246</v>
      </c>
      <c r="S126" s="249">
        <v>861</v>
      </c>
      <c r="T126" s="161">
        <f>R126+S126</f>
        <v>1107</v>
      </c>
      <c r="U126" s="102">
        <v>0</v>
      </c>
      <c r="V126" s="165">
        <f>T126+U126</f>
        <v>1107</v>
      </c>
      <c r="W126" s="222">
        <f>IF(Q126=0,0,((V126/Q126)-1)*100)</f>
        <v>13.306038894575224</v>
      </c>
      <c r="X126" s="9"/>
      <c r="Y126" s="3"/>
      <c r="AA126" s="11"/>
    </row>
    <row r="127" spans="1:27" s="4" customFormat="1" ht="12.75" customHeight="1" thickBot="1">
      <c r="A127" s="129"/>
      <c r="B127" s="214"/>
      <c r="C127" s="132"/>
      <c r="D127" s="132"/>
      <c r="E127" s="132"/>
      <c r="F127" s="132"/>
      <c r="G127" s="132"/>
      <c r="H127" s="132"/>
      <c r="I127" s="133"/>
      <c r="J127" s="129"/>
      <c r="K127" s="129"/>
      <c r="L127" s="226" t="s">
        <v>27</v>
      </c>
      <c r="M127" s="248">
        <v>221</v>
      </c>
      <c r="N127" s="249">
        <v>769</v>
      </c>
      <c r="O127" s="161">
        <f>M127+N127</f>
        <v>990</v>
      </c>
      <c r="P127" s="102">
        <v>0</v>
      </c>
      <c r="Q127" s="163">
        <f>O127+P127</f>
        <v>990</v>
      </c>
      <c r="R127" s="248">
        <v>257</v>
      </c>
      <c r="S127" s="249">
        <v>900</v>
      </c>
      <c r="T127" s="161">
        <f>R127+S127</f>
        <v>1157</v>
      </c>
      <c r="U127" s="102">
        <v>2</v>
      </c>
      <c r="V127" s="165">
        <f>T127+U127</f>
        <v>1159</v>
      </c>
      <c r="W127" s="222">
        <f t="shared" si="162"/>
        <v>17.07070707070708</v>
      </c>
      <c r="X127" s="9"/>
      <c r="Y127" s="3"/>
      <c r="AA127" s="11"/>
    </row>
    <row r="128" spans="1:27" ht="14.25" thickTop="1" thickBot="1">
      <c r="B128" s="212"/>
      <c r="C128" s="123"/>
      <c r="D128" s="123"/>
      <c r="E128" s="123"/>
      <c r="F128" s="123"/>
      <c r="G128" s="123"/>
      <c r="H128" s="123"/>
      <c r="I128" s="124"/>
      <c r="L128" s="206" t="s">
        <v>28</v>
      </c>
      <c r="M128" s="166">
        <f t="shared" ref="M128:V128" si="174">+M125+M126+M127</f>
        <v>685</v>
      </c>
      <c r="N128" s="167">
        <f t="shared" si="174"/>
        <v>2205</v>
      </c>
      <c r="O128" s="166">
        <f t="shared" si="174"/>
        <v>2890</v>
      </c>
      <c r="P128" s="166">
        <f t="shared" si="174"/>
        <v>0</v>
      </c>
      <c r="Q128" s="166">
        <f t="shared" si="174"/>
        <v>2890</v>
      </c>
      <c r="R128" s="166">
        <f t="shared" si="174"/>
        <v>716</v>
      </c>
      <c r="S128" s="167">
        <f t="shared" si="174"/>
        <v>2666</v>
      </c>
      <c r="T128" s="166">
        <f t="shared" si="174"/>
        <v>3382</v>
      </c>
      <c r="U128" s="166">
        <f t="shared" si="174"/>
        <v>2</v>
      </c>
      <c r="V128" s="166">
        <f t="shared" si="174"/>
        <v>3384</v>
      </c>
      <c r="W128" s="169">
        <f t="shared" si="162"/>
        <v>17.093425605536329</v>
      </c>
    </row>
    <row r="129" spans="2:26" ht="14.25" thickTop="1" thickBot="1">
      <c r="B129" s="212"/>
      <c r="C129" s="123"/>
      <c r="D129" s="123"/>
      <c r="E129" s="123"/>
      <c r="F129" s="123"/>
      <c r="G129" s="123"/>
      <c r="H129" s="123"/>
      <c r="I129" s="124"/>
      <c r="L129" s="206" t="s">
        <v>94</v>
      </c>
      <c r="M129" s="166">
        <f t="shared" ref="M129" si="175">+M120+M124+M128</f>
        <v>2147</v>
      </c>
      <c r="N129" s="167">
        <f t="shared" ref="N129" si="176">+N120+N124+N128</f>
        <v>6147</v>
      </c>
      <c r="O129" s="166">
        <f t="shared" ref="O129" si="177">+O120+O124+O128</f>
        <v>8294</v>
      </c>
      <c r="P129" s="166">
        <f t="shared" ref="P129" si="178">+P120+P124+P128</f>
        <v>7</v>
      </c>
      <c r="Q129" s="166">
        <f t="shared" ref="Q129" si="179">+Q120+Q124+Q128</f>
        <v>8301</v>
      </c>
      <c r="R129" s="166">
        <f t="shared" ref="R129" si="180">+R120+R124+R128</f>
        <v>2138</v>
      </c>
      <c r="S129" s="167">
        <f t="shared" ref="S129" si="181">+S120+S124+S128</f>
        <v>7954</v>
      </c>
      <c r="T129" s="166">
        <f t="shared" ref="T129" si="182">+T120+T124+T128</f>
        <v>10092</v>
      </c>
      <c r="U129" s="166">
        <f t="shared" ref="U129" si="183">+U120+U124+U128</f>
        <v>4</v>
      </c>
      <c r="V129" s="168">
        <f t="shared" ref="V129" si="184">+V120+V124+V128</f>
        <v>10096</v>
      </c>
      <c r="W129" s="169">
        <f t="shared" ref="W129:W130" si="185">IF(Q129=0,0,((V129/Q129)-1)*100)</f>
        <v>21.623900734851233</v>
      </c>
      <c r="Y129" s="3"/>
      <c r="Z129" s="3"/>
    </row>
    <row r="130" spans="2:26" ht="14.25" thickTop="1" thickBot="1">
      <c r="B130" s="212"/>
      <c r="C130" s="123"/>
      <c r="D130" s="123"/>
      <c r="E130" s="123"/>
      <c r="F130" s="123"/>
      <c r="G130" s="123"/>
      <c r="H130" s="123"/>
      <c r="I130" s="124"/>
      <c r="L130" s="206" t="s">
        <v>92</v>
      </c>
      <c r="M130" s="166">
        <f t="shared" ref="M130:V130" si="186">+M116+M120+M124+M128</f>
        <v>3013</v>
      </c>
      <c r="N130" s="167">
        <f t="shared" si="186"/>
        <v>7959</v>
      </c>
      <c r="O130" s="166">
        <f t="shared" si="186"/>
        <v>10972</v>
      </c>
      <c r="P130" s="166">
        <f t="shared" si="186"/>
        <v>8</v>
      </c>
      <c r="Q130" s="166">
        <f t="shared" si="186"/>
        <v>10980</v>
      </c>
      <c r="R130" s="166">
        <f t="shared" si="186"/>
        <v>2856</v>
      </c>
      <c r="S130" s="167">
        <f t="shared" si="186"/>
        <v>10714</v>
      </c>
      <c r="T130" s="166">
        <f t="shared" si="186"/>
        <v>13570</v>
      </c>
      <c r="U130" s="166">
        <f t="shared" si="186"/>
        <v>4</v>
      </c>
      <c r="V130" s="168">
        <f t="shared" si="186"/>
        <v>13574</v>
      </c>
      <c r="W130" s="169">
        <f t="shared" si="185"/>
        <v>23.624772313296894</v>
      </c>
      <c r="Y130" s="3"/>
      <c r="Z130" s="3"/>
    </row>
    <row r="131" spans="2:26" ht="14.25" thickTop="1" thickBot="1">
      <c r="B131" s="212"/>
      <c r="C131" s="123"/>
      <c r="D131" s="123"/>
      <c r="E131" s="123"/>
      <c r="F131" s="123"/>
      <c r="G131" s="123"/>
      <c r="H131" s="123"/>
      <c r="I131" s="124"/>
      <c r="L131" s="205" t="s">
        <v>61</v>
      </c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135"/>
    </row>
    <row r="132" spans="2:26" ht="13.5" thickTop="1">
      <c r="B132" s="212"/>
      <c r="C132" s="123"/>
      <c r="D132" s="123"/>
      <c r="E132" s="123"/>
      <c r="F132" s="123"/>
      <c r="G132" s="123"/>
      <c r="H132" s="123"/>
      <c r="I132" s="124"/>
      <c r="L132" s="295" t="s">
        <v>47</v>
      </c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7"/>
    </row>
    <row r="133" spans="2:26" ht="13.5" thickBot="1">
      <c r="B133" s="212"/>
      <c r="C133" s="123"/>
      <c r="D133" s="123"/>
      <c r="E133" s="123"/>
      <c r="F133" s="123"/>
      <c r="G133" s="123"/>
      <c r="H133" s="123"/>
      <c r="I133" s="124"/>
      <c r="L133" s="298" t="s">
        <v>48</v>
      </c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300"/>
    </row>
    <row r="134" spans="2:26" ht="14.25" thickTop="1" thickBot="1">
      <c r="B134" s="212"/>
      <c r="C134" s="123"/>
      <c r="D134" s="123"/>
      <c r="E134" s="123"/>
      <c r="F134" s="123"/>
      <c r="G134" s="123"/>
      <c r="H134" s="123"/>
      <c r="I134" s="124"/>
      <c r="L134" s="202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122" t="s">
        <v>41</v>
      </c>
    </row>
    <row r="135" spans="2:26" ht="14.25" thickTop="1" thickBot="1">
      <c r="B135" s="212"/>
      <c r="C135" s="123"/>
      <c r="D135" s="123"/>
      <c r="E135" s="123"/>
      <c r="F135" s="123"/>
      <c r="G135" s="123"/>
      <c r="H135" s="123"/>
      <c r="I135" s="124"/>
      <c r="L135" s="224"/>
      <c r="M135" s="292" t="s">
        <v>91</v>
      </c>
      <c r="N135" s="293"/>
      <c r="O135" s="293"/>
      <c r="P135" s="293"/>
      <c r="Q135" s="294"/>
      <c r="R135" s="292" t="s">
        <v>93</v>
      </c>
      <c r="S135" s="293"/>
      <c r="T135" s="293"/>
      <c r="U135" s="293"/>
      <c r="V135" s="294"/>
      <c r="W135" s="225" t="s">
        <v>4</v>
      </c>
    </row>
    <row r="136" spans="2:26" ht="13.5" thickTop="1">
      <c r="B136" s="212"/>
      <c r="C136" s="123"/>
      <c r="D136" s="123"/>
      <c r="E136" s="123"/>
      <c r="F136" s="123"/>
      <c r="G136" s="123"/>
      <c r="H136" s="123"/>
      <c r="I136" s="124"/>
      <c r="L136" s="226" t="s">
        <v>5</v>
      </c>
      <c r="M136" s="227"/>
      <c r="N136" s="230"/>
      <c r="O136" s="173"/>
      <c r="P136" s="231"/>
      <c r="Q136" s="174"/>
      <c r="R136" s="227"/>
      <c r="S136" s="230"/>
      <c r="T136" s="173"/>
      <c r="U136" s="231"/>
      <c r="V136" s="174"/>
      <c r="W136" s="229" t="s">
        <v>6</v>
      </c>
    </row>
    <row r="137" spans="2:26" ht="13.5" thickBot="1">
      <c r="B137" s="212"/>
      <c r="C137" s="123"/>
      <c r="D137" s="123"/>
      <c r="E137" s="123"/>
      <c r="F137" s="123"/>
      <c r="G137" s="123"/>
      <c r="H137" s="123"/>
      <c r="I137" s="124"/>
      <c r="L137" s="232"/>
      <c r="M137" s="236" t="s">
        <v>42</v>
      </c>
      <c r="N137" s="237" t="s">
        <v>43</v>
      </c>
      <c r="O137" s="175" t="s">
        <v>44</v>
      </c>
      <c r="P137" s="238" t="s">
        <v>13</v>
      </c>
      <c r="Q137" s="220" t="s">
        <v>9</v>
      </c>
      <c r="R137" s="236" t="s">
        <v>42</v>
      </c>
      <c r="S137" s="237" t="s">
        <v>43</v>
      </c>
      <c r="T137" s="175" t="s">
        <v>44</v>
      </c>
      <c r="U137" s="238" t="s">
        <v>13</v>
      </c>
      <c r="V137" s="220" t="s">
        <v>9</v>
      </c>
      <c r="W137" s="235"/>
    </row>
    <row r="138" spans="2:26" ht="4.5" customHeight="1" thickTop="1">
      <c r="B138" s="212"/>
      <c r="C138" s="123"/>
      <c r="D138" s="123"/>
      <c r="E138" s="123"/>
      <c r="F138" s="123"/>
      <c r="G138" s="123"/>
      <c r="H138" s="123"/>
      <c r="I138" s="124"/>
      <c r="L138" s="226"/>
      <c r="M138" s="242"/>
      <c r="N138" s="243"/>
      <c r="O138" s="159"/>
      <c r="P138" s="244"/>
      <c r="Q138" s="162"/>
      <c r="R138" s="242"/>
      <c r="S138" s="243"/>
      <c r="T138" s="159"/>
      <c r="U138" s="244"/>
      <c r="V138" s="164"/>
      <c r="W138" s="245"/>
    </row>
    <row r="139" spans="2:26">
      <c r="B139" s="212"/>
      <c r="C139" s="123"/>
      <c r="D139" s="123"/>
      <c r="E139" s="123"/>
      <c r="F139" s="123"/>
      <c r="G139" s="123"/>
      <c r="H139" s="123"/>
      <c r="I139" s="124"/>
      <c r="L139" s="226" t="s">
        <v>14</v>
      </c>
      <c r="M139" s="248">
        <f t="shared" ref="M139:N141" si="187">+M87+M113</f>
        <v>473</v>
      </c>
      <c r="N139" s="249">
        <f t="shared" si="187"/>
        <v>1046</v>
      </c>
      <c r="O139" s="160">
        <f>+M139+N139</f>
        <v>1519</v>
      </c>
      <c r="P139" s="102">
        <f>+P87+P113</f>
        <v>0</v>
      </c>
      <c r="Q139" s="163">
        <f>+O139+P139</f>
        <v>1519</v>
      </c>
      <c r="R139" s="248">
        <f t="shared" ref="R139:S141" si="188">+R87+R113</f>
        <v>381</v>
      </c>
      <c r="S139" s="249">
        <f t="shared" si="188"/>
        <v>2163</v>
      </c>
      <c r="T139" s="160">
        <f>+R139+S139</f>
        <v>2544</v>
      </c>
      <c r="U139" s="102">
        <f>+U87+U113</f>
        <v>0</v>
      </c>
      <c r="V139" s="165">
        <f>+T139+U139</f>
        <v>2544</v>
      </c>
      <c r="W139" s="222">
        <f t="shared" ref="W139:W151" si="189">IF(Q139=0,0,((V139/Q139)-1)*100)</f>
        <v>67.478604344963799</v>
      </c>
      <c r="Y139" s="3"/>
      <c r="Z139" s="3"/>
    </row>
    <row r="140" spans="2:26">
      <c r="B140" s="212"/>
      <c r="C140" s="123"/>
      <c r="D140" s="123"/>
      <c r="E140" s="123"/>
      <c r="F140" s="123"/>
      <c r="G140" s="123"/>
      <c r="H140" s="123"/>
      <c r="I140" s="124"/>
      <c r="L140" s="226" t="s">
        <v>15</v>
      </c>
      <c r="M140" s="248">
        <f t="shared" si="187"/>
        <v>480</v>
      </c>
      <c r="N140" s="249">
        <f t="shared" si="187"/>
        <v>1088</v>
      </c>
      <c r="O140" s="160">
        <f t="shared" ref="O140:O141" si="190">+M140+N140</f>
        <v>1568</v>
      </c>
      <c r="P140" s="102">
        <f>+P88+P114</f>
        <v>38</v>
      </c>
      <c r="Q140" s="163">
        <f t="shared" ref="Q140:Q141" si="191">+O140+P140</f>
        <v>1606</v>
      </c>
      <c r="R140" s="248">
        <f t="shared" si="188"/>
        <v>466</v>
      </c>
      <c r="S140" s="249">
        <f t="shared" si="188"/>
        <v>2377</v>
      </c>
      <c r="T140" s="160">
        <f t="shared" ref="T140:T141" si="192">+R140+S140</f>
        <v>2843</v>
      </c>
      <c r="U140" s="102">
        <f>+U88+U114</f>
        <v>0</v>
      </c>
      <c r="V140" s="165">
        <f t="shared" ref="V140:V141" si="193">+T140+U140</f>
        <v>2843</v>
      </c>
      <c r="W140" s="222">
        <f t="shared" si="189"/>
        <v>77.023661270236616</v>
      </c>
      <c r="Y140" s="3"/>
      <c r="Z140" s="3"/>
    </row>
    <row r="141" spans="2:26" ht="13.5" thickBot="1">
      <c r="B141" s="212"/>
      <c r="C141" s="123"/>
      <c r="D141" s="123"/>
      <c r="E141" s="123"/>
      <c r="F141" s="123"/>
      <c r="G141" s="123"/>
      <c r="H141" s="123"/>
      <c r="I141" s="124"/>
      <c r="L141" s="232" t="s">
        <v>16</v>
      </c>
      <c r="M141" s="248">
        <f t="shared" si="187"/>
        <v>438</v>
      </c>
      <c r="N141" s="249">
        <f t="shared" si="187"/>
        <v>1037</v>
      </c>
      <c r="O141" s="160">
        <f t="shared" si="190"/>
        <v>1475</v>
      </c>
      <c r="P141" s="102">
        <f>+P89+P115</f>
        <v>1</v>
      </c>
      <c r="Q141" s="163">
        <f t="shared" si="191"/>
        <v>1476</v>
      </c>
      <c r="R141" s="248">
        <f t="shared" si="188"/>
        <v>406</v>
      </c>
      <c r="S141" s="249">
        <f t="shared" si="188"/>
        <v>2401</v>
      </c>
      <c r="T141" s="160">
        <f t="shared" si="192"/>
        <v>2807</v>
      </c>
      <c r="U141" s="102">
        <f>+U89+U115</f>
        <v>0</v>
      </c>
      <c r="V141" s="165">
        <f t="shared" si="193"/>
        <v>2807</v>
      </c>
      <c r="W141" s="222">
        <f t="shared" si="189"/>
        <v>90.176151761517616</v>
      </c>
      <c r="Y141" s="3"/>
      <c r="Z141" s="3"/>
    </row>
    <row r="142" spans="2:26" ht="14.25" thickTop="1" thickBot="1">
      <c r="B142" s="212"/>
      <c r="C142" s="123"/>
      <c r="D142" s="123"/>
      <c r="E142" s="123"/>
      <c r="F142" s="123"/>
      <c r="G142" s="123"/>
      <c r="H142" s="123"/>
      <c r="I142" s="124"/>
      <c r="L142" s="206" t="s">
        <v>17</v>
      </c>
      <c r="M142" s="166">
        <f t="shared" ref="M142:V142" si="194">+M139+M140+M141</f>
        <v>1391</v>
      </c>
      <c r="N142" s="167">
        <f t="shared" si="194"/>
        <v>3171</v>
      </c>
      <c r="O142" s="166">
        <f t="shared" si="194"/>
        <v>4562</v>
      </c>
      <c r="P142" s="166">
        <f t="shared" si="194"/>
        <v>39</v>
      </c>
      <c r="Q142" s="166">
        <f t="shared" si="194"/>
        <v>4601</v>
      </c>
      <c r="R142" s="166">
        <f t="shared" si="194"/>
        <v>1253</v>
      </c>
      <c r="S142" s="167">
        <f t="shared" si="194"/>
        <v>6941</v>
      </c>
      <c r="T142" s="166">
        <f t="shared" si="194"/>
        <v>8194</v>
      </c>
      <c r="U142" s="166">
        <f t="shared" si="194"/>
        <v>0</v>
      </c>
      <c r="V142" s="168">
        <f t="shared" si="194"/>
        <v>8194</v>
      </c>
      <c r="W142" s="169">
        <f t="shared" si="189"/>
        <v>78.091719191480109</v>
      </c>
      <c r="Y142" s="3"/>
      <c r="Z142" s="3"/>
    </row>
    <row r="143" spans="2:26" ht="13.5" thickTop="1">
      <c r="B143" s="212"/>
      <c r="C143" s="123"/>
      <c r="D143" s="123"/>
      <c r="E143" s="123"/>
      <c r="F143" s="123"/>
      <c r="G143" s="123"/>
      <c r="H143" s="123"/>
      <c r="I143" s="124"/>
      <c r="L143" s="226" t="s">
        <v>18</v>
      </c>
      <c r="M143" s="248">
        <f t="shared" ref="M143:N145" si="195">+M91+M117</f>
        <v>366</v>
      </c>
      <c r="N143" s="249">
        <f t="shared" si="195"/>
        <v>953</v>
      </c>
      <c r="O143" s="160">
        <f t="shared" ref="O143:O144" si="196">+M143+N143</f>
        <v>1319</v>
      </c>
      <c r="P143" s="102">
        <f>+P91+P117</f>
        <v>2</v>
      </c>
      <c r="Q143" s="163">
        <f t="shared" ref="Q143:Q144" si="197">+O143+P143</f>
        <v>1321</v>
      </c>
      <c r="R143" s="248">
        <f t="shared" ref="R143:S145" si="198">+R91+R117</f>
        <v>410</v>
      </c>
      <c r="S143" s="249">
        <f t="shared" si="198"/>
        <v>2169</v>
      </c>
      <c r="T143" s="160">
        <f t="shared" ref="T143:T144" si="199">+R143+S143</f>
        <v>2579</v>
      </c>
      <c r="U143" s="102">
        <f>+U91+U117</f>
        <v>3</v>
      </c>
      <c r="V143" s="165">
        <f t="shared" ref="V143:V144" si="200">+T143+U143</f>
        <v>2582</v>
      </c>
      <c r="W143" s="222">
        <f t="shared" si="189"/>
        <v>95.45798637395913</v>
      </c>
      <c r="Y143" s="3"/>
      <c r="Z143" s="3"/>
    </row>
    <row r="144" spans="2:26">
      <c r="B144" s="212"/>
      <c r="C144" s="123"/>
      <c r="D144" s="123"/>
      <c r="E144" s="123"/>
      <c r="F144" s="123"/>
      <c r="G144" s="123"/>
      <c r="H144" s="123"/>
      <c r="I144" s="124"/>
      <c r="L144" s="226" t="s">
        <v>19</v>
      </c>
      <c r="M144" s="248">
        <f t="shared" si="195"/>
        <v>312</v>
      </c>
      <c r="N144" s="249">
        <f t="shared" si="195"/>
        <v>903</v>
      </c>
      <c r="O144" s="160">
        <f t="shared" si="196"/>
        <v>1215</v>
      </c>
      <c r="P144" s="102">
        <f>+P92+P118</f>
        <v>2</v>
      </c>
      <c r="Q144" s="163">
        <f t="shared" si="197"/>
        <v>1217</v>
      </c>
      <c r="R144" s="248">
        <f t="shared" si="198"/>
        <v>374</v>
      </c>
      <c r="S144" s="249">
        <f t="shared" si="198"/>
        <v>2151</v>
      </c>
      <c r="T144" s="160">
        <f t="shared" si="199"/>
        <v>2525</v>
      </c>
      <c r="U144" s="102">
        <f>+U92+U118</f>
        <v>0</v>
      </c>
      <c r="V144" s="165">
        <f t="shared" si="200"/>
        <v>2525</v>
      </c>
      <c r="W144" s="222">
        <f t="shared" si="189"/>
        <v>107.47740345110928</v>
      </c>
      <c r="Y144" s="3"/>
      <c r="Z144" s="3"/>
    </row>
    <row r="145" spans="1:27" ht="13.5" thickBot="1">
      <c r="B145" s="212"/>
      <c r="C145" s="123"/>
      <c r="D145" s="123"/>
      <c r="E145" s="123"/>
      <c r="F145" s="123"/>
      <c r="G145" s="123"/>
      <c r="H145" s="123"/>
      <c r="I145" s="124"/>
      <c r="L145" s="226" t="s">
        <v>20</v>
      </c>
      <c r="M145" s="248">
        <f t="shared" si="195"/>
        <v>334</v>
      </c>
      <c r="N145" s="249">
        <f t="shared" si="195"/>
        <v>1424</v>
      </c>
      <c r="O145" s="160">
        <f>+M145+N145</f>
        <v>1758</v>
      </c>
      <c r="P145" s="102">
        <f>+P93+P119</f>
        <v>3</v>
      </c>
      <c r="Q145" s="163">
        <f>+O145+P145</f>
        <v>1761</v>
      </c>
      <c r="R145" s="248">
        <f t="shared" si="198"/>
        <v>404</v>
      </c>
      <c r="S145" s="249">
        <f t="shared" si="198"/>
        <v>2414</v>
      </c>
      <c r="T145" s="160">
        <f>+R145+S145</f>
        <v>2818</v>
      </c>
      <c r="U145" s="102">
        <f>+U93+U119</f>
        <v>0</v>
      </c>
      <c r="V145" s="165">
        <f>+T145+U145</f>
        <v>2818</v>
      </c>
      <c r="W145" s="222">
        <f>IF(Q145=0,0,((V145/Q145)-1)*100)</f>
        <v>60.022714366837015</v>
      </c>
      <c r="Y145" s="3"/>
      <c r="Z145" s="3"/>
    </row>
    <row r="146" spans="1:27" ht="14.25" thickTop="1" thickBot="1">
      <c r="B146" s="212"/>
      <c r="C146" s="123"/>
      <c r="D146" s="123"/>
      <c r="E146" s="123"/>
      <c r="F146" s="123"/>
      <c r="G146" s="123"/>
      <c r="H146" s="123"/>
      <c r="I146" s="124"/>
      <c r="L146" s="206" t="s">
        <v>89</v>
      </c>
      <c r="M146" s="166">
        <f t="shared" ref="M146:V146" si="201">+M143+M144+M145</f>
        <v>1012</v>
      </c>
      <c r="N146" s="167">
        <f t="shared" si="201"/>
        <v>3280</v>
      </c>
      <c r="O146" s="166">
        <f t="shared" si="201"/>
        <v>4292</v>
      </c>
      <c r="P146" s="166">
        <f t="shared" si="201"/>
        <v>7</v>
      </c>
      <c r="Q146" s="166">
        <f t="shared" si="201"/>
        <v>4299</v>
      </c>
      <c r="R146" s="166">
        <f t="shared" si="201"/>
        <v>1188</v>
      </c>
      <c r="S146" s="167">
        <f t="shared" si="201"/>
        <v>6734</v>
      </c>
      <c r="T146" s="166">
        <f t="shared" si="201"/>
        <v>7922</v>
      </c>
      <c r="U146" s="166">
        <f t="shared" si="201"/>
        <v>3</v>
      </c>
      <c r="V146" s="168">
        <f t="shared" si="201"/>
        <v>7925</v>
      </c>
      <c r="W146" s="169">
        <f t="shared" ref="W146" si="202">IF(Q146=0,0,((V146/Q146)-1)*100)</f>
        <v>84.345196557338923</v>
      </c>
      <c r="Y146" s="3"/>
      <c r="Z146" s="3"/>
    </row>
    <row r="147" spans="1:27" ht="13.5" thickTop="1">
      <c r="B147" s="212"/>
      <c r="C147" s="123"/>
      <c r="D147" s="123"/>
      <c r="E147" s="123"/>
      <c r="F147" s="123"/>
      <c r="G147" s="123"/>
      <c r="H147" s="123"/>
      <c r="I147" s="124"/>
      <c r="L147" s="226" t="s">
        <v>21</v>
      </c>
      <c r="M147" s="248">
        <f t="shared" ref="M147:N149" si="203">+M95+M121</f>
        <v>463</v>
      </c>
      <c r="N147" s="249">
        <f t="shared" si="203"/>
        <v>1385</v>
      </c>
      <c r="O147" s="160">
        <f t="shared" ref="O147:O149" si="204">+M147+N147</f>
        <v>1848</v>
      </c>
      <c r="P147" s="102">
        <f>+P95+P121</f>
        <v>0</v>
      </c>
      <c r="Q147" s="163">
        <f t="shared" ref="Q147:Q149" si="205">+O147+P147</f>
        <v>1848</v>
      </c>
      <c r="R147" s="248">
        <f t="shared" ref="R147:S149" si="206">+R95+R121</f>
        <v>390</v>
      </c>
      <c r="S147" s="249">
        <f t="shared" si="206"/>
        <v>2329</v>
      </c>
      <c r="T147" s="160">
        <f t="shared" ref="T147:T149" si="207">+R147+S147</f>
        <v>2719</v>
      </c>
      <c r="U147" s="102">
        <f>+U95+U121</f>
        <v>1</v>
      </c>
      <c r="V147" s="165">
        <f t="shared" ref="V147:V149" si="208">+T147+U147</f>
        <v>2720</v>
      </c>
      <c r="W147" s="222">
        <f t="shared" si="189"/>
        <v>47.186147186147174</v>
      </c>
      <c r="Y147" s="3"/>
      <c r="Z147" s="3"/>
    </row>
    <row r="148" spans="1:27">
      <c r="B148" s="212"/>
      <c r="C148" s="123"/>
      <c r="D148" s="123"/>
      <c r="E148" s="123"/>
      <c r="F148" s="123"/>
      <c r="G148" s="123"/>
      <c r="H148" s="123"/>
      <c r="I148" s="124"/>
      <c r="L148" s="226" t="s">
        <v>90</v>
      </c>
      <c r="M148" s="248">
        <f t="shared" si="203"/>
        <v>382</v>
      </c>
      <c r="N148" s="249">
        <f t="shared" si="203"/>
        <v>1411</v>
      </c>
      <c r="O148" s="160">
        <f>+M148+N148</f>
        <v>1793</v>
      </c>
      <c r="P148" s="102">
        <f>+P96+P122</f>
        <v>2</v>
      </c>
      <c r="Q148" s="163">
        <f>+O148+P148</f>
        <v>1795</v>
      </c>
      <c r="R148" s="248">
        <f t="shared" si="206"/>
        <v>350</v>
      </c>
      <c r="S148" s="249">
        <f t="shared" si="206"/>
        <v>2572</v>
      </c>
      <c r="T148" s="160">
        <f>+R148+S148</f>
        <v>2922</v>
      </c>
      <c r="U148" s="102">
        <f>+U96+U122</f>
        <v>0</v>
      </c>
      <c r="V148" s="165">
        <f>+T148+U148</f>
        <v>2922</v>
      </c>
      <c r="W148" s="222">
        <f>IF(Q148=0,0,((V148/Q148)-1)*100)</f>
        <v>62.785515320334248</v>
      </c>
      <c r="Y148" s="3"/>
      <c r="Z148" s="3"/>
    </row>
    <row r="149" spans="1:27" ht="13.5" thickBot="1">
      <c r="B149" s="212"/>
      <c r="C149" s="123"/>
      <c r="D149" s="123"/>
      <c r="E149" s="123"/>
      <c r="F149" s="123"/>
      <c r="G149" s="123"/>
      <c r="H149" s="123"/>
      <c r="I149" s="124"/>
      <c r="L149" s="226" t="s">
        <v>22</v>
      </c>
      <c r="M149" s="248">
        <f t="shared" si="203"/>
        <v>331</v>
      </c>
      <c r="N149" s="249">
        <f t="shared" si="203"/>
        <v>1455</v>
      </c>
      <c r="O149" s="161">
        <f t="shared" si="204"/>
        <v>1786</v>
      </c>
      <c r="P149" s="255">
        <f>+P97+P123</f>
        <v>51</v>
      </c>
      <c r="Q149" s="163">
        <f t="shared" si="205"/>
        <v>1837</v>
      </c>
      <c r="R149" s="248">
        <f t="shared" si="206"/>
        <v>333</v>
      </c>
      <c r="S149" s="249">
        <f t="shared" si="206"/>
        <v>2293</v>
      </c>
      <c r="T149" s="161">
        <f t="shared" si="207"/>
        <v>2626</v>
      </c>
      <c r="U149" s="255">
        <f>+U97+U123</f>
        <v>0</v>
      </c>
      <c r="V149" s="165">
        <f t="shared" si="208"/>
        <v>2626</v>
      </c>
      <c r="W149" s="222">
        <f t="shared" si="189"/>
        <v>42.950462710941764</v>
      </c>
      <c r="Y149" s="3"/>
      <c r="Z149" s="3"/>
    </row>
    <row r="150" spans="1:27" ht="14.25" thickTop="1" thickBot="1">
      <c r="A150" s="123"/>
      <c r="B150" s="212"/>
      <c r="C150" s="123"/>
      <c r="D150" s="123"/>
      <c r="E150" s="123"/>
      <c r="F150" s="123"/>
      <c r="G150" s="123"/>
      <c r="H150" s="123"/>
      <c r="I150" s="124"/>
      <c r="J150" s="123"/>
      <c r="L150" s="207" t="s">
        <v>23</v>
      </c>
      <c r="M150" s="170">
        <f>+M147+M148+M149</f>
        <v>1176</v>
      </c>
      <c r="N150" s="170">
        <f t="shared" ref="N150" si="209">+N147+N148+N149</f>
        <v>4251</v>
      </c>
      <c r="O150" s="171">
        <f t="shared" ref="O150" si="210">+O147+O148+O149</f>
        <v>5427</v>
      </c>
      <c r="P150" s="171">
        <f t="shared" ref="P150" si="211">+P147+P148+P149</f>
        <v>53</v>
      </c>
      <c r="Q150" s="171">
        <f t="shared" ref="Q150" si="212">+Q147+Q148+Q149</f>
        <v>5480</v>
      </c>
      <c r="R150" s="170">
        <f t="shared" ref="R150" si="213">+R147+R148+R149</f>
        <v>1073</v>
      </c>
      <c r="S150" s="170">
        <f t="shared" ref="S150" si="214">+S147+S148+S149</f>
        <v>7194</v>
      </c>
      <c r="T150" s="171">
        <f t="shared" ref="T150" si="215">+T147+T148+T149</f>
        <v>8267</v>
      </c>
      <c r="U150" s="171">
        <f t="shared" ref="U150" si="216">+U147+U148+U149</f>
        <v>1</v>
      </c>
      <c r="V150" s="171">
        <f t="shared" ref="V150" si="217">+V147+V148+V149</f>
        <v>8268</v>
      </c>
      <c r="W150" s="172">
        <f t="shared" si="189"/>
        <v>50.875912408759127</v>
      </c>
      <c r="Y150" s="3"/>
      <c r="Z150" s="3"/>
    </row>
    <row r="151" spans="1:27" ht="13.5" thickTop="1">
      <c r="A151" s="123"/>
      <c r="B151" s="212"/>
      <c r="C151" s="123"/>
      <c r="D151" s="123"/>
      <c r="E151" s="123"/>
      <c r="F151" s="123"/>
      <c r="G151" s="123"/>
      <c r="H151" s="123"/>
      <c r="I151" s="124"/>
      <c r="J151" s="123"/>
      <c r="L151" s="226" t="s">
        <v>25</v>
      </c>
      <c r="M151" s="248">
        <f t="shared" ref="M151:N153" si="218">+M99+M125</f>
        <v>396</v>
      </c>
      <c r="N151" s="249">
        <f t="shared" si="218"/>
        <v>1482</v>
      </c>
      <c r="O151" s="161">
        <f t="shared" ref="O151:O153" si="219">+M151+N151</f>
        <v>1878</v>
      </c>
      <c r="P151" s="256">
        <f>+P99+P125</f>
        <v>0</v>
      </c>
      <c r="Q151" s="163">
        <f t="shared" ref="Q151:Q153" si="220">+O151+P151</f>
        <v>1878</v>
      </c>
      <c r="R151" s="248">
        <f t="shared" ref="R151:S153" si="221">+R99+R125</f>
        <v>412</v>
      </c>
      <c r="S151" s="249">
        <f t="shared" si="221"/>
        <v>2403</v>
      </c>
      <c r="T151" s="161">
        <f t="shared" ref="T151:T153" si="222">+R151+S151</f>
        <v>2815</v>
      </c>
      <c r="U151" s="256">
        <f>+U99+U125</f>
        <v>0</v>
      </c>
      <c r="V151" s="165">
        <f t="shared" ref="V151:V153" si="223">+T151+U151</f>
        <v>2815</v>
      </c>
      <c r="W151" s="222">
        <f t="shared" si="189"/>
        <v>49.893503727369534</v>
      </c>
      <c r="Y151" s="3"/>
    </row>
    <row r="152" spans="1:27">
      <c r="A152" s="123"/>
      <c r="B152" s="126"/>
      <c r="C152" s="136"/>
      <c r="D152" s="136"/>
      <c r="E152" s="127"/>
      <c r="F152" s="137"/>
      <c r="G152" s="137"/>
      <c r="H152" s="138"/>
      <c r="I152" s="139"/>
      <c r="J152" s="123"/>
      <c r="L152" s="226" t="s">
        <v>26</v>
      </c>
      <c r="M152" s="248">
        <f t="shared" si="218"/>
        <v>312</v>
      </c>
      <c r="N152" s="249">
        <f t="shared" si="218"/>
        <v>1589</v>
      </c>
      <c r="O152" s="161">
        <f>+M152+N152</f>
        <v>1901</v>
      </c>
      <c r="P152" s="102">
        <f>+P100+P126</f>
        <v>0</v>
      </c>
      <c r="Q152" s="163">
        <f>+O152+P152</f>
        <v>1901</v>
      </c>
      <c r="R152" s="248">
        <f t="shared" si="221"/>
        <v>503</v>
      </c>
      <c r="S152" s="249">
        <f t="shared" si="221"/>
        <v>2239</v>
      </c>
      <c r="T152" s="161">
        <f>+R152+S152</f>
        <v>2742</v>
      </c>
      <c r="U152" s="102">
        <f>+U100+U126</f>
        <v>2</v>
      </c>
      <c r="V152" s="165">
        <f>+T152+U152</f>
        <v>2744</v>
      </c>
      <c r="W152" s="222">
        <f>IF(Q152=0,0,((V152/Q152)-1)*100)</f>
        <v>44.345081536033668</v>
      </c>
    </row>
    <row r="153" spans="1:27" s="4" customFormat="1" ht="12.75" customHeight="1" thickBot="1">
      <c r="A153" s="129"/>
      <c r="B153" s="214"/>
      <c r="C153" s="132"/>
      <c r="D153" s="132"/>
      <c r="E153" s="132"/>
      <c r="F153" s="132"/>
      <c r="G153" s="132"/>
      <c r="H153" s="132"/>
      <c r="I153" s="133"/>
      <c r="J153" s="129"/>
      <c r="K153" s="129"/>
      <c r="L153" s="226" t="s">
        <v>27</v>
      </c>
      <c r="M153" s="248">
        <f t="shared" si="218"/>
        <v>332</v>
      </c>
      <c r="N153" s="249">
        <f t="shared" si="218"/>
        <v>1702</v>
      </c>
      <c r="O153" s="161">
        <f t="shared" si="219"/>
        <v>2034</v>
      </c>
      <c r="P153" s="102">
        <f>+P101+P127</f>
        <v>0</v>
      </c>
      <c r="Q153" s="163">
        <f t="shared" si="220"/>
        <v>2034</v>
      </c>
      <c r="R153" s="248">
        <f t="shared" si="221"/>
        <v>544</v>
      </c>
      <c r="S153" s="249">
        <f t="shared" si="221"/>
        <v>2708</v>
      </c>
      <c r="T153" s="161">
        <f t="shared" si="222"/>
        <v>3252</v>
      </c>
      <c r="U153" s="102">
        <f>+U101+U127</f>
        <v>15</v>
      </c>
      <c r="V153" s="165">
        <f t="shared" si="223"/>
        <v>3267</v>
      </c>
      <c r="W153" s="222">
        <f>IF(Q153=0,0,((V153/Q153)-1)*100)</f>
        <v>60.619469026548664</v>
      </c>
      <c r="X153" s="9"/>
      <c r="Y153" s="3"/>
      <c r="AA153" s="11"/>
    </row>
    <row r="154" spans="1:27" s="4" customFormat="1" ht="12.75" customHeight="1" thickTop="1" thickBot="1">
      <c r="A154" s="129"/>
      <c r="B154" s="214"/>
      <c r="C154" s="132"/>
      <c r="D154" s="132"/>
      <c r="E154" s="132"/>
      <c r="F154" s="132"/>
      <c r="G154" s="132"/>
      <c r="H154" s="132"/>
      <c r="I154" s="133"/>
      <c r="J154" s="129"/>
      <c r="K154" s="129"/>
      <c r="L154" s="206" t="s">
        <v>28</v>
      </c>
      <c r="M154" s="166">
        <f t="shared" ref="M154:V154" si="224">+M151+M152+M153</f>
        <v>1040</v>
      </c>
      <c r="N154" s="167">
        <f t="shared" si="224"/>
        <v>4773</v>
      </c>
      <c r="O154" s="166">
        <f t="shared" si="224"/>
        <v>5813</v>
      </c>
      <c r="P154" s="166">
        <f t="shared" si="224"/>
        <v>0</v>
      </c>
      <c r="Q154" s="166">
        <f t="shared" si="224"/>
        <v>5813</v>
      </c>
      <c r="R154" s="166">
        <f t="shared" si="224"/>
        <v>1459</v>
      </c>
      <c r="S154" s="167">
        <f t="shared" si="224"/>
        <v>7350</v>
      </c>
      <c r="T154" s="166">
        <f t="shared" si="224"/>
        <v>8809</v>
      </c>
      <c r="U154" s="166">
        <f t="shared" si="224"/>
        <v>17</v>
      </c>
      <c r="V154" s="166">
        <f t="shared" si="224"/>
        <v>8826</v>
      </c>
      <c r="W154" s="169">
        <f>IF(Q154=0,0,((V154/Q154)-1)*100)</f>
        <v>51.83210046447617</v>
      </c>
      <c r="X154" s="9"/>
      <c r="AA154" s="11"/>
    </row>
    <row r="155" spans="1:27" ht="14.25" thickTop="1" thickBot="1">
      <c r="B155" s="212"/>
      <c r="C155" s="123"/>
      <c r="D155" s="123"/>
      <c r="E155" s="123"/>
      <c r="F155" s="123"/>
      <c r="G155" s="123"/>
      <c r="H155" s="123"/>
      <c r="I155" s="124"/>
      <c r="L155" s="206" t="s">
        <v>94</v>
      </c>
      <c r="M155" s="166">
        <f t="shared" ref="M155" si="225">+M146+M150+M154</f>
        <v>3228</v>
      </c>
      <c r="N155" s="167">
        <f t="shared" ref="N155" si="226">+N146+N150+N154</f>
        <v>12304</v>
      </c>
      <c r="O155" s="166">
        <f t="shared" ref="O155" si="227">+O146+O150+O154</f>
        <v>15532</v>
      </c>
      <c r="P155" s="166">
        <f t="shared" ref="P155" si="228">+P146+P150+P154</f>
        <v>60</v>
      </c>
      <c r="Q155" s="166">
        <f t="shared" ref="Q155" si="229">+Q146+Q150+Q154</f>
        <v>15592</v>
      </c>
      <c r="R155" s="166">
        <f t="shared" ref="R155" si="230">+R146+R150+R154</f>
        <v>3720</v>
      </c>
      <c r="S155" s="167">
        <f t="shared" ref="S155" si="231">+S146+S150+S154</f>
        <v>21278</v>
      </c>
      <c r="T155" s="166">
        <f t="shared" ref="T155" si="232">+T146+T150+T154</f>
        <v>24998</v>
      </c>
      <c r="U155" s="166">
        <f t="shared" ref="U155" si="233">+U146+U150+U154</f>
        <v>21</v>
      </c>
      <c r="V155" s="168">
        <f t="shared" ref="V155" si="234">+V146+V150+V154</f>
        <v>25019</v>
      </c>
      <c r="W155" s="169">
        <f t="shared" ref="W155" si="235">IF(Q155=0,0,((V155/Q155)-1)*100)</f>
        <v>60.460492560287335</v>
      </c>
      <c r="Y155" s="3"/>
      <c r="Z155" s="3"/>
    </row>
    <row r="156" spans="1:27" ht="14.25" thickTop="1" thickBot="1">
      <c r="B156" s="212"/>
      <c r="C156" s="123"/>
      <c r="D156" s="123"/>
      <c r="E156" s="123"/>
      <c r="F156" s="123"/>
      <c r="G156" s="123"/>
      <c r="H156" s="123"/>
      <c r="I156" s="124"/>
      <c r="L156" s="206" t="s">
        <v>92</v>
      </c>
      <c r="M156" s="166">
        <f t="shared" ref="M156:V156" si="236">+M142+M146+M150+M154</f>
        <v>4619</v>
      </c>
      <c r="N156" s="167">
        <f t="shared" si="236"/>
        <v>15475</v>
      </c>
      <c r="O156" s="166">
        <f t="shared" si="236"/>
        <v>20094</v>
      </c>
      <c r="P156" s="166">
        <f t="shared" si="236"/>
        <v>99</v>
      </c>
      <c r="Q156" s="166">
        <f t="shared" si="236"/>
        <v>20193</v>
      </c>
      <c r="R156" s="166">
        <f t="shared" si="236"/>
        <v>4973</v>
      </c>
      <c r="S156" s="167">
        <f t="shared" si="236"/>
        <v>28219</v>
      </c>
      <c r="T156" s="166">
        <f t="shared" si="236"/>
        <v>33192</v>
      </c>
      <c r="U156" s="166">
        <f t="shared" si="236"/>
        <v>21</v>
      </c>
      <c r="V156" s="168">
        <f t="shared" si="236"/>
        <v>33213</v>
      </c>
      <c r="W156" s="169">
        <f>IF(Q156=0,0,((V156/Q156)-1)*100)</f>
        <v>64.477789332937149</v>
      </c>
      <c r="Y156" s="3"/>
      <c r="Z156" s="3"/>
    </row>
    <row r="157" spans="1:27" ht="14.25" thickTop="1" thickBot="1">
      <c r="B157" s="212"/>
      <c r="C157" s="123"/>
      <c r="D157" s="123"/>
      <c r="E157" s="123"/>
      <c r="F157" s="123"/>
      <c r="G157" s="123"/>
      <c r="H157" s="123"/>
      <c r="I157" s="124"/>
      <c r="L157" s="205" t="s">
        <v>61</v>
      </c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6"/>
    </row>
    <row r="158" spans="1:27" ht="13.5" thickTop="1">
      <c r="B158" s="212"/>
      <c r="C158" s="123"/>
      <c r="D158" s="123"/>
      <c r="E158" s="123"/>
      <c r="F158" s="123"/>
      <c r="G158" s="123"/>
      <c r="H158" s="123"/>
      <c r="I158" s="124"/>
      <c r="L158" s="286" t="s">
        <v>49</v>
      </c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8"/>
    </row>
    <row r="159" spans="1:27" ht="13.5" thickBot="1">
      <c r="B159" s="212"/>
      <c r="C159" s="123"/>
      <c r="D159" s="123"/>
      <c r="E159" s="123"/>
      <c r="F159" s="123"/>
      <c r="G159" s="123"/>
      <c r="H159" s="123"/>
      <c r="I159" s="124"/>
      <c r="L159" s="289" t="s">
        <v>50</v>
      </c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1"/>
    </row>
    <row r="160" spans="1:27" ht="14.25" thickTop="1" thickBot="1">
      <c r="B160" s="212"/>
      <c r="C160" s="123"/>
      <c r="D160" s="123"/>
      <c r="E160" s="123"/>
      <c r="F160" s="123"/>
      <c r="G160" s="123"/>
      <c r="H160" s="123"/>
      <c r="I160" s="124"/>
      <c r="L160" s="202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122" t="s">
        <v>41</v>
      </c>
    </row>
    <row r="161" spans="2:23" ht="14.25" thickTop="1" thickBot="1">
      <c r="B161" s="212"/>
      <c r="C161" s="123"/>
      <c r="D161" s="123"/>
      <c r="E161" s="123"/>
      <c r="F161" s="123"/>
      <c r="G161" s="123"/>
      <c r="H161" s="123"/>
      <c r="I161" s="124"/>
      <c r="L161" s="224"/>
      <c r="M161" s="283" t="s">
        <v>91</v>
      </c>
      <c r="N161" s="284"/>
      <c r="O161" s="284"/>
      <c r="P161" s="284"/>
      <c r="Q161" s="285"/>
      <c r="R161" s="283" t="s">
        <v>93</v>
      </c>
      <c r="S161" s="284"/>
      <c r="T161" s="284"/>
      <c r="U161" s="284"/>
      <c r="V161" s="285"/>
      <c r="W161" s="225" t="s">
        <v>4</v>
      </c>
    </row>
    <row r="162" spans="2:23" ht="13.5" thickTop="1">
      <c r="B162" s="212"/>
      <c r="C162" s="123"/>
      <c r="D162" s="123"/>
      <c r="E162" s="123"/>
      <c r="F162" s="123"/>
      <c r="G162" s="123"/>
      <c r="H162" s="123"/>
      <c r="I162" s="124"/>
      <c r="L162" s="226" t="s">
        <v>5</v>
      </c>
      <c r="M162" s="227"/>
      <c r="N162" s="230"/>
      <c r="O162" s="199"/>
      <c r="P162" s="231"/>
      <c r="Q162" s="200"/>
      <c r="R162" s="227"/>
      <c r="S162" s="230"/>
      <c r="T162" s="199"/>
      <c r="U162" s="231"/>
      <c r="V162" s="200"/>
      <c r="W162" s="229" t="s">
        <v>6</v>
      </c>
    </row>
    <row r="163" spans="2:23" ht="13.5" thickBot="1">
      <c r="B163" s="212"/>
      <c r="C163" s="123"/>
      <c r="D163" s="123"/>
      <c r="E163" s="123"/>
      <c r="F163" s="123"/>
      <c r="G163" s="123"/>
      <c r="H163" s="123"/>
      <c r="I163" s="124"/>
      <c r="L163" s="232"/>
      <c r="M163" s="236" t="s">
        <v>42</v>
      </c>
      <c r="N163" s="237" t="s">
        <v>43</v>
      </c>
      <c r="O163" s="201" t="s">
        <v>44</v>
      </c>
      <c r="P163" s="238" t="s">
        <v>13</v>
      </c>
      <c r="Q163" s="221" t="s">
        <v>9</v>
      </c>
      <c r="R163" s="236" t="s">
        <v>42</v>
      </c>
      <c r="S163" s="237" t="s">
        <v>43</v>
      </c>
      <c r="T163" s="201" t="s">
        <v>44</v>
      </c>
      <c r="U163" s="238" t="s">
        <v>13</v>
      </c>
      <c r="V163" s="221" t="s">
        <v>9</v>
      </c>
      <c r="W163" s="235"/>
    </row>
    <row r="164" spans="2:23" ht="3.75" customHeight="1" thickTop="1">
      <c r="B164" s="212"/>
      <c r="C164" s="123"/>
      <c r="D164" s="123"/>
      <c r="E164" s="123"/>
      <c r="F164" s="123"/>
      <c r="G164" s="123"/>
      <c r="H164" s="123"/>
      <c r="I164" s="124"/>
      <c r="L164" s="226"/>
      <c r="M164" s="242"/>
      <c r="N164" s="243"/>
      <c r="O164" s="176"/>
      <c r="P164" s="244"/>
      <c r="Q164" s="182"/>
      <c r="R164" s="242"/>
      <c r="S164" s="243"/>
      <c r="T164" s="176"/>
      <c r="U164" s="244"/>
      <c r="V164" s="186"/>
      <c r="W164" s="245"/>
    </row>
    <row r="165" spans="2:23">
      <c r="B165" s="212"/>
      <c r="C165" s="123"/>
      <c r="D165" s="123"/>
      <c r="E165" s="123"/>
      <c r="F165" s="123"/>
      <c r="G165" s="123"/>
      <c r="H165" s="123"/>
      <c r="I165" s="124"/>
      <c r="L165" s="226" t="s">
        <v>14</v>
      </c>
      <c r="M165" s="248">
        <v>1</v>
      </c>
      <c r="N165" s="249">
        <v>1</v>
      </c>
      <c r="O165" s="177">
        <f>M165+N165</f>
        <v>2</v>
      </c>
      <c r="P165" s="102">
        <v>0</v>
      </c>
      <c r="Q165" s="183">
        <f>O165+P165</f>
        <v>2</v>
      </c>
      <c r="R165" s="248">
        <v>0</v>
      </c>
      <c r="S165" s="249">
        <v>10</v>
      </c>
      <c r="T165" s="177">
        <f>+R165+S165</f>
        <v>10</v>
      </c>
      <c r="U165" s="102">
        <v>0</v>
      </c>
      <c r="V165" s="187">
        <f>+T165+U165</f>
        <v>10</v>
      </c>
      <c r="W165" s="222">
        <f t="shared" ref="W165:W180" si="237">IF(Q165=0,0,((V165/Q165)-1)*100)</f>
        <v>400</v>
      </c>
    </row>
    <row r="166" spans="2:23">
      <c r="B166" s="212"/>
      <c r="C166" s="123"/>
      <c r="D166" s="123"/>
      <c r="E166" s="123"/>
      <c r="F166" s="123"/>
      <c r="G166" s="123"/>
      <c r="H166" s="123"/>
      <c r="I166" s="124"/>
      <c r="L166" s="226" t="s">
        <v>15</v>
      </c>
      <c r="M166" s="248">
        <v>1</v>
      </c>
      <c r="N166" s="249">
        <v>1</v>
      </c>
      <c r="O166" s="177">
        <f>M166+N166</f>
        <v>2</v>
      </c>
      <c r="P166" s="102">
        <v>0</v>
      </c>
      <c r="Q166" s="183">
        <f>O166+P166</f>
        <v>2</v>
      </c>
      <c r="R166" s="248">
        <v>0</v>
      </c>
      <c r="S166" s="249">
        <v>7</v>
      </c>
      <c r="T166" s="177">
        <f t="shared" ref="T166:T167" si="238">+R166+S166</f>
        <v>7</v>
      </c>
      <c r="U166" s="102">
        <v>0</v>
      </c>
      <c r="V166" s="187">
        <f t="shared" ref="V166:V167" si="239">+T166+U166</f>
        <v>7</v>
      </c>
      <c r="W166" s="222">
        <f t="shared" si="237"/>
        <v>250</v>
      </c>
    </row>
    <row r="167" spans="2:23" ht="13.5" thickBot="1">
      <c r="B167" s="212"/>
      <c r="C167" s="123"/>
      <c r="D167" s="123"/>
      <c r="E167" s="123"/>
      <c r="F167" s="123"/>
      <c r="G167" s="123"/>
      <c r="H167" s="123"/>
      <c r="I167" s="124"/>
      <c r="L167" s="232" t="s">
        <v>16</v>
      </c>
      <c r="M167" s="248">
        <v>0</v>
      </c>
      <c r="N167" s="249">
        <v>1</v>
      </c>
      <c r="O167" s="177">
        <f>M167+N167</f>
        <v>1</v>
      </c>
      <c r="P167" s="102">
        <v>0</v>
      </c>
      <c r="Q167" s="183">
        <f>O167+P167</f>
        <v>1</v>
      </c>
      <c r="R167" s="248">
        <v>0</v>
      </c>
      <c r="S167" s="249">
        <v>4</v>
      </c>
      <c r="T167" s="177">
        <f t="shared" si="238"/>
        <v>4</v>
      </c>
      <c r="U167" s="102">
        <v>0</v>
      </c>
      <c r="V167" s="187">
        <f t="shared" si="239"/>
        <v>4</v>
      </c>
      <c r="W167" s="222">
        <f t="shared" si="237"/>
        <v>300</v>
      </c>
    </row>
    <row r="168" spans="2:23" ht="14.25" thickTop="1" thickBot="1">
      <c r="B168" s="212"/>
      <c r="C168" s="123"/>
      <c r="D168" s="123"/>
      <c r="E168" s="123"/>
      <c r="F168" s="123"/>
      <c r="G168" s="123"/>
      <c r="H168" s="123"/>
      <c r="I168" s="124"/>
      <c r="L168" s="208" t="s">
        <v>17</v>
      </c>
      <c r="M168" s="189">
        <f>+M165+M166+M167</f>
        <v>2</v>
      </c>
      <c r="N168" s="190">
        <f>+N165+N166+N167</f>
        <v>3</v>
      </c>
      <c r="O168" s="189">
        <f>+O165+O166+O167</f>
        <v>5</v>
      </c>
      <c r="P168" s="189">
        <f>+P165+P166+P167</f>
        <v>0</v>
      </c>
      <c r="Q168" s="189">
        <f>Q167+Q165+Q166</f>
        <v>5</v>
      </c>
      <c r="R168" s="189">
        <f>+R165+R166+R167</f>
        <v>0</v>
      </c>
      <c r="S168" s="190">
        <f>+S165+S166+S167</f>
        <v>21</v>
      </c>
      <c r="T168" s="189">
        <f>+T165+T166+T167</f>
        <v>21</v>
      </c>
      <c r="U168" s="189">
        <f>+U165+U166+U167</f>
        <v>0</v>
      </c>
      <c r="V168" s="191">
        <f>V167+V165+V166</f>
        <v>21</v>
      </c>
      <c r="W168" s="192">
        <f t="shared" si="237"/>
        <v>320</v>
      </c>
    </row>
    <row r="169" spans="2:23" ht="13.5" thickTop="1">
      <c r="B169" s="212"/>
      <c r="C169" s="123"/>
      <c r="D169" s="123"/>
      <c r="E169" s="123"/>
      <c r="F169" s="123"/>
      <c r="G169" s="123"/>
      <c r="H169" s="123"/>
      <c r="I169" s="124"/>
      <c r="L169" s="226" t="s">
        <v>18</v>
      </c>
      <c r="M169" s="258">
        <v>0</v>
      </c>
      <c r="N169" s="259">
        <v>1</v>
      </c>
      <c r="O169" s="178">
        <f>M169+N169</f>
        <v>1</v>
      </c>
      <c r="P169" s="102">
        <v>0</v>
      </c>
      <c r="Q169" s="184">
        <f>O169+P169</f>
        <v>1</v>
      </c>
      <c r="R169" s="258">
        <v>0</v>
      </c>
      <c r="S169" s="259">
        <v>3</v>
      </c>
      <c r="T169" s="178">
        <f t="shared" ref="T169:T171" si="240">+R169+S169</f>
        <v>3</v>
      </c>
      <c r="U169" s="102">
        <v>0</v>
      </c>
      <c r="V169" s="187">
        <f t="shared" ref="V169:V171" si="241">+T169+U169</f>
        <v>3</v>
      </c>
      <c r="W169" s="222">
        <f t="shared" si="237"/>
        <v>200</v>
      </c>
    </row>
    <row r="170" spans="2:23">
      <c r="B170" s="212"/>
      <c r="C170" s="123"/>
      <c r="D170" s="123"/>
      <c r="E170" s="123"/>
      <c r="F170" s="123"/>
      <c r="G170" s="123"/>
      <c r="H170" s="123"/>
      <c r="I170" s="124"/>
      <c r="L170" s="226" t="s">
        <v>19</v>
      </c>
      <c r="M170" s="248">
        <v>0</v>
      </c>
      <c r="N170" s="249">
        <v>0</v>
      </c>
      <c r="O170" s="177">
        <f>M170+N170</f>
        <v>0</v>
      </c>
      <c r="P170" s="102">
        <v>0</v>
      </c>
      <c r="Q170" s="183">
        <f>O170+P170</f>
        <v>0</v>
      </c>
      <c r="R170" s="248">
        <v>0</v>
      </c>
      <c r="S170" s="249">
        <v>2</v>
      </c>
      <c r="T170" s="177">
        <f t="shared" si="240"/>
        <v>2</v>
      </c>
      <c r="U170" s="102">
        <v>0</v>
      </c>
      <c r="V170" s="187">
        <f t="shared" si="241"/>
        <v>2</v>
      </c>
      <c r="W170" s="222">
        <f t="shared" si="237"/>
        <v>0</v>
      </c>
    </row>
    <row r="171" spans="2:23" ht="13.5" thickBot="1">
      <c r="B171" s="212"/>
      <c r="C171" s="123"/>
      <c r="D171" s="123"/>
      <c r="E171" s="123"/>
      <c r="F171" s="123"/>
      <c r="G171" s="123"/>
      <c r="H171" s="123"/>
      <c r="I171" s="124"/>
      <c r="L171" s="226" t="s">
        <v>20</v>
      </c>
      <c r="M171" s="248">
        <v>0</v>
      </c>
      <c r="N171" s="249">
        <v>4</v>
      </c>
      <c r="O171" s="177">
        <f>M171+N171</f>
        <v>4</v>
      </c>
      <c r="P171" s="102">
        <v>0</v>
      </c>
      <c r="Q171" s="183">
        <f>O171+P171</f>
        <v>4</v>
      </c>
      <c r="R171" s="248">
        <v>0</v>
      </c>
      <c r="S171" s="249">
        <v>2</v>
      </c>
      <c r="T171" s="177">
        <f t="shared" si="240"/>
        <v>2</v>
      </c>
      <c r="U171" s="102">
        <v>0</v>
      </c>
      <c r="V171" s="187">
        <f t="shared" si="241"/>
        <v>2</v>
      </c>
      <c r="W171" s="222">
        <f>IF(Q171=0,0,((V171/Q171)-1)*100)</f>
        <v>-50</v>
      </c>
    </row>
    <row r="172" spans="2:23" ht="14.25" thickTop="1" thickBot="1">
      <c r="B172" s="212"/>
      <c r="C172" s="123"/>
      <c r="D172" s="123"/>
      <c r="E172" s="123"/>
      <c r="F172" s="123"/>
      <c r="G172" s="123"/>
      <c r="H172" s="123"/>
      <c r="I172" s="124"/>
      <c r="L172" s="208" t="s">
        <v>89</v>
      </c>
      <c r="M172" s="189">
        <f t="shared" ref="M172:V172" si="242">+M169+M170+M171</f>
        <v>0</v>
      </c>
      <c r="N172" s="190">
        <f t="shared" si="242"/>
        <v>5</v>
      </c>
      <c r="O172" s="189">
        <f t="shared" si="242"/>
        <v>5</v>
      </c>
      <c r="P172" s="189">
        <f t="shared" si="242"/>
        <v>0</v>
      </c>
      <c r="Q172" s="189">
        <f t="shared" si="242"/>
        <v>5</v>
      </c>
      <c r="R172" s="189">
        <f t="shared" si="242"/>
        <v>0</v>
      </c>
      <c r="S172" s="190">
        <f t="shared" si="242"/>
        <v>7</v>
      </c>
      <c r="T172" s="189">
        <f t="shared" si="242"/>
        <v>7</v>
      </c>
      <c r="U172" s="189">
        <f t="shared" si="242"/>
        <v>0</v>
      </c>
      <c r="V172" s="191">
        <f t="shared" si="242"/>
        <v>7</v>
      </c>
      <c r="W172" s="192">
        <f t="shared" ref="W172" si="243">IF(Q172=0,0,((V172/Q172)-1)*100)</f>
        <v>39.999999999999993</v>
      </c>
    </row>
    <row r="173" spans="2:23" ht="13.5" thickTop="1">
      <c r="B173" s="212"/>
      <c r="C173" s="123"/>
      <c r="D173" s="123"/>
      <c r="E173" s="123"/>
      <c r="F173" s="123"/>
      <c r="G173" s="123"/>
      <c r="H173" s="123"/>
      <c r="I173" s="124"/>
      <c r="L173" s="226" t="s">
        <v>21</v>
      </c>
      <c r="M173" s="248">
        <v>0</v>
      </c>
      <c r="N173" s="249">
        <v>1</v>
      </c>
      <c r="O173" s="177">
        <f>M173+N173</f>
        <v>1</v>
      </c>
      <c r="P173" s="102">
        <v>0</v>
      </c>
      <c r="Q173" s="183">
        <f>O173+P173</f>
        <v>1</v>
      </c>
      <c r="R173" s="248">
        <v>0</v>
      </c>
      <c r="S173" s="249">
        <v>1</v>
      </c>
      <c r="T173" s="177">
        <f t="shared" ref="T173:T174" si="244">+R173+S173</f>
        <v>1</v>
      </c>
      <c r="U173" s="102">
        <v>0</v>
      </c>
      <c r="V173" s="187">
        <f t="shared" ref="V173:V174" si="245">+T173+U173</f>
        <v>1</v>
      </c>
      <c r="W173" s="222">
        <f t="shared" si="237"/>
        <v>0</v>
      </c>
    </row>
    <row r="174" spans="2:23">
      <c r="B174" s="212"/>
      <c r="C174" s="123"/>
      <c r="D174" s="123"/>
      <c r="E174" s="123"/>
      <c r="F174" s="123"/>
      <c r="G174" s="123"/>
      <c r="H174" s="123"/>
      <c r="I174" s="124"/>
      <c r="L174" s="226" t="s">
        <v>90</v>
      </c>
      <c r="M174" s="248">
        <v>0</v>
      </c>
      <c r="N174" s="249">
        <v>1</v>
      </c>
      <c r="O174" s="177">
        <f>M174+N174</f>
        <v>1</v>
      </c>
      <c r="P174" s="102">
        <v>0</v>
      </c>
      <c r="Q174" s="183">
        <f>O174+P174</f>
        <v>1</v>
      </c>
      <c r="R174" s="248">
        <v>0</v>
      </c>
      <c r="S174" s="249">
        <v>1</v>
      </c>
      <c r="T174" s="177">
        <f t="shared" si="244"/>
        <v>1</v>
      </c>
      <c r="U174" s="102">
        <v>0</v>
      </c>
      <c r="V174" s="187">
        <f t="shared" si="245"/>
        <v>1</v>
      </c>
      <c r="W174" s="222">
        <f>IF(Q174=0,0,((V174/Q174)-1)*100)</f>
        <v>0</v>
      </c>
    </row>
    <row r="175" spans="2:23" ht="13.5" thickBot="1">
      <c r="B175" s="212"/>
      <c r="C175" s="123"/>
      <c r="D175" s="123"/>
      <c r="E175" s="123"/>
      <c r="F175" s="123"/>
      <c r="G175" s="123"/>
      <c r="H175" s="123"/>
      <c r="I175" s="124"/>
      <c r="L175" s="226" t="s">
        <v>22</v>
      </c>
      <c r="M175" s="248">
        <v>0</v>
      </c>
      <c r="N175" s="249">
        <v>2</v>
      </c>
      <c r="O175" s="179">
        <f>M175+N175</f>
        <v>2</v>
      </c>
      <c r="P175" s="255">
        <v>0</v>
      </c>
      <c r="Q175" s="183">
        <f>O175+P175</f>
        <v>2</v>
      </c>
      <c r="R175" s="248">
        <v>0</v>
      </c>
      <c r="S175" s="249">
        <v>1</v>
      </c>
      <c r="T175" s="179">
        <f>+R175+S175</f>
        <v>1</v>
      </c>
      <c r="U175" s="255">
        <v>0</v>
      </c>
      <c r="V175" s="187">
        <f>+T175+U175</f>
        <v>1</v>
      </c>
      <c r="W175" s="222">
        <f t="shared" si="237"/>
        <v>-50</v>
      </c>
    </row>
    <row r="176" spans="2:23" ht="14.25" thickTop="1" thickBot="1">
      <c r="B176" s="212"/>
      <c r="C176" s="123"/>
      <c r="D176" s="123"/>
      <c r="E176" s="123"/>
      <c r="F176" s="123"/>
      <c r="G176" s="123"/>
      <c r="H176" s="123"/>
      <c r="I176" s="124"/>
      <c r="L176" s="209" t="s">
        <v>23</v>
      </c>
      <c r="M176" s="193">
        <f>+M173+M174+M175</f>
        <v>0</v>
      </c>
      <c r="N176" s="193">
        <f t="shared" ref="N176" si="246">+N173+N174+N175</f>
        <v>4</v>
      </c>
      <c r="O176" s="197">
        <f t="shared" ref="O176" si="247">+O173+O174+O175</f>
        <v>4</v>
      </c>
      <c r="P176" s="197">
        <f t="shared" ref="P176" si="248">+P173+P174+P175</f>
        <v>0</v>
      </c>
      <c r="Q176" s="196">
        <f t="shared" ref="Q176" si="249">+Q173+Q174+Q175</f>
        <v>4</v>
      </c>
      <c r="R176" s="193">
        <f t="shared" ref="R176" si="250">+R173+R174+R175</f>
        <v>0</v>
      </c>
      <c r="S176" s="193">
        <f t="shared" ref="S176" si="251">+S173+S174+S175</f>
        <v>3</v>
      </c>
      <c r="T176" s="197">
        <f t="shared" ref="T176" si="252">+T173+T174+T175</f>
        <v>3</v>
      </c>
      <c r="U176" s="197">
        <f t="shared" ref="U176" si="253">+U173+U174+U175</f>
        <v>0</v>
      </c>
      <c r="V176" s="197">
        <f t="shared" ref="V176" si="254">+V173+V174+V175</f>
        <v>3</v>
      </c>
      <c r="W176" s="198">
        <f t="shared" si="237"/>
        <v>-25</v>
      </c>
    </row>
    <row r="177" spans="1:27" s="4" customFormat="1" ht="12.75" customHeight="1" thickTop="1">
      <c r="A177" s="129"/>
      <c r="B177" s="213"/>
      <c r="C177" s="130"/>
      <c r="D177" s="130"/>
      <c r="E177" s="130"/>
      <c r="F177" s="130"/>
      <c r="G177" s="130"/>
      <c r="H177" s="130"/>
      <c r="I177" s="131"/>
      <c r="J177" s="129"/>
      <c r="K177" s="129"/>
      <c r="L177" s="260" t="s">
        <v>25</v>
      </c>
      <c r="M177" s="261">
        <v>0</v>
      </c>
      <c r="N177" s="262">
        <v>3</v>
      </c>
      <c r="O177" s="180">
        <f>M177+N177</f>
        <v>3</v>
      </c>
      <c r="P177" s="263">
        <v>0</v>
      </c>
      <c r="Q177" s="185">
        <f>O177+P177</f>
        <v>3</v>
      </c>
      <c r="R177" s="261">
        <v>0</v>
      </c>
      <c r="S177" s="262">
        <v>7</v>
      </c>
      <c r="T177" s="180">
        <f t="shared" ref="T177:T179" si="255">+R177+S177</f>
        <v>7</v>
      </c>
      <c r="U177" s="263">
        <v>0</v>
      </c>
      <c r="V177" s="188">
        <f t="shared" ref="V177:V179" si="256">+T177+U177</f>
        <v>7</v>
      </c>
      <c r="W177" s="264">
        <f t="shared" si="237"/>
        <v>133.33333333333334</v>
      </c>
      <c r="X177" s="9"/>
      <c r="AA177" s="11"/>
    </row>
    <row r="178" spans="1:27" s="4" customFormat="1" ht="12.75" customHeight="1">
      <c r="A178" s="129"/>
      <c r="B178" s="214"/>
      <c r="C178" s="132"/>
      <c r="D178" s="132"/>
      <c r="E178" s="132"/>
      <c r="F178" s="132"/>
      <c r="G178" s="132"/>
      <c r="H178" s="132"/>
      <c r="I178" s="133"/>
      <c r="J178" s="129"/>
      <c r="K178" s="129"/>
      <c r="L178" s="260" t="s">
        <v>26</v>
      </c>
      <c r="M178" s="261">
        <v>0</v>
      </c>
      <c r="N178" s="262">
        <v>1</v>
      </c>
      <c r="O178" s="180">
        <f>M178+N178</f>
        <v>1</v>
      </c>
      <c r="P178" s="265">
        <v>0</v>
      </c>
      <c r="Q178" s="185">
        <f>O178+P178</f>
        <v>1</v>
      </c>
      <c r="R178" s="261">
        <v>0</v>
      </c>
      <c r="S178" s="262">
        <v>2</v>
      </c>
      <c r="T178" s="180">
        <f t="shared" si="255"/>
        <v>2</v>
      </c>
      <c r="U178" s="265">
        <v>0</v>
      </c>
      <c r="V178" s="180">
        <f t="shared" si="256"/>
        <v>2</v>
      </c>
      <c r="W178" s="264">
        <f>IF(Q178=0,0,((V178/Q178)-1)*100)</f>
        <v>100</v>
      </c>
      <c r="X178" s="9"/>
      <c r="AA178" s="11"/>
    </row>
    <row r="179" spans="1:27" s="4" customFormat="1" ht="12.75" customHeight="1" thickBot="1">
      <c r="A179" s="129"/>
      <c r="B179" s="214"/>
      <c r="C179" s="132"/>
      <c r="D179" s="132"/>
      <c r="E179" s="132"/>
      <c r="F179" s="132"/>
      <c r="G179" s="132"/>
      <c r="H179" s="132"/>
      <c r="I179" s="133"/>
      <c r="J179" s="129"/>
      <c r="K179" s="129"/>
      <c r="L179" s="260" t="s">
        <v>27</v>
      </c>
      <c r="M179" s="261">
        <v>0</v>
      </c>
      <c r="N179" s="262">
        <v>5</v>
      </c>
      <c r="O179" s="180">
        <f>M179+N179</f>
        <v>5</v>
      </c>
      <c r="P179" s="266">
        <v>0</v>
      </c>
      <c r="Q179" s="185">
        <f>O179+P179</f>
        <v>5</v>
      </c>
      <c r="R179" s="261">
        <v>0</v>
      </c>
      <c r="S179" s="262">
        <v>4</v>
      </c>
      <c r="T179" s="180">
        <f t="shared" si="255"/>
        <v>4</v>
      </c>
      <c r="U179" s="266">
        <v>0</v>
      </c>
      <c r="V179" s="188">
        <f t="shared" si="256"/>
        <v>4</v>
      </c>
      <c r="W179" s="264">
        <f t="shared" si="237"/>
        <v>-19.999999999999996</v>
      </c>
      <c r="X179" s="9"/>
      <c r="AA179" s="11"/>
    </row>
    <row r="180" spans="1:27" ht="14.25" thickTop="1" thickBot="1">
      <c r="B180" s="212"/>
      <c r="C180" s="123"/>
      <c r="D180" s="123"/>
      <c r="E180" s="123"/>
      <c r="F180" s="123"/>
      <c r="G180" s="123"/>
      <c r="H180" s="123"/>
      <c r="I180" s="124"/>
      <c r="L180" s="208" t="s">
        <v>28</v>
      </c>
      <c r="M180" s="189">
        <f t="shared" ref="M180:V180" si="257">+M177+M178+M179</f>
        <v>0</v>
      </c>
      <c r="N180" s="190">
        <f t="shared" si="257"/>
        <v>9</v>
      </c>
      <c r="O180" s="189">
        <f t="shared" si="257"/>
        <v>9</v>
      </c>
      <c r="P180" s="189">
        <f t="shared" si="257"/>
        <v>0</v>
      </c>
      <c r="Q180" s="195">
        <f t="shared" si="257"/>
        <v>9</v>
      </c>
      <c r="R180" s="189">
        <f t="shared" si="257"/>
        <v>0</v>
      </c>
      <c r="S180" s="190">
        <f t="shared" si="257"/>
        <v>13</v>
      </c>
      <c r="T180" s="189">
        <f t="shared" si="257"/>
        <v>13</v>
      </c>
      <c r="U180" s="189">
        <f t="shared" si="257"/>
        <v>0</v>
      </c>
      <c r="V180" s="195">
        <f t="shared" si="257"/>
        <v>13</v>
      </c>
      <c r="W180" s="192">
        <f t="shared" si="237"/>
        <v>44.444444444444443</v>
      </c>
    </row>
    <row r="181" spans="1:27" ht="14.25" thickTop="1" thickBot="1">
      <c r="B181" s="212"/>
      <c r="C181" s="123"/>
      <c r="D181" s="123"/>
      <c r="E181" s="123"/>
      <c r="F181" s="123"/>
      <c r="G181" s="123"/>
      <c r="H181" s="123"/>
      <c r="I181" s="124"/>
      <c r="L181" s="208" t="s">
        <v>94</v>
      </c>
      <c r="M181" s="189">
        <f t="shared" ref="M181" si="258">+M172+M176+M180</f>
        <v>0</v>
      </c>
      <c r="N181" s="190">
        <f t="shared" ref="N181" si="259">+N172+N176+N180</f>
        <v>18</v>
      </c>
      <c r="O181" s="189">
        <f t="shared" ref="O181" si="260">+O172+O176+O180</f>
        <v>18</v>
      </c>
      <c r="P181" s="189">
        <f t="shared" ref="P181" si="261">+P172+P176+P180</f>
        <v>0</v>
      </c>
      <c r="Q181" s="189">
        <f t="shared" ref="Q181" si="262">+Q172+Q176+Q180</f>
        <v>18</v>
      </c>
      <c r="R181" s="189">
        <f t="shared" ref="R181" si="263">+R172+R176+R180</f>
        <v>0</v>
      </c>
      <c r="S181" s="190">
        <f t="shared" ref="S181" si="264">+S172+S176+S180</f>
        <v>23</v>
      </c>
      <c r="T181" s="189">
        <f t="shared" ref="T181" si="265">+T172+T176+T180</f>
        <v>23</v>
      </c>
      <c r="U181" s="189">
        <f t="shared" ref="U181" si="266">+U172+U176+U180</f>
        <v>0</v>
      </c>
      <c r="V181" s="191">
        <f t="shared" ref="V181" si="267">+V172+V176+V180</f>
        <v>23</v>
      </c>
      <c r="W181" s="192">
        <f t="shared" ref="W181" si="268">IF(Q181=0,0,((V181/Q181)-1)*100)</f>
        <v>27.777777777777768</v>
      </c>
    </row>
    <row r="182" spans="1:27" ht="14.25" thickTop="1" thickBot="1">
      <c r="B182" s="212"/>
      <c r="C182" s="123"/>
      <c r="D182" s="123"/>
      <c r="E182" s="123"/>
      <c r="F182" s="123"/>
      <c r="G182" s="123"/>
      <c r="H182" s="123"/>
      <c r="I182" s="124"/>
      <c r="L182" s="208" t="s">
        <v>92</v>
      </c>
      <c r="M182" s="189">
        <f t="shared" ref="M182:V182" si="269">+M168+M172+M176+M180</f>
        <v>2</v>
      </c>
      <c r="N182" s="190">
        <f t="shared" si="269"/>
        <v>21</v>
      </c>
      <c r="O182" s="189">
        <f t="shared" si="269"/>
        <v>23</v>
      </c>
      <c r="P182" s="189">
        <f t="shared" si="269"/>
        <v>0</v>
      </c>
      <c r="Q182" s="189">
        <f t="shared" si="269"/>
        <v>23</v>
      </c>
      <c r="R182" s="189">
        <f t="shared" si="269"/>
        <v>0</v>
      </c>
      <c r="S182" s="190">
        <f t="shared" si="269"/>
        <v>44</v>
      </c>
      <c r="T182" s="189">
        <f t="shared" si="269"/>
        <v>44</v>
      </c>
      <c r="U182" s="189">
        <f t="shared" si="269"/>
        <v>0</v>
      </c>
      <c r="V182" s="191">
        <f t="shared" si="269"/>
        <v>44</v>
      </c>
      <c r="W182" s="192">
        <f>IF(Q182=0,0,((V182/Q182)-1)*100)</f>
        <v>91.304347826086968</v>
      </c>
    </row>
    <row r="183" spans="1:27" ht="14.25" thickTop="1" thickBot="1">
      <c r="B183" s="212"/>
      <c r="C183" s="123"/>
      <c r="D183" s="123"/>
      <c r="E183" s="123"/>
      <c r="F183" s="123"/>
      <c r="G183" s="123"/>
      <c r="H183" s="123"/>
      <c r="I183" s="124"/>
      <c r="L183" s="205" t="s">
        <v>61</v>
      </c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6"/>
    </row>
    <row r="184" spans="1:27" ht="13.5" thickTop="1">
      <c r="B184" s="212"/>
      <c r="C184" s="123"/>
      <c r="D184" s="123"/>
      <c r="E184" s="123"/>
      <c r="F184" s="123"/>
      <c r="G184" s="123"/>
      <c r="H184" s="123"/>
      <c r="I184" s="124"/>
      <c r="L184" s="286" t="s">
        <v>51</v>
      </c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8"/>
    </row>
    <row r="185" spans="1:27" ht="13.5" thickBot="1">
      <c r="B185" s="212"/>
      <c r="C185" s="123"/>
      <c r="D185" s="123"/>
      <c r="E185" s="123"/>
      <c r="F185" s="123"/>
      <c r="G185" s="123"/>
      <c r="H185" s="123"/>
      <c r="I185" s="124"/>
      <c r="L185" s="289" t="s">
        <v>52</v>
      </c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1"/>
    </row>
    <row r="186" spans="1:27" ht="14.25" thickTop="1" thickBot="1">
      <c r="B186" s="212"/>
      <c r="C186" s="123"/>
      <c r="D186" s="123"/>
      <c r="E186" s="123"/>
      <c r="F186" s="123"/>
      <c r="G186" s="123"/>
      <c r="H186" s="123"/>
      <c r="I186" s="124"/>
      <c r="L186" s="202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122" t="s">
        <v>41</v>
      </c>
    </row>
    <row r="187" spans="1:27" ht="14.25" thickTop="1" thickBot="1">
      <c r="B187" s="212"/>
      <c r="C187" s="123"/>
      <c r="D187" s="123"/>
      <c r="E187" s="123"/>
      <c r="F187" s="123"/>
      <c r="G187" s="123"/>
      <c r="H187" s="123"/>
      <c r="I187" s="124"/>
      <c r="L187" s="224"/>
      <c r="M187" s="283" t="s">
        <v>91</v>
      </c>
      <c r="N187" s="284"/>
      <c r="O187" s="284"/>
      <c r="P187" s="284"/>
      <c r="Q187" s="285"/>
      <c r="R187" s="283" t="s">
        <v>93</v>
      </c>
      <c r="S187" s="284"/>
      <c r="T187" s="284"/>
      <c r="U187" s="284"/>
      <c r="V187" s="285"/>
      <c r="W187" s="225" t="s">
        <v>4</v>
      </c>
    </row>
    <row r="188" spans="1:27" ht="13.5" thickTop="1">
      <c r="B188" s="212"/>
      <c r="C188" s="123"/>
      <c r="D188" s="123"/>
      <c r="E188" s="123"/>
      <c r="F188" s="123"/>
      <c r="G188" s="123"/>
      <c r="H188" s="123"/>
      <c r="I188" s="124"/>
      <c r="L188" s="226" t="s">
        <v>5</v>
      </c>
      <c r="M188" s="227"/>
      <c r="N188" s="230"/>
      <c r="O188" s="199"/>
      <c r="P188" s="231"/>
      <c r="Q188" s="200"/>
      <c r="R188" s="227"/>
      <c r="S188" s="230"/>
      <c r="T188" s="199"/>
      <c r="U188" s="231"/>
      <c r="V188" s="200"/>
      <c r="W188" s="229" t="s">
        <v>6</v>
      </c>
    </row>
    <row r="189" spans="1:27" ht="13.5" thickBot="1">
      <c r="B189" s="212"/>
      <c r="C189" s="123"/>
      <c r="D189" s="123"/>
      <c r="E189" s="123"/>
      <c r="F189" s="123"/>
      <c r="G189" s="123"/>
      <c r="H189" s="123"/>
      <c r="I189" s="124"/>
      <c r="L189" s="232"/>
      <c r="M189" s="236" t="s">
        <v>42</v>
      </c>
      <c r="N189" s="237" t="s">
        <v>43</v>
      </c>
      <c r="O189" s="201" t="s">
        <v>44</v>
      </c>
      <c r="P189" s="238" t="s">
        <v>13</v>
      </c>
      <c r="Q189" s="221" t="s">
        <v>9</v>
      </c>
      <c r="R189" s="236" t="s">
        <v>42</v>
      </c>
      <c r="S189" s="237" t="s">
        <v>43</v>
      </c>
      <c r="T189" s="201" t="s">
        <v>44</v>
      </c>
      <c r="U189" s="238" t="s">
        <v>13</v>
      </c>
      <c r="V189" s="221" t="s">
        <v>9</v>
      </c>
      <c r="W189" s="235"/>
    </row>
    <row r="190" spans="1:27" ht="4.5" customHeight="1" thickTop="1">
      <c r="B190" s="212"/>
      <c r="C190" s="123"/>
      <c r="D190" s="123"/>
      <c r="E190" s="123"/>
      <c r="F190" s="123"/>
      <c r="G190" s="123"/>
      <c r="H190" s="123"/>
      <c r="I190" s="124"/>
      <c r="L190" s="226"/>
      <c r="M190" s="242"/>
      <c r="N190" s="243"/>
      <c r="O190" s="176"/>
      <c r="P190" s="244"/>
      <c r="Q190" s="182"/>
      <c r="R190" s="242"/>
      <c r="S190" s="243"/>
      <c r="T190" s="176"/>
      <c r="U190" s="244"/>
      <c r="V190" s="186"/>
      <c r="W190" s="245"/>
    </row>
    <row r="191" spans="1:27">
      <c r="B191" s="212"/>
      <c r="C191" s="123"/>
      <c r="D191" s="123"/>
      <c r="E191" s="123"/>
      <c r="F191" s="123"/>
      <c r="G191" s="123"/>
      <c r="H191" s="123"/>
      <c r="I191" s="124"/>
      <c r="L191" s="226" t="s">
        <v>14</v>
      </c>
      <c r="M191" s="248">
        <v>10</v>
      </c>
      <c r="N191" s="249">
        <v>40</v>
      </c>
      <c r="O191" s="177">
        <f>M191+N191</f>
        <v>50</v>
      </c>
      <c r="P191" s="102">
        <v>0</v>
      </c>
      <c r="Q191" s="183">
        <f>O191+P191</f>
        <v>50</v>
      </c>
      <c r="R191" s="248">
        <v>60</v>
      </c>
      <c r="S191" s="249">
        <v>510</v>
      </c>
      <c r="T191" s="177">
        <f t="shared" ref="T191:T193" si="270">+R191+S191</f>
        <v>570</v>
      </c>
      <c r="U191" s="102">
        <v>0</v>
      </c>
      <c r="V191" s="187">
        <f t="shared" ref="V191:V193" si="271">+T191+U191</f>
        <v>570</v>
      </c>
      <c r="W191" s="222">
        <f t="shared" ref="W191:W203" si="272">IF(Q191=0,0,((V191/Q191)-1)*100)</f>
        <v>1040</v>
      </c>
    </row>
    <row r="192" spans="1:27">
      <c r="B192" s="212"/>
      <c r="C192" s="123"/>
      <c r="D192" s="123"/>
      <c r="E192" s="123"/>
      <c r="F192" s="123"/>
      <c r="G192" s="123"/>
      <c r="H192" s="123"/>
      <c r="I192" s="124"/>
      <c r="L192" s="226" t="s">
        <v>15</v>
      </c>
      <c r="M192" s="248">
        <v>26</v>
      </c>
      <c r="N192" s="249">
        <v>84</v>
      </c>
      <c r="O192" s="177">
        <f>M192+N192</f>
        <v>110</v>
      </c>
      <c r="P192" s="102">
        <v>0</v>
      </c>
      <c r="Q192" s="183">
        <f>O192+P192</f>
        <v>110</v>
      </c>
      <c r="R192" s="248">
        <v>53</v>
      </c>
      <c r="S192" s="249">
        <v>513</v>
      </c>
      <c r="T192" s="177">
        <f t="shared" si="270"/>
        <v>566</v>
      </c>
      <c r="U192" s="102">
        <v>0</v>
      </c>
      <c r="V192" s="187">
        <f t="shared" si="271"/>
        <v>566</v>
      </c>
      <c r="W192" s="222">
        <f t="shared" si="272"/>
        <v>414.54545454545456</v>
      </c>
    </row>
    <row r="193" spans="1:27" ht="13.5" thickBot="1">
      <c r="B193" s="212"/>
      <c r="C193" s="123"/>
      <c r="D193" s="123"/>
      <c r="E193" s="123"/>
      <c r="F193" s="123"/>
      <c r="G193" s="123"/>
      <c r="H193" s="123"/>
      <c r="I193" s="124"/>
      <c r="L193" s="232" t="s">
        <v>16</v>
      </c>
      <c r="M193" s="248">
        <v>55</v>
      </c>
      <c r="N193" s="249">
        <v>159</v>
      </c>
      <c r="O193" s="177">
        <f>M193+N193</f>
        <v>214</v>
      </c>
      <c r="P193" s="102">
        <v>0</v>
      </c>
      <c r="Q193" s="183">
        <f>O193+P193</f>
        <v>214</v>
      </c>
      <c r="R193" s="248">
        <v>72</v>
      </c>
      <c r="S193" s="249">
        <v>546</v>
      </c>
      <c r="T193" s="177">
        <f t="shared" si="270"/>
        <v>618</v>
      </c>
      <c r="U193" s="102">
        <v>0</v>
      </c>
      <c r="V193" s="187">
        <f t="shared" si="271"/>
        <v>618</v>
      </c>
      <c r="W193" s="222">
        <f t="shared" si="272"/>
        <v>188.78504672897196</v>
      </c>
    </row>
    <row r="194" spans="1:27" ht="14.25" thickTop="1" thickBot="1">
      <c r="B194" s="212"/>
      <c r="C194" s="123"/>
      <c r="D194" s="123"/>
      <c r="E194" s="123"/>
      <c r="F194" s="123"/>
      <c r="G194" s="123"/>
      <c r="H194" s="123"/>
      <c r="I194" s="124"/>
      <c r="L194" s="208" t="s">
        <v>17</v>
      </c>
      <c r="M194" s="189">
        <f>+M191+M192+M193</f>
        <v>91</v>
      </c>
      <c r="N194" s="190">
        <f>+N191+N192+N193</f>
        <v>283</v>
      </c>
      <c r="O194" s="189">
        <f>+O191+O192+O193</f>
        <v>374</v>
      </c>
      <c r="P194" s="189">
        <f>+P191+P192+P193</f>
        <v>0</v>
      </c>
      <c r="Q194" s="189">
        <f>Q193+Q191+Q192</f>
        <v>374</v>
      </c>
      <c r="R194" s="189">
        <f>+R191+R192+R193</f>
        <v>185</v>
      </c>
      <c r="S194" s="190">
        <f>+S191+S192+S193</f>
        <v>1569</v>
      </c>
      <c r="T194" s="189">
        <f>+T191+T192+T193</f>
        <v>1754</v>
      </c>
      <c r="U194" s="189">
        <f>+U191+U192+U193</f>
        <v>0</v>
      </c>
      <c r="V194" s="191">
        <f>V193+V191+V192</f>
        <v>1754</v>
      </c>
      <c r="W194" s="192">
        <f t="shared" si="272"/>
        <v>368.98395721925129</v>
      </c>
    </row>
    <row r="195" spans="1:27" ht="13.5" thickTop="1">
      <c r="B195" s="212"/>
      <c r="C195" s="123"/>
      <c r="D195" s="123"/>
      <c r="E195" s="123"/>
      <c r="F195" s="123"/>
      <c r="G195" s="123"/>
      <c r="H195" s="123"/>
      <c r="I195" s="124"/>
      <c r="L195" s="226" t="s">
        <v>18</v>
      </c>
      <c r="M195" s="258">
        <v>60</v>
      </c>
      <c r="N195" s="259">
        <v>139</v>
      </c>
      <c r="O195" s="178">
        <f>M195+N195</f>
        <v>199</v>
      </c>
      <c r="P195" s="102">
        <v>0</v>
      </c>
      <c r="Q195" s="184">
        <f>O195+P195</f>
        <v>199</v>
      </c>
      <c r="R195" s="258">
        <v>71</v>
      </c>
      <c r="S195" s="259">
        <v>499</v>
      </c>
      <c r="T195" s="178">
        <f t="shared" ref="T195:T197" si="273">+R195+S195</f>
        <v>570</v>
      </c>
      <c r="U195" s="102">
        <v>0</v>
      </c>
      <c r="V195" s="187">
        <f t="shared" ref="V195:V197" si="274">+T195+U195</f>
        <v>570</v>
      </c>
      <c r="W195" s="222">
        <f t="shared" si="272"/>
        <v>186.43216080402013</v>
      </c>
    </row>
    <row r="196" spans="1:27">
      <c r="B196" s="212"/>
      <c r="C196" s="123"/>
      <c r="D196" s="123"/>
      <c r="E196" s="123"/>
      <c r="F196" s="123"/>
      <c r="G196" s="123"/>
      <c r="H196" s="123"/>
      <c r="I196" s="124"/>
      <c r="L196" s="226" t="s">
        <v>19</v>
      </c>
      <c r="M196" s="248">
        <v>44</v>
      </c>
      <c r="N196" s="249">
        <v>181</v>
      </c>
      <c r="O196" s="177">
        <f>M196+N196</f>
        <v>225</v>
      </c>
      <c r="P196" s="102">
        <v>0</v>
      </c>
      <c r="Q196" s="183">
        <f>O196+P196</f>
        <v>225</v>
      </c>
      <c r="R196" s="248">
        <v>75</v>
      </c>
      <c r="S196" s="249">
        <v>477</v>
      </c>
      <c r="T196" s="177">
        <f t="shared" si="273"/>
        <v>552</v>
      </c>
      <c r="U196" s="102">
        <v>0</v>
      </c>
      <c r="V196" s="187">
        <f t="shared" si="274"/>
        <v>552</v>
      </c>
      <c r="W196" s="222">
        <f>IF(Q196=0,0,((V196/Q196)-1)*100)</f>
        <v>145.33333333333331</v>
      </c>
    </row>
    <row r="197" spans="1:27" ht="13.5" thickBot="1">
      <c r="B197" s="212"/>
      <c r="C197" s="123"/>
      <c r="D197" s="123"/>
      <c r="E197" s="123"/>
      <c r="F197" s="123"/>
      <c r="G197" s="123"/>
      <c r="H197" s="123"/>
      <c r="I197" s="124"/>
      <c r="L197" s="226" t="s">
        <v>20</v>
      </c>
      <c r="M197" s="248">
        <v>13</v>
      </c>
      <c r="N197" s="249">
        <v>368</v>
      </c>
      <c r="O197" s="177">
        <f>M197+N197</f>
        <v>381</v>
      </c>
      <c r="P197" s="102">
        <v>0</v>
      </c>
      <c r="Q197" s="183">
        <f>O197+P197</f>
        <v>381</v>
      </c>
      <c r="R197" s="248">
        <v>72</v>
      </c>
      <c r="S197" s="249">
        <v>435</v>
      </c>
      <c r="T197" s="177">
        <f t="shared" si="273"/>
        <v>507</v>
      </c>
      <c r="U197" s="102">
        <v>0</v>
      </c>
      <c r="V197" s="187">
        <f t="shared" si="274"/>
        <v>507</v>
      </c>
      <c r="W197" s="222">
        <f>IF(Q197=0,0,((V197/Q197)-1)*100)</f>
        <v>33.070866141732289</v>
      </c>
    </row>
    <row r="198" spans="1:27" ht="14.25" thickTop="1" thickBot="1">
      <c r="B198" s="212"/>
      <c r="C198" s="123"/>
      <c r="D198" s="123"/>
      <c r="E198" s="123"/>
      <c r="F198" s="123"/>
      <c r="G198" s="123"/>
      <c r="H198" s="123"/>
      <c r="I198" s="124"/>
      <c r="L198" s="208" t="s">
        <v>89</v>
      </c>
      <c r="M198" s="189">
        <f t="shared" ref="M198:V198" si="275">+M195+M196+M197</f>
        <v>117</v>
      </c>
      <c r="N198" s="190">
        <f t="shared" si="275"/>
        <v>688</v>
      </c>
      <c r="O198" s="189">
        <f t="shared" si="275"/>
        <v>805</v>
      </c>
      <c r="P198" s="189">
        <f t="shared" si="275"/>
        <v>0</v>
      </c>
      <c r="Q198" s="189">
        <f t="shared" si="275"/>
        <v>805</v>
      </c>
      <c r="R198" s="189">
        <f t="shared" si="275"/>
        <v>218</v>
      </c>
      <c r="S198" s="190">
        <f t="shared" si="275"/>
        <v>1411</v>
      </c>
      <c r="T198" s="189">
        <f t="shared" si="275"/>
        <v>1629</v>
      </c>
      <c r="U198" s="189">
        <f t="shared" si="275"/>
        <v>0</v>
      </c>
      <c r="V198" s="191">
        <f t="shared" si="275"/>
        <v>1629</v>
      </c>
      <c r="W198" s="192">
        <f t="shared" ref="W198" si="276">IF(Q198=0,0,((V198/Q198)-1)*100)</f>
        <v>102.36024844720495</v>
      </c>
    </row>
    <row r="199" spans="1:27" ht="13.5" thickTop="1">
      <c r="B199" s="212"/>
      <c r="C199" s="123"/>
      <c r="D199" s="123"/>
      <c r="E199" s="123"/>
      <c r="F199" s="123"/>
      <c r="G199" s="123"/>
      <c r="H199" s="123"/>
      <c r="I199" s="124"/>
      <c r="L199" s="226" t="s">
        <v>21</v>
      </c>
      <c r="M199" s="248">
        <v>17</v>
      </c>
      <c r="N199" s="249">
        <v>321</v>
      </c>
      <c r="O199" s="177">
        <f>M199+N199</f>
        <v>338</v>
      </c>
      <c r="P199" s="102">
        <v>0</v>
      </c>
      <c r="Q199" s="183">
        <f>O199+P199</f>
        <v>338</v>
      </c>
      <c r="R199" s="248">
        <v>61</v>
      </c>
      <c r="S199" s="249">
        <v>420</v>
      </c>
      <c r="T199" s="177">
        <f t="shared" ref="T199:T200" si="277">+R199+S199</f>
        <v>481</v>
      </c>
      <c r="U199" s="102">
        <v>0</v>
      </c>
      <c r="V199" s="187">
        <f t="shared" ref="V199:V200" si="278">+T199+U199</f>
        <v>481</v>
      </c>
      <c r="W199" s="222">
        <f t="shared" si="272"/>
        <v>42.307692307692314</v>
      </c>
    </row>
    <row r="200" spans="1:27">
      <c r="B200" s="212"/>
      <c r="C200" s="123"/>
      <c r="D200" s="123"/>
      <c r="E200" s="123"/>
      <c r="F200" s="123"/>
      <c r="G200" s="123"/>
      <c r="H200" s="123"/>
      <c r="I200" s="124"/>
      <c r="L200" s="226" t="s">
        <v>90</v>
      </c>
      <c r="M200" s="248">
        <v>28</v>
      </c>
      <c r="N200" s="249">
        <v>397</v>
      </c>
      <c r="O200" s="177">
        <f>M200+N200</f>
        <v>425</v>
      </c>
      <c r="P200" s="102">
        <v>0</v>
      </c>
      <c r="Q200" s="183">
        <f>O200+P200</f>
        <v>425</v>
      </c>
      <c r="R200" s="248">
        <v>65</v>
      </c>
      <c r="S200" s="249">
        <v>465</v>
      </c>
      <c r="T200" s="177">
        <f t="shared" si="277"/>
        <v>530</v>
      </c>
      <c r="U200" s="102">
        <v>0</v>
      </c>
      <c r="V200" s="187">
        <f t="shared" si="278"/>
        <v>530</v>
      </c>
      <c r="W200" s="222">
        <f>IF(Q200=0,0,((V200/Q200)-1)*100)</f>
        <v>24.705882352941178</v>
      </c>
    </row>
    <row r="201" spans="1:27" ht="13.5" thickBot="1">
      <c r="B201" s="212"/>
      <c r="C201" s="123"/>
      <c r="D201" s="123"/>
      <c r="E201" s="123"/>
      <c r="F201" s="123"/>
      <c r="G201" s="123"/>
      <c r="H201" s="123"/>
      <c r="I201" s="124"/>
      <c r="L201" s="226" t="s">
        <v>22</v>
      </c>
      <c r="M201" s="248">
        <v>38</v>
      </c>
      <c r="N201" s="249">
        <v>432</v>
      </c>
      <c r="O201" s="179">
        <f>M201+N201</f>
        <v>470</v>
      </c>
      <c r="P201" s="255">
        <v>0</v>
      </c>
      <c r="Q201" s="183">
        <f>O201+P201</f>
        <v>470</v>
      </c>
      <c r="R201" s="248">
        <v>73</v>
      </c>
      <c r="S201" s="249">
        <v>572</v>
      </c>
      <c r="T201" s="179">
        <f>+R201+S201</f>
        <v>645</v>
      </c>
      <c r="U201" s="255">
        <v>0</v>
      </c>
      <c r="V201" s="187">
        <f>+T201+U201</f>
        <v>645</v>
      </c>
      <c r="W201" s="222">
        <f t="shared" si="272"/>
        <v>37.234042553191493</v>
      </c>
    </row>
    <row r="202" spans="1:27" ht="14.25" thickTop="1" thickBot="1">
      <c r="B202" s="212"/>
      <c r="C202" s="123"/>
      <c r="D202" s="123"/>
      <c r="E202" s="123"/>
      <c r="F202" s="123"/>
      <c r="G202" s="123"/>
      <c r="H202" s="123"/>
      <c r="I202" s="124"/>
      <c r="L202" s="209" t="s">
        <v>23</v>
      </c>
      <c r="M202" s="193">
        <f>+M199+M200+M201</f>
        <v>83</v>
      </c>
      <c r="N202" s="193">
        <f t="shared" ref="N202" si="279">+N199+N200+N201</f>
        <v>1150</v>
      </c>
      <c r="O202" s="197">
        <f t="shared" ref="O202" si="280">+O199+O200+O201</f>
        <v>1233</v>
      </c>
      <c r="P202" s="197">
        <f t="shared" ref="P202" si="281">+P199+P200+P201</f>
        <v>0</v>
      </c>
      <c r="Q202" s="196">
        <f t="shared" ref="Q202" si="282">+Q199+Q200+Q201</f>
        <v>1233</v>
      </c>
      <c r="R202" s="193">
        <f t="shared" ref="R202" si="283">+R199+R200+R201</f>
        <v>199</v>
      </c>
      <c r="S202" s="193">
        <f t="shared" ref="S202" si="284">+S199+S200+S201</f>
        <v>1457</v>
      </c>
      <c r="T202" s="197">
        <f t="shared" ref="T202" si="285">+T199+T200+T201</f>
        <v>1656</v>
      </c>
      <c r="U202" s="197">
        <f t="shared" ref="U202" si="286">+U199+U200+U201</f>
        <v>0</v>
      </c>
      <c r="V202" s="197">
        <f t="shared" ref="V202" si="287">+V199+V200+V201</f>
        <v>1656</v>
      </c>
      <c r="W202" s="198">
        <f t="shared" si="272"/>
        <v>34.306569343065682</v>
      </c>
    </row>
    <row r="203" spans="1:27" s="4" customFormat="1" ht="12.75" customHeight="1" thickTop="1">
      <c r="A203" s="129"/>
      <c r="B203" s="213"/>
      <c r="C203" s="130"/>
      <c r="D203" s="130"/>
      <c r="E203" s="130"/>
      <c r="F203" s="130"/>
      <c r="G203" s="130"/>
      <c r="H203" s="130"/>
      <c r="I203" s="131"/>
      <c r="J203" s="129"/>
      <c r="K203" s="129"/>
      <c r="L203" s="260" t="s">
        <v>25</v>
      </c>
      <c r="M203" s="261">
        <v>44</v>
      </c>
      <c r="N203" s="262">
        <v>494</v>
      </c>
      <c r="O203" s="180">
        <f>M203+N203</f>
        <v>538</v>
      </c>
      <c r="P203" s="263">
        <v>0</v>
      </c>
      <c r="Q203" s="185">
        <f>O203+P203</f>
        <v>538</v>
      </c>
      <c r="R203" s="261">
        <v>70</v>
      </c>
      <c r="S203" s="262">
        <v>611</v>
      </c>
      <c r="T203" s="180">
        <f t="shared" ref="T203:T205" si="288">+R203+S203</f>
        <v>681</v>
      </c>
      <c r="U203" s="263">
        <v>0</v>
      </c>
      <c r="V203" s="188">
        <f t="shared" ref="V203:V205" si="289">+T203+U203</f>
        <v>681</v>
      </c>
      <c r="W203" s="264">
        <f t="shared" si="272"/>
        <v>26.579925650557623</v>
      </c>
      <c r="X203" s="9"/>
      <c r="AA203" s="11"/>
    </row>
    <row r="204" spans="1:27" s="4" customFormat="1" ht="12.75" customHeight="1">
      <c r="A204" s="129"/>
      <c r="B204" s="214"/>
      <c r="C204" s="132"/>
      <c r="D204" s="132"/>
      <c r="E204" s="132"/>
      <c r="F204" s="132"/>
      <c r="G204" s="132"/>
      <c r="H204" s="132"/>
      <c r="I204" s="133"/>
      <c r="J204" s="129"/>
      <c r="K204" s="129"/>
      <c r="L204" s="260" t="s">
        <v>26</v>
      </c>
      <c r="M204" s="261">
        <v>48</v>
      </c>
      <c r="N204" s="262">
        <v>464</v>
      </c>
      <c r="O204" s="180">
        <f>M204+N204</f>
        <v>512</v>
      </c>
      <c r="P204" s="265">
        <v>0</v>
      </c>
      <c r="Q204" s="185">
        <f>O204+P204</f>
        <v>512</v>
      </c>
      <c r="R204" s="261">
        <v>77</v>
      </c>
      <c r="S204" s="262">
        <v>755</v>
      </c>
      <c r="T204" s="180">
        <f t="shared" si="288"/>
        <v>832</v>
      </c>
      <c r="U204" s="265">
        <v>0</v>
      </c>
      <c r="V204" s="180">
        <f t="shared" si="289"/>
        <v>832</v>
      </c>
      <c r="W204" s="264">
        <f>IF(Q204=0,0,((V204/Q204)-1)*100)</f>
        <v>62.5</v>
      </c>
      <c r="X204" s="9"/>
      <c r="AA204" s="11"/>
    </row>
    <row r="205" spans="1:27" s="4" customFormat="1" ht="12.75" customHeight="1" thickBot="1">
      <c r="A205" s="129"/>
      <c r="B205" s="214"/>
      <c r="C205" s="132"/>
      <c r="D205" s="132"/>
      <c r="E205" s="132"/>
      <c r="F205" s="132"/>
      <c r="G205" s="132"/>
      <c r="H205" s="132"/>
      <c r="I205" s="133"/>
      <c r="J205" s="129"/>
      <c r="K205" s="129"/>
      <c r="L205" s="260" t="s">
        <v>27</v>
      </c>
      <c r="M205" s="261">
        <v>41</v>
      </c>
      <c r="N205" s="262">
        <v>438</v>
      </c>
      <c r="O205" s="180">
        <f>M205+N205</f>
        <v>479</v>
      </c>
      <c r="P205" s="266">
        <v>0</v>
      </c>
      <c r="Q205" s="185">
        <f>O205+P205</f>
        <v>479</v>
      </c>
      <c r="R205" s="261">
        <v>91</v>
      </c>
      <c r="S205" s="262">
        <v>908</v>
      </c>
      <c r="T205" s="180">
        <f t="shared" si="288"/>
        <v>999</v>
      </c>
      <c r="U205" s="266">
        <v>0</v>
      </c>
      <c r="V205" s="188">
        <f t="shared" si="289"/>
        <v>999</v>
      </c>
      <c r="W205" s="264">
        <f t="shared" ref="W205:W206" si="290">IF(Q205=0,0,((V205/Q205)-1)*100)</f>
        <v>108.55949895615868</v>
      </c>
      <c r="X205" s="9"/>
      <c r="AA205" s="11"/>
    </row>
    <row r="206" spans="1:27" s="4" customFormat="1" ht="12.75" customHeight="1" thickTop="1" thickBot="1">
      <c r="A206" s="129"/>
      <c r="B206" s="214"/>
      <c r="C206" s="132"/>
      <c r="D206" s="132"/>
      <c r="E206" s="132"/>
      <c r="F206" s="132"/>
      <c r="G206" s="132"/>
      <c r="H206" s="132"/>
      <c r="I206" s="133"/>
      <c r="J206" s="129"/>
      <c r="K206" s="129"/>
      <c r="L206" s="208" t="s">
        <v>28</v>
      </c>
      <c r="M206" s="189">
        <f t="shared" ref="M206:V206" si="291">+M203+M204+M205</f>
        <v>133</v>
      </c>
      <c r="N206" s="190">
        <f t="shared" si="291"/>
        <v>1396</v>
      </c>
      <c r="O206" s="189">
        <f t="shared" si="291"/>
        <v>1529</v>
      </c>
      <c r="P206" s="189">
        <f t="shared" si="291"/>
        <v>0</v>
      </c>
      <c r="Q206" s="195">
        <f t="shared" si="291"/>
        <v>1529</v>
      </c>
      <c r="R206" s="189">
        <f t="shared" si="291"/>
        <v>238</v>
      </c>
      <c r="S206" s="190">
        <f t="shared" si="291"/>
        <v>2274</v>
      </c>
      <c r="T206" s="189">
        <f t="shared" si="291"/>
        <v>2512</v>
      </c>
      <c r="U206" s="189">
        <f t="shared" si="291"/>
        <v>0</v>
      </c>
      <c r="V206" s="195">
        <f t="shared" si="291"/>
        <v>2512</v>
      </c>
      <c r="W206" s="192">
        <f t="shared" si="290"/>
        <v>64.290385873119675</v>
      </c>
      <c r="X206" s="9"/>
      <c r="AA206" s="11"/>
    </row>
    <row r="207" spans="1:27" ht="14.25" thickTop="1" thickBot="1">
      <c r="B207" s="212"/>
      <c r="C207" s="123"/>
      <c r="D207" s="123"/>
      <c r="E207" s="123"/>
      <c r="F207" s="123"/>
      <c r="G207" s="123"/>
      <c r="H207" s="123"/>
      <c r="I207" s="124"/>
      <c r="L207" s="208" t="s">
        <v>94</v>
      </c>
      <c r="M207" s="189">
        <f t="shared" ref="M207" si="292">+M198+M202+M206</f>
        <v>333</v>
      </c>
      <c r="N207" s="190">
        <f t="shared" ref="N207" si="293">+N198+N202+N206</f>
        <v>3234</v>
      </c>
      <c r="O207" s="189">
        <f t="shared" ref="O207" si="294">+O198+O202+O206</f>
        <v>3567</v>
      </c>
      <c r="P207" s="189">
        <f t="shared" ref="P207" si="295">+P198+P202+P206</f>
        <v>0</v>
      </c>
      <c r="Q207" s="189">
        <f t="shared" ref="Q207" si="296">+Q198+Q202+Q206</f>
        <v>3567</v>
      </c>
      <c r="R207" s="189">
        <f t="shared" ref="R207" si="297">+R198+R202+R206</f>
        <v>655</v>
      </c>
      <c r="S207" s="190">
        <f t="shared" ref="S207" si="298">+S198+S202+S206</f>
        <v>5142</v>
      </c>
      <c r="T207" s="189">
        <f t="shared" ref="T207" si="299">+T198+T202+T206</f>
        <v>5797</v>
      </c>
      <c r="U207" s="189">
        <f t="shared" ref="U207" si="300">+U198+U202+U206</f>
        <v>0</v>
      </c>
      <c r="V207" s="191">
        <f t="shared" ref="V207" si="301">+V198+V202+V206</f>
        <v>5797</v>
      </c>
      <c r="W207" s="192">
        <f t="shared" ref="W207:W208" si="302">IF(Q207=0,0,((V207/Q207)-1)*100)</f>
        <v>62.517521726941403</v>
      </c>
    </row>
    <row r="208" spans="1:27" ht="14.25" thickTop="1" thickBot="1">
      <c r="B208" s="212"/>
      <c r="C208" s="123"/>
      <c r="D208" s="123"/>
      <c r="E208" s="123"/>
      <c r="F208" s="123"/>
      <c r="G208" s="123"/>
      <c r="H208" s="123"/>
      <c r="I208" s="124"/>
      <c r="L208" s="208" t="s">
        <v>92</v>
      </c>
      <c r="M208" s="189">
        <f t="shared" ref="M208:V208" si="303">+M194+M198+M202+M206</f>
        <v>424</v>
      </c>
      <c r="N208" s="190">
        <f t="shared" si="303"/>
        <v>3517</v>
      </c>
      <c r="O208" s="189">
        <f t="shared" si="303"/>
        <v>3941</v>
      </c>
      <c r="P208" s="189">
        <f t="shared" si="303"/>
        <v>0</v>
      </c>
      <c r="Q208" s="189">
        <f t="shared" si="303"/>
        <v>3941</v>
      </c>
      <c r="R208" s="189">
        <f t="shared" si="303"/>
        <v>840</v>
      </c>
      <c r="S208" s="190">
        <f t="shared" si="303"/>
        <v>6711</v>
      </c>
      <c r="T208" s="189">
        <f t="shared" si="303"/>
        <v>7551</v>
      </c>
      <c r="U208" s="189">
        <f t="shared" si="303"/>
        <v>0</v>
      </c>
      <c r="V208" s="191">
        <f t="shared" si="303"/>
        <v>7551</v>
      </c>
      <c r="W208" s="192">
        <f t="shared" si="302"/>
        <v>91.601116467901548</v>
      </c>
    </row>
    <row r="209" spans="2:23" ht="14.25" thickTop="1" thickBot="1">
      <c r="B209" s="212"/>
      <c r="C209" s="123"/>
      <c r="D209" s="123"/>
      <c r="E209" s="123"/>
      <c r="F209" s="123"/>
      <c r="G209" s="123"/>
      <c r="H209" s="123"/>
      <c r="I209" s="124"/>
      <c r="L209" s="205" t="s">
        <v>61</v>
      </c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6"/>
    </row>
    <row r="210" spans="2:23" ht="13.5" thickTop="1">
      <c r="B210" s="212"/>
      <c r="C210" s="123"/>
      <c r="D210" s="123"/>
      <c r="E210" s="123"/>
      <c r="F210" s="123"/>
      <c r="G210" s="123"/>
      <c r="H210" s="123"/>
      <c r="I210" s="124"/>
      <c r="L210" s="286" t="s">
        <v>53</v>
      </c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8"/>
    </row>
    <row r="211" spans="2:23" ht="13.5" thickBot="1">
      <c r="B211" s="212"/>
      <c r="C211" s="123"/>
      <c r="D211" s="123"/>
      <c r="E211" s="123"/>
      <c r="F211" s="123"/>
      <c r="G211" s="123"/>
      <c r="H211" s="123"/>
      <c r="I211" s="124"/>
      <c r="L211" s="289" t="s">
        <v>54</v>
      </c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1"/>
    </row>
    <row r="212" spans="2:23" ht="14.25" thickTop="1" thickBot="1">
      <c r="B212" s="212"/>
      <c r="C212" s="123"/>
      <c r="D212" s="123"/>
      <c r="E212" s="123"/>
      <c r="F212" s="123"/>
      <c r="G212" s="123"/>
      <c r="H212" s="123"/>
      <c r="I212" s="124"/>
      <c r="L212" s="202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122" t="s">
        <v>41</v>
      </c>
    </row>
    <row r="213" spans="2:23" ht="14.25" thickTop="1" thickBot="1">
      <c r="B213" s="212"/>
      <c r="C213" s="123"/>
      <c r="D213" s="123"/>
      <c r="E213" s="123"/>
      <c r="F213" s="123"/>
      <c r="G213" s="123"/>
      <c r="H213" s="123"/>
      <c r="I213" s="124"/>
      <c r="L213" s="224"/>
      <c r="M213" s="283" t="s">
        <v>91</v>
      </c>
      <c r="N213" s="284"/>
      <c r="O213" s="284"/>
      <c r="P213" s="284"/>
      <c r="Q213" s="285"/>
      <c r="R213" s="283" t="s">
        <v>93</v>
      </c>
      <c r="S213" s="284"/>
      <c r="T213" s="284"/>
      <c r="U213" s="284"/>
      <c r="V213" s="285"/>
      <c r="W213" s="225" t="s">
        <v>4</v>
      </c>
    </row>
    <row r="214" spans="2:23" ht="13.5" thickTop="1">
      <c r="B214" s="212"/>
      <c r="C214" s="123"/>
      <c r="D214" s="123"/>
      <c r="E214" s="123"/>
      <c r="F214" s="123"/>
      <c r="G214" s="123"/>
      <c r="H214" s="123"/>
      <c r="I214" s="124"/>
      <c r="L214" s="226" t="s">
        <v>5</v>
      </c>
      <c r="M214" s="227"/>
      <c r="N214" s="230"/>
      <c r="O214" s="199"/>
      <c r="P214" s="231"/>
      <c r="Q214" s="200"/>
      <c r="R214" s="227"/>
      <c r="S214" s="230"/>
      <c r="T214" s="199"/>
      <c r="U214" s="231"/>
      <c r="V214" s="200"/>
      <c r="W214" s="229" t="s">
        <v>6</v>
      </c>
    </row>
    <row r="215" spans="2:23" ht="13.5" thickBot="1">
      <c r="B215" s="212"/>
      <c r="C215" s="123"/>
      <c r="D215" s="123"/>
      <c r="E215" s="123"/>
      <c r="F215" s="123"/>
      <c r="G215" s="123"/>
      <c r="H215" s="123"/>
      <c r="I215" s="124"/>
      <c r="L215" s="232"/>
      <c r="M215" s="236" t="s">
        <v>42</v>
      </c>
      <c r="N215" s="237" t="s">
        <v>43</v>
      </c>
      <c r="O215" s="201" t="s">
        <v>55</v>
      </c>
      <c r="P215" s="238" t="s">
        <v>13</v>
      </c>
      <c r="Q215" s="221" t="s">
        <v>9</v>
      </c>
      <c r="R215" s="236" t="s">
        <v>42</v>
      </c>
      <c r="S215" s="237" t="s">
        <v>43</v>
      </c>
      <c r="T215" s="201" t="s">
        <v>55</v>
      </c>
      <c r="U215" s="238" t="s">
        <v>13</v>
      </c>
      <c r="V215" s="221" t="s">
        <v>9</v>
      </c>
      <c r="W215" s="235"/>
    </row>
    <row r="216" spans="2:23" ht="5.25" customHeight="1" thickTop="1">
      <c r="B216" s="212"/>
      <c r="C216" s="123"/>
      <c r="D216" s="123"/>
      <c r="E216" s="123"/>
      <c r="F216" s="123"/>
      <c r="G216" s="123"/>
      <c r="H216" s="123"/>
      <c r="I216" s="124"/>
      <c r="L216" s="226"/>
      <c r="M216" s="242"/>
      <c r="N216" s="243"/>
      <c r="O216" s="176"/>
      <c r="P216" s="244"/>
      <c r="Q216" s="182"/>
      <c r="R216" s="242"/>
      <c r="S216" s="243"/>
      <c r="T216" s="176"/>
      <c r="U216" s="244"/>
      <c r="V216" s="186"/>
      <c r="W216" s="245"/>
    </row>
    <row r="217" spans="2:23">
      <c r="B217" s="212"/>
      <c r="C217" s="123"/>
      <c r="D217" s="123"/>
      <c r="E217" s="123"/>
      <c r="F217" s="123"/>
      <c r="G217" s="123"/>
      <c r="H217" s="123"/>
      <c r="I217" s="124"/>
      <c r="L217" s="226" t="s">
        <v>14</v>
      </c>
      <c r="M217" s="248">
        <f t="shared" ref="M217:N219" si="304">+M165+M191</f>
        <v>11</v>
      </c>
      <c r="N217" s="249">
        <f t="shared" si="304"/>
        <v>41</v>
      </c>
      <c r="O217" s="177">
        <f>+M217+N217</f>
        <v>52</v>
      </c>
      <c r="P217" s="102">
        <f>+P165+P191</f>
        <v>0</v>
      </c>
      <c r="Q217" s="183">
        <f>+O217+P217</f>
        <v>52</v>
      </c>
      <c r="R217" s="248">
        <f t="shared" ref="R217:S219" si="305">+R165+R191</f>
        <v>60</v>
      </c>
      <c r="S217" s="249">
        <f t="shared" si="305"/>
        <v>520</v>
      </c>
      <c r="T217" s="177">
        <f>+R217+S217</f>
        <v>580</v>
      </c>
      <c r="U217" s="102">
        <f>+U165+U191</f>
        <v>0</v>
      </c>
      <c r="V217" s="187">
        <f>+T217+U217</f>
        <v>580</v>
      </c>
      <c r="W217" s="222">
        <f t="shared" ref="W217:W229" si="306">IF(Q217=0,0,((V217/Q217)-1)*100)</f>
        <v>1015.3846153846154</v>
      </c>
    </row>
    <row r="218" spans="2:23">
      <c r="B218" s="212"/>
      <c r="C218" s="123"/>
      <c r="D218" s="123"/>
      <c r="E218" s="123"/>
      <c r="F218" s="123"/>
      <c r="G218" s="123"/>
      <c r="H218" s="123"/>
      <c r="I218" s="124"/>
      <c r="L218" s="226" t="s">
        <v>15</v>
      </c>
      <c r="M218" s="248">
        <f t="shared" si="304"/>
        <v>27</v>
      </c>
      <c r="N218" s="249">
        <f t="shared" si="304"/>
        <v>85</v>
      </c>
      <c r="O218" s="177">
        <f t="shared" ref="O218:O219" si="307">+M218+N218</f>
        <v>112</v>
      </c>
      <c r="P218" s="102">
        <f>+P166+P192</f>
        <v>0</v>
      </c>
      <c r="Q218" s="183">
        <f t="shared" ref="Q218:Q219" si="308">+O218+P218</f>
        <v>112</v>
      </c>
      <c r="R218" s="248">
        <f t="shared" si="305"/>
        <v>53</v>
      </c>
      <c r="S218" s="249">
        <f t="shared" si="305"/>
        <v>520</v>
      </c>
      <c r="T218" s="177">
        <f t="shared" ref="T218:T219" si="309">+R218+S218</f>
        <v>573</v>
      </c>
      <c r="U218" s="102">
        <f>+U166+U192</f>
        <v>0</v>
      </c>
      <c r="V218" s="187">
        <f t="shared" ref="V218:V219" si="310">+T218+U218</f>
        <v>573</v>
      </c>
      <c r="W218" s="222">
        <f t="shared" si="306"/>
        <v>411.60714285714289</v>
      </c>
    </row>
    <row r="219" spans="2:23" ht="13.5" thickBot="1">
      <c r="B219" s="212"/>
      <c r="C219" s="123"/>
      <c r="D219" s="123"/>
      <c r="E219" s="123"/>
      <c r="F219" s="123"/>
      <c r="G219" s="123"/>
      <c r="H219" s="123"/>
      <c r="I219" s="124"/>
      <c r="L219" s="232" t="s">
        <v>16</v>
      </c>
      <c r="M219" s="248">
        <f t="shared" si="304"/>
        <v>55</v>
      </c>
      <c r="N219" s="249">
        <f t="shared" si="304"/>
        <v>160</v>
      </c>
      <c r="O219" s="177">
        <f t="shared" si="307"/>
        <v>215</v>
      </c>
      <c r="P219" s="102">
        <f>+P167+P193</f>
        <v>0</v>
      </c>
      <c r="Q219" s="183">
        <f t="shared" si="308"/>
        <v>215</v>
      </c>
      <c r="R219" s="248">
        <f t="shared" si="305"/>
        <v>72</v>
      </c>
      <c r="S219" s="249">
        <f t="shared" si="305"/>
        <v>550</v>
      </c>
      <c r="T219" s="177">
        <f t="shared" si="309"/>
        <v>622</v>
      </c>
      <c r="U219" s="102">
        <f>+U167+U193</f>
        <v>0</v>
      </c>
      <c r="V219" s="187">
        <f t="shared" si="310"/>
        <v>622</v>
      </c>
      <c r="W219" s="222">
        <f t="shared" si="306"/>
        <v>189.30232558139534</v>
      </c>
    </row>
    <row r="220" spans="2:23" ht="14.25" thickTop="1" thickBot="1">
      <c r="B220" s="212"/>
      <c r="C220" s="123"/>
      <c r="D220" s="123"/>
      <c r="E220" s="123"/>
      <c r="F220" s="123"/>
      <c r="G220" s="123"/>
      <c r="H220" s="123"/>
      <c r="I220" s="124"/>
      <c r="L220" s="208" t="s">
        <v>17</v>
      </c>
      <c r="M220" s="189">
        <f t="shared" ref="M220:V220" si="311">+M217+M218+M219</f>
        <v>93</v>
      </c>
      <c r="N220" s="190">
        <f t="shared" si="311"/>
        <v>286</v>
      </c>
      <c r="O220" s="189">
        <f t="shared" si="311"/>
        <v>379</v>
      </c>
      <c r="P220" s="189">
        <f t="shared" si="311"/>
        <v>0</v>
      </c>
      <c r="Q220" s="189">
        <f t="shared" si="311"/>
        <v>379</v>
      </c>
      <c r="R220" s="189">
        <f t="shared" si="311"/>
        <v>185</v>
      </c>
      <c r="S220" s="190">
        <f t="shared" si="311"/>
        <v>1590</v>
      </c>
      <c r="T220" s="189">
        <f t="shared" si="311"/>
        <v>1775</v>
      </c>
      <c r="U220" s="189">
        <f t="shared" si="311"/>
        <v>0</v>
      </c>
      <c r="V220" s="191">
        <f t="shared" si="311"/>
        <v>1775</v>
      </c>
      <c r="W220" s="192">
        <f t="shared" si="306"/>
        <v>368.33773087071239</v>
      </c>
    </row>
    <row r="221" spans="2:23" ht="13.5" thickTop="1">
      <c r="B221" s="212"/>
      <c r="C221" s="123"/>
      <c r="D221" s="123"/>
      <c r="E221" s="123"/>
      <c r="F221" s="123"/>
      <c r="G221" s="123"/>
      <c r="H221" s="123"/>
      <c r="I221" s="124"/>
      <c r="L221" s="226" t="s">
        <v>18</v>
      </c>
      <c r="M221" s="258">
        <f t="shared" ref="M221:N223" si="312">+M169+M195</f>
        <v>60</v>
      </c>
      <c r="N221" s="259">
        <f t="shared" si="312"/>
        <v>140</v>
      </c>
      <c r="O221" s="178">
        <f t="shared" ref="O221:O222" si="313">+M221+N221</f>
        <v>200</v>
      </c>
      <c r="P221" s="102">
        <f>+P169+P195</f>
        <v>0</v>
      </c>
      <c r="Q221" s="184">
        <f t="shared" ref="Q221:Q222" si="314">+O221+P221</f>
        <v>200</v>
      </c>
      <c r="R221" s="258">
        <f t="shared" ref="R221:S223" si="315">+R169+R195</f>
        <v>71</v>
      </c>
      <c r="S221" s="259">
        <f t="shared" si="315"/>
        <v>502</v>
      </c>
      <c r="T221" s="178">
        <f t="shared" ref="T221:T222" si="316">+R221+S221</f>
        <v>573</v>
      </c>
      <c r="U221" s="102">
        <f>+U169+U195</f>
        <v>0</v>
      </c>
      <c r="V221" s="187">
        <f t="shared" ref="V221:V222" si="317">+T221+U221</f>
        <v>573</v>
      </c>
      <c r="W221" s="222">
        <f t="shared" si="306"/>
        <v>186.50000000000003</v>
      </c>
    </row>
    <row r="222" spans="2:23">
      <c r="B222" s="212"/>
      <c r="C222" s="123"/>
      <c r="D222" s="123"/>
      <c r="E222" s="123"/>
      <c r="F222" s="123"/>
      <c r="G222" s="123"/>
      <c r="H222" s="123"/>
      <c r="I222" s="124"/>
      <c r="L222" s="226" t="s">
        <v>19</v>
      </c>
      <c r="M222" s="248">
        <f t="shared" si="312"/>
        <v>44</v>
      </c>
      <c r="N222" s="249">
        <f t="shared" si="312"/>
        <v>181</v>
      </c>
      <c r="O222" s="177">
        <f t="shared" si="313"/>
        <v>225</v>
      </c>
      <c r="P222" s="102">
        <f>+P170+P196</f>
        <v>0</v>
      </c>
      <c r="Q222" s="183">
        <f t="shared" si="314"/>
        <v>225</v>
      </c>
      <c r="R222" s="248">
        <f t="shared" si="315"/>
        <v>75</v>
      </c>
      <c r="S222" s="249">
        <f t="shared" si="315"/>
        <v>479</v>
      </c>
      <c r="T222" s="177">
        <f t="shared" si="316"/>
        <v>554</v>
      </c>
      <c r="U222" s="102">
        <f>+U170+U196</f>
        <v>0</v>
      </c>
      <c r="V222" s="187">
        <f t="shared" si="317"/>
        <v>554</v>
      </c>
      <c r="W222" s="222">
        <f>IF(Q222=0,0,((V222/Q222)-1)*100)</f>
        <v>146.2222222222222</v>
      </c>
    </row>
    <row r="223" spans="2:23" ht="15" customHeight="1" thickBot="1">
      <c r="B223" s="212"/>
      <c r="C223" s="123"/>
      <c r="D223" s="123"/>
      <c r="E223" s="123"/>
      <c r="F223" s="123"/>
      <c r="G223" s="123"/>
      <c r="H223" s="123"/>
      <c r="I223" s="124"/>
      <c r="L223" s="226" t="s">
        <v>20</v>
      </c>
      <c r="M223" s="248">
        <f t="shared" si="312"/>
        <v>13</v>
      </c>
      <c r="N223" s="249">
        <f t="shared" si="312"/>
        <v>372</v>
      </c>
      <c r="O223" s="177">
        <f>+M223+N223</f>
        <v>385</v>
      </c>
      <c r="P223" s="102">
        <f>+P171+P197</f>
        <v>0</v>
      </c>
      <c r="Q223" s="183">
        <f>+O223+P223</f>
        <v>385</v>
      </c>
      <c r="R223" s="248">
        <f t="shared" si="315"/>
        <v>72</v>
      </c>
      <c r="S223" s="249">
        <f t="shared" si="315"/>
        <v>437</v>
      </c>
      <c r="T223" s="177">
        <f>+R223+S223</f>
        <v>509</v>
      </c>
      <c r="U223" s="102">
        <f>+U171+U197</f>
        <v>0</v>
      </c>
      <c r="V223" s="187">
        <f>+T223+U223</f>
        <v>509</v>
      </c>
      <c r="W223" s="222">
        <f>IF(Q223=0,0,((V223/Q223)-1)*100)</f>
        <v>32.207792207792217</v>
      </c>
    </row>
    <row r="224" spans="2:23" ht="14.25" thickTop="1" thickBot="1">
      <c r="B224" s="212"/>
      <c r="C224" s="123"/>
      <c r="D224" s="123"/>
      <c r="E224" s="123"/>
      <c r="F224" s="123"/>
      <c r="G224" s="123"/>
      <c r="H224" s="123"/>
      <c r="I224" s="124"/>
      <c r="L224" s="208" t="s">
        <v>89</v>
      </c>
      <c r="M224" s="189">
        <f t="shared" ref="M224:V224" si="318">+M221+M222+M223</f>
        <v>117</v>
      </c>
      <c r="N224" s="190">
        <f t="shared" si="318"/>
        <v>693</v>
      </c>
      <c r="O224" s="189">
        <f t="shared" si="318"/>
        <v>810</v>
      </c>
      <c r="P224" s="189">
        <f t="shared" si="318"/>
        <v>0</v>
      </c>
      <c r="Q224" s="189">
        <f t="shared" si="318"/>
        <v>810</v>
      </c>
      <c r="R224" s="189">
        <f t="shared" si="318"/>
        <v>218</v>
      </c>
      <c r="S224" s="190">
        <f t="shared" si="318"/>
        <v>1418</v>
      </c>
      <c r="T224" s="189">
        <f t="shared" si="318"/>
        <v>1636</v>
      </c>
      <c r="U224" s="189">
        <f t="shared" si="318"/>
        <v>0</v>
      </c>
      <c r="V224" s="191">
        <f t="shared" si="318"/>
        <v>1636</v>
      </c>
      <c r="W224" s="192">
        <f t="shared" ref="W224" si="319">IF(Q224=0,0,((V224/Q224)-1)*100)</f>
        <v>101.97530864197533</v>
      </c>
    </row>
    <row r="225" spans="1:27" ht="13.5" thickTop="1">
      <c r="B225" s="212"/>
      <c r="C225" s="123"/>
      <c r="D225" s="123"/>
      <c r="E225" s="123"/>
      <c r="F225" s="123"/>
      <c r="G225" s="123"/>
      <c r="H225" s="123"/>
      <c r="I225" s="124"/>
      <c r="L225" s="226" t="s">
        <v>21</v>
      </c>
      <c r="M225" s="248">
        <f t="shared" ref="M225:N227" si="320">+M173+M199</f>
        <v>17</v>
      </c>
      <c r="N225" s="249">
        <f t="shared" si="320"/>
        <v>322</v>
      </c>
      <c r="O225" s="177">
        <f t="shared" ref="O225:O227" si="321">+M225+N225</f>
        <v>339</v>
      </c>
      <c r="P225" s="102">
        <f>+P173+P199</f>
        <v>0</v>
      </c>
      <c r="Q225" s="183">
        <f t="shared" ref="Q225:Q227" si="322">+O225+P225</f>
        <v>339</v>
      </c>
      <c r="R225" s="248">
        <f t="shared" ref="R225:S227" si="323">+R173+R199</f>
        <v>61</v>
      </c>
      <c r="S225" s="249">
        <f t="shared" si="323"/>
        <v>421</v>
      </c>
      <c r="T225" s="177">
        <f t="shared" ref="T225:T227" si="324">+R225+S225</f>
        <v>482</v>
      </c>
      <c r="U225" s="102">
        <f>+U173+U199</f>
        <v>0</v>
      </c>
      <c r="V225" s="187">
        <f t="shared" ref="V225:V227" si="325">+T225+U225</f>
        <v>482</v>
      </c>
      <c r="W225" s="222">
        <f t="shared" si="306"/>
        <v>42.182890855457231</v>
      </c>
    </row>
    <row r="226" spans="1:27">
      <c r="B226" s="212"/>
      <c r="C226" s="123"/>
      <c r="D226" s="123"/>
      <c r="E226" s="123"/>
      <c r="F226" s="123"/>
      <c r="G226" s="123"/>
      <c r="H226" s="123"/>
      <c r="I226" s="124"/>
      <c r="L226" s="226" t="s">
        <v>90</v>
      </c>
      <c r="M226" s="248">
        <f t="shared" si="320"/>
        <v>28</v>
      </c>
      <c r="N226" s="249">
        <f t="shared" si="320"/>
        <v>398</v>
      </c>
      <c r="O226" s="177">
        <f>+M226+N226</f>
        <v>426</v>
      </c>
      <c r="P226" s="102">
        <f>+P174+P200</f>
        <v>0</v>
      </c>
      <c r="Q226" s="183">
        <f>+O226+P226</f>
        <v>426</v>
      </c>
      <c r="R226" s="248">
        <f t="shared" si="323"/>
        <v>65</v>
      </c>
      <c r="S226" s="249">
        <f t="shared" si="323"/>
        <v>466</v>
      </c>
      <c r="T226" s="177">
        <f>+R226+S226</f>
        <v>531</v>
      </c>
      <c r="U226" s="102">
        <f>+U174+U200</f>
        <v>0</v>
      </c>
      <c r="V226" s="187">
        <f>+T226+U226</f>
        <v>531</v>
      </c>
      <c r="W226" s="222">
        <f>IF(Q226=0,0,((V226/Q226)-1)*100)</f>
        <v>24.64788732394365</v>
      </c>
    </row>
    <row r="227" spans="1:27" ht="13.5" thickBot="1">
      <c r="B227" s="212"/>
      <c r="C227" s="123"/>
      <c r="D227" s="123"/>
      <c r="E227" s="123"/>
      <c r="F227" s="123"/>
      <c r="G227" s="123"/>
      <c r="H227" s="123"/>
      <c r="I227" s="124"/>
      <c r="L227" s="226" t="s">
        <v>22</v>
      </c>
      <c r="M227" s="248">
        <f t="shared" si="320"/>
        <v>38</v>
      </c>
      <c r="N227" s="249">
        <f t="shared" si="320"/>
        <v>434</v>
      </c>
      <c r="O227" s="179">
        <f t="shared" si="321"/>
        <v>472</v>
      </c>
      <c r="P227" s="255">
        <f>+P175+P201</f>
        <v>0</v>
      </c>
      <c r="Q227" s="183">
        <f t="shared" si="322"/>
        <v>472</v>
      </c>
      <c r="R227" s="248">
        <f t="shared" si="323"/>
        <v>73</v>
      </c>
      <c r="S227" s="249">
        <f t="shared" si="323"/>
        <v>573</v>
      </c>
      <c r="T227" s="179">
        <f t="shared" si="324"/>
        <v>646</v>
      </c>
      <c r="U227" s="255">
        <f>+U175+U201</f>
        <v>0</v>
      </c>
      <c r="V227" s="187">
        <f t="shared" si="325"/>
        <v>646</v>
      </c>
      <c r="W227" s="222">
        <f t="shared" si="306"/>
        <v>36.86440677966101</v>
      </c>
    </row>
    <row r="228" spans="1:27" ht="14.25" thickTop="1" thickBot="1">
      <c r="A228" s="125"/>
      <c r="B228" s="126"/>
      <c r="C228" s="127"/>
      <c r="D228" s="127"/>
      <c r="E228" s="127"/>
      <c r="F228" s="127"/>
      <c r="G228" s="127"/>
      <c r="H228" s="127"/>
      <c r="I228" s="128"/>
      <c r="J228" s="125"/>
      <c r="L228" s="209" t="s">
        <v>23</v>
      </c>
      <c r="M228" s="193">
        <f>+M225+M226+M227</f>
        <v>83</v>
      </c>
      <c r="N228" s="193">
        <f t="shared" ref="N228" si="326">+N225+N226+N227</f>
        <v>1154</v>
      </c>
      <c r="O228" s="194">
        <f t="shared" ref="O228" si="327">+O225+O226+O227</f>
        <v>1237</v>
      </c>
      <c r="P228" s="195">
        <f t="shared" ref="P228" si="328">+P225+P226+P227</f>
        <v>0</v>
      </c>
      <c r="Q228" s="196">
        <f t="shared" ref="Q228" si="329">+Q225+Q226+Q227</f>
        <v>1237</v>
      </c>
      <c r="R228" s="193">
        <f t="shared" ref="R228" si="330">+R225+R226+R227</f>
        <v>199</v>
      </c>
      <c r="S228" s="193">
        <f t="shared" ref="S228" si="331">+S225+S226+S227</f>
        <v>1460</v>
      </c>
      <c r="T228" s="197">
        <f t="shared" ref="T228" si="332">+T225+T226+T227</f>
        <v>1659</v>
      </c>
      <c r="U228" s="197">
        <f t="shared" ref="U228" si="333">+U225+U226+U227</f>
        <v>0</v>
      </c>
      <c r="V228" s="197">
        <f t="shared" ref="V228" si="334">+V225+V226+V227</f>
        <v>1659</v>
      </c>
      <c r="W228" s="198">
        <f t="shared" si="306"/>
        <v>34.114793856103475</v>
      </c>
    </row>
    <row r="229" spans="1:27" s="4" customFormat="1" ht="12.75" customHeight="1" thickTop="1">
      <c r="A229" s="129"/>
      <c r="B229" s="213"/>
      <c r="C229" s="130"/>
      <c r="D229" s="130"/>
      <c r="E229" s="130"/>
      <c r="F229" s="130"/>
      <c r="G229" s="130"/>
      <c r="H229" s="130"/>
      <c r="I229" s="131"/>
      <c r="J229" s="129"/>
      <c r="K229" s="129"/>
      <c r="L229" s="260" t="s">
        <v>25</v>
      </c>
      <c r="M229" s="261">
        <f t="shared" ref="M229:N231" si="335">+M177+M203</f>
        <v>44</v>
      </c>
      <c r="N229" s="262">
        <f t="shared" si="335"/>
        <v>497</v>
      </c>
      <c r="O229" s="180">
        <f t="shared" ref="O229:O231" si="336">+M229+N229</f>
        <v>541</v>
      </c>
      <c r="P229" s="263">
        <f>+P177+P203</f>
        <v>0</v>
      </c>
      <c r="Q229" s="185">
        <f t="shared" ref="Q229:Q231" si="337">+O229+P229</f>
        <v>541</v>
      </c>
      <c r="R229" s="261">
        <f t="shared" ref="R229:S231" si="338">+R177+R203</f>
        <v>70</v>
      </c>
      <c r="S229" s="262">
        <f t="shared" si="338"/>
        <v>618</v>
      </c>
      <c r="T229" s="180">
        <f t="shared" ref="T229:T231" si="339">+R229+S229</f>
        <v>688</v>
      </c>
      <c r="U229" s="263">
        <f>+U177+U203</f>
        <v>0</v>
      </c>
      <c r="V229" s="188">
        <f t="shared" ref="V229:V231" si="340">+T229+U229</f>
        <v>688</v>
      </c>
      <c r="W229" s="264">
        <f t="shared" si="306"/>
        <v>27.171903881700565</v>
      </c>
      <c r="X229" s="9"/>
      <c r="AA229" s="11"/>
    </row>
    <row r="230" spans="1:27" s="4" customFormat="1" ht="12.75" customHeight="1">
      <c r="A230" s="129"/>
      <c r="B230" s="214"/>
      <c r="C230" s="132"/>
      <c r="D230" s="132"/>
      <c r="E230" s="132"/>
      <c r="F230" s="132"/>
      <c r="G230" s="132"/>
      <c r="H230" s="132"/>
      <c r="I230" s="133"/>
      <c r="J230" s="129"/>
      <c r="K230" s="129"/>
      <c r="L230" s="260" t="s">
        <v>26</v>
      </c>
      <c r="M230" s="261">
        <f t="shared" si="335"/>
        <v>48</v>
      </c>
      <c r="N230" s="262">
        <f t="shared" si="335"/>
        <v>465</v>
      </c>
      <c r="O230" s="180">
        <f>+M230+N230</f>
        <v>513</v>
      </c>
      <c r="P230" s="265">
        <f>+P178+P204</f>
        <v>0</v>
      </c>
      <c r="Q230" s="185">
        <f>+O230+P230</f>
        <v>513</v>
      </c>
      <c r="R230" s="261">
        <f t="shared" si="338"/>
        <v>77</v>
      </c>
      <c r="S230" s="262">
        <f t="shared" si="338"/>
        <v>757</v>
      </c>
      <c r="T230" s="180">
        <f>+R230+S230</f>
        <v>834</v>
      </c>
      <c r="U230" s="265">
        <f>+U178+U204</f>
        <v>0</v>
      </c>
      <c r="V230" s="180">
        <f>+T230+U230</f>
        <v>834</v>
      </c>
      <c r="W230" s="264">
        <f>IF(Q230=0,0,((V230/Q230)-1)*100)</f>
        <v>62.57309941520468</v>
      </c>
      <c r="X230" s="9"/>
      <c r="AA230" s="11"/>
    </row>
    <row r="231" spans="1:27" s="4" customFormat="1" ht="12.75" customHeight="1" thickBot="1">
      <c r="A231" s="129"/>
      <c r="B231" s="214"/>
      <c r="C231" s="132"/>
      <c r="D231" s="132"/>
      <c r="E231" s="132"/>
      <c r="F231" s="132"/>
      <c r="G231" s="132"/>
      <c r="H231" s="132"/>
      <c r="I231" s="133"/>
      <c r="J231" s="129"/>
      <c r="K231" s="129"/>
      <c r="L231" s="260" t="s">
        <v>27</v>
      </c>
      <c r="M231" s="261">
        <f t="shared" si="335"/>
        <v>41</v>
      </c>
      <c r="N231" s="262">
        <f t="shared" si="335"/>
        <v>443</v>
      </c>
      <c r="O231" s="181">
        <f t="shared" si="336"/>
        <v>484</v>
      </c>
      <c r="P231" s="266">
        <f>+P179+P205</f>
        <v>0</v>
      </c>
      <c r="Q231" s="185">
        <f t="shared" si="337"/>
        <v>484</v>
      </c>
      <c r="R231" s="261">
        <f t="shared" si="338"/>
        <v>91</v>
      </c>
      <c r="S231" s="262">
        <f t="shared" si="338"/>
        <v>912</v>
      </c>
      <c r="T231" s="180">
        <f t="shared" si="339"/>
        <v>1003</v>
      </c>
      <c r="U231" s="266">
        <f>+U179+U205</f>
        <v>0</v>
      </c>
      <c r="V231" s="188">
        <f t="shared" si="340"/>
        <v>1003</v>
      </c>
      <c r="W231" s="264">
        <f t="shared" ref="W231:W232" si="341">IF(Q231=0,0,((V231/Q231)-1)*100)</f>
        <v>107.23140495867769</v>
      </c>
      <c r="X231" s="9"/>
      <c r="AA231" s="11"/>
    </row>
    <row r="232" spans="1:27" ht="14.25" thickTop="1" thickBot="1">
      <c r="B232" s="212"/>
      <c r="C232" s="123"/>
      <c r="D232" s="123"/>
      <c r="E232" s="123"/>
      <c r="F232" s="123"/>
      <c r="G232" s="123"/>
      <c r="H232" s="123"/>
      <c r="I232" s="124"/>
      <c r="L232" s="208" t="s">
        <v>28</v>
      </c>
      <c r="M232" s="189">
        <f t="shared" ref="M232:V232" si="342">+M229+M230+M231</f>
        <v>133</v>
      </c>
      <c r="N232" s="190">
        <f t="shared" si="342"/>
        <v>1405</v>
      </c>
      <c r="O232" s="189">
        <f t="shared" si="342"/>
        <v>1538</v>
      </c>
      <c r="P232" s="189">
        <f t="shared" si="342"/>
        <v>0</v>
      </c>
      <c r="Q232" s="195">
        <f t="shared" si="342"/>
        <v>1538</v>
      </c>
      <c r="R232" s="189">
        <f t="shared" si="342"/>
        <v>238</v>
      </c>
      <c r="S232" s="190">
        <f t="shared" si="342"/>
        <v>2287</v>
      </c>
      <c r="T232" s="189">
        <f t="shared" si="342"/>
        <v>2525</v>
      </c>
      <c r="U232" s="189">
        <f t="shared" si="342"/>
        <v>0</v>
      </c>
      <c r="V232" s="195">
        <f t="shared" si="342"/>
        <v>2525</v>
      </c>
      <c r="W232" s="192">
        <f t="shared" si="341"/>
        <v>64.174252275682704</v>
      </c>
    </row>
    <row r="233" spans="1:27" ht="14.25" thickTop="1" thickBot="1">
      <c r="B233" s="212"/>
      <c r="C233" s="123"/>
      <c r="D233" s="123"/>
      <c r="E233" s="123"/>
      <c r="F233" s="123"/>
      <c r="G233" s="123"/>
      <c r="H233" s="123"/>
      <c r="I233" s="124"/>
      <c r="L233" s="208" t="s">
        <v>94</v>
      </c>
      <c r="M233" s="189">
        <f t="shared" ref="M233" si="343">+M224+M228+M232</f>
        <v>333</v>
      </c>
      <c r="N233" s="190">
        <f t="shared" ref="N233" si="344">+N224+N228+N232</f>
        <v>3252</v>
      </c>
      <c r="O233" s="189">
        <f t="shared" ref="O233" si="345">+O224+O228+O232</f>
        <v>3585</v>
      </c>
      <c r="P233" s="189">
        <f t="shared" ref="P233" si="346">+P224+P228+P232</f>
        <v>0</v>
      </c>
      <c r="Q233" s="189">
        <f t="shared" ref="Q233" si="347">+Q224+Q228+Q232</f>
        <v>3585</v>
      </c>
      <c r="R233" s="189">
        <f t="shared" ref="R233" si="348">+R224+R228+R232</f>
        <v>655</v>
      </c>
      <c r="S233" s="190">
        <f t="shared" ref="S233" si="349">+S224+S228+S232</f>
        <v>5165</v>
      </c>
      <c r="T233" s="189">
        <f t="shared" ref="T233" si="350">+T224+T228+T232</f>
        <v>5820</v>
      </c>
      <c r="U233" s="189">
        <f t="shared" ref="U233" si="351">+U224+U228+U232</f>
        <v>0</v>
      </c>
      <c r="V233" s="191">
        <f t="shared" ref="V233" si="352">+V224+V228+V232</f>
        <v>5820</v>
      </c>
      <c r="W233" s="192">
        <f t="shared" ref="W233:W234" si="353">IF(Q233=0,0,((V233/Q233)-1)*100)</f>
        <v>62.343096234309627</v>
      </c>
    </row>
    <row r="234" spans="1:27" ht="14.25" thickTop="1" thickBot="1">
      <c r="B234" s="212"/>
      <c r="C234" s="123"/>
      <c r="D234" s="123"/>
      <c r="E234" s="123"/>
      <c r="F234" s="123"/>
      <c r="G234" s="123"/>
      <c r="H234" s="123"/>
      <c r="I234" s="124"/>
      <c r="L234" s="208" t="s">
        <v>92</v>
      </c>
      <c r="M234" s="189">
        <f t="shared" ref="M234:V234" si="354">+M220+M224+M228+M232</f>
        <v>426</v>
      </c>
      <c r="N234" s="190">
        <f t="shared" si="354"/>
        <v>3538</v>
      </c>
      <c r="O234" s="189">
        <f t="shared" si="354"/>
        <v>3964</v>
      </c>
      <c r="P234" s="189">
        <f t="shared" si="354"/>
        <v>0</v>
      </c>
      <c r="Q234" s="189">
        <f t="shared" si="354"/>
        <v>3964</v>
      </c>
      <c r="R234" s="189">
        <f t="shared" si="354"/>
        <v>840</v>
      </c>
      <c r="S234" s="190">
        <f t="shared" si="354"/>
        <v>6755</v>
      </c>
      <c r="T234" s="189">
        <f t="shared" si="354"/>
        <v>7595</v>
      </c>
      <c r="U234" s="189">
        <f t="shared" si="354"/>
        <v>0</v>
      </c>
      <c r="V234" s="191">
        <f t="shared" si="354"/>
        <v>7595</v>
      </c>
      <c r="W234" s="192">
        <f t="shared" si="353"/>
        <v>91.599394550958621</v>
      </c>
    </row>
    <row r="235" spans="1:27" ht="13.5" thickTop="1">
      <c r="B235" s="202"/>
      <c r="C235" s="95"/>
      <c r="D235" s="95"/>
      <c r="E235" s="95"/>
      <c r="F235" s="95"/>
      <c r="G235" s="95"/>
      <c r="H235" s="95"/>
      <c r="I235" s="96"/>
      <c r="L235" s="205" t="s">
        <v>61</v>
      </c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6"/>
    </row>
  </sheetData>
  <sheetProtection password="CF53" sheet="1" objects="1" scenarios="1"/>
  <customSheetViews>
    <customSheetView guid="{ED529B84-E379-4C9B-A677-BE1D384436B0}" topLeftCell="A178">
      <selection activeCell="U207" sqref="U207"/>
      <rowBreaks count="2" manualBreakCount="2">
        <brk id="82" min="11" max="22" man="1"/>
        <brk id="163" min="11" max="22" man="1"/>
      </rowBreaks>
      <pageMargins left="0.19685039370078741" right="0.27559055118110237" top="0.55118110236220474" bottom="0.59055118110236227" header="0.31496062992125984" footer="0.23622047244094491"/>
      <printOptions horizontalCentered="1"/>
      <pageSetup paperSize="9" scale="70" fitToHeight="4" orientation="portrait" r:id="rId1"/>
      <headerFooter alignWithMargins="0">
        <oddHeader>&amp;LMonthly Air Transport Statistics : Don Mueang International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5" priority="2" operator="containsText" text="NOT OK">
      <formula>NOT(ISERROR(SEARCH("NOT OK",A1)))</formula>
    </cfRule>
  </conditionalFormatting>
  <printOptions horizontalCentered="1"/>
  <pageMargins left="0.19685039370078741" right="0.27559055118110237" top="0.55118110236220474" bottom="0.59055118110236227" header="0.31496062992125984" footer="0.23622047244094491"/>
  <pageSetup paperSize="9" scale="70" fitToHeight="4" orientation="portrait" r:id="rId2"/>
  <headerFooter alignWithMargins="0">
    <oddHeader>&amp;LMonthly Air Transport Statistics : Don Mueang International Airport</oddHeader>
    <oddFooter>&amp;LAir Transport Information Division, Corporate Strategy Department&amp;C&amp;D&amp;R&amp;T</oddFooter>
  </headerFooter>
  <rowBreaks count="2" manualBreakCount="2">
    <brk id="79" min="11" max="22" man="1"/>
    <brk id="157" min="11" max="22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A235"/>
  <sheetViews>
    <sheetView topLeftCell="M199" workbookViewId="0">
      <selection activeCell="AN230" sqref="AN230"/>
    </sheetView>
  </sheetViews>
  <sheetFormatPr defaultColWidth="7" defaultRowHeight="12.75"/>
  <cols>
    <col min="1" max="1" width="7" style="95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6" customWidth="1"/>
    <col min="10" max="11" width="9.140625" style="95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8" width="10.28515625" style="1" customWidth="1"/>
    <col min="19" max="19" width="10.140625" style="1" customWidth="1"/>
    <col min="20" max="20" width="14.140625" style="1" bestFit="1" customWidth="1"/>
    <col min="21" max="21" width="9.28515625" style="1" customWidth="1"/>
    <col min="22" max="22" width="11" style="1" customWidth="1"/>
    <col min="23" max="23" width="12.140625" style="6" bestFit="1" customWidth="1"/>
    <col min="24" max="24" width="9.85546875" style="6" bestFit="1" customWidth="1"/>
    <col min="25" max="25" width="9.85546875" style="1" bestFit="1" customWidth="1"/>
    <col min="26" max="26" width="7" style="1"/>
    <col min="27" max="27" width="7" style="10"/>
    <col min="28" max="16384" width="7" style="1"/>
  </cols>
  <sheetData>
    <row r="1" spans="1:23" ht="13.5" thickBot="1"/>
    <row r="2" spans="1:23" ht="13.5" thickTop="1">
      <c r="B2" s="316" t="s">
        <v>0</v>
      </c>
      <c r="C2" s="317"/>
      <c r="D2" s="317"/>
      <c r="E2" s="317"/>
      <c r="F2" s="317"/>
      <c r="G2" s="317"/>
      <c r="H2" s="317"/>
      <c r="I2" s="318"/>
      <c r="L2" s="319" t="s">
        <v>1</v>
      </c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1"/>
    </row>
    <row r="3" spans="1:23" ht="13.5" thickBot="1">
      <c r="B3" s="307" t="s">
        <v>2</v>
      </c>
      <c r="C3" s="308"/>
      <c r="D3" s="308"/>
      <c r="E3" s="308"/>
      <c r="F3" s="308"/>
      <c r="G3" s="308"/>
      <c r="H3" s="308"/>
      <c r="I3" s="309"/>
      <c r="L3" s="310" t="s">
        <v>3</v>
      </c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2"/>
    </row>
    <row r="4" spans="1:23" ht="14.25" thickTop="1" thickBot="1">
      <c r="B4" s="202"/>
      <c r="C4" s="95"/>
      <c r="D4" s="95"/>
      <c r="E4" s="95"/>
      <c r="F4" s="95"/>
      <c r="G4" s="95"/>
      <c r="H4" s="95"/>
      <c r="I4" s="96"/>
      <c r="L4" s="202"/>
      <c r="M4" s="95"/>
      <c r="N4" s="95"/>
      <c r="O4" s="95"/>
      <c r="P4" s="95"/>
      <c r="Q4" s="95"/>
      <c r="R4" s="95"/>
      <c r="S4" s="95"/>
      <c r="T4" s="95"/>
      <c r="U4" s="95"/>
      <c r="V4" s="95"/>
      <c r="W4" s="96"/>
    </row>
    <row r="5" spans="1:23" ht="14.25" thickTop="1" thickBot="1">
      <c r="B5" s="224"/>
      <c r="C5" s="301" t="s">
        <v>91</v>
      </c>
      <c r="D5" s="302"/>
      <c r="E5" s="303"/>
      <c r="F5" s="304" t="s">
        <v>93</v>
      </c>
      <c r="G5" s="305"/>
      <c r="H5" s="306"/>
      <c r="I5" s="225" t="s">
        <v>4</v>
      </c>
      <c r="L5" s="224"/>
      <c r="M5" s="313" t="s">
        <v>91</v>
      </c>
      <c r="N5" s="314"/>
      <c r="O5" s="314"/>
      <c r="P5" s="314"/>
      <c r="Q5" s="315"/>
      <c r="R5" s="313" t="s">
        <v>93</v>
      </c>
      <c r="S5" s="314"/>
      <c r="T5" s="314"/>
      <c r="U5" s="314"/>
      <c r="V5" s="315"/>
      <c r="W5" s="225" t="s">
        <v>4</v>
      </c>
    </row>
    <row r="6" spans="1:23" ht="13.5" thickTop="1">
      <c r="B6" s="226" t="s">
        <v>5</v>
      </c>
      <c r="C6" s="227"/>
      <c r="D6" s="228"/>
      <c r="E6" s="158"/>
      <c r="F6" s="227"/>
      <c r="G6" s="228"/>
      <c r="H6" s="158"/>
      <c r="I6" s="229" t="s">
        <v>6</v>
      </c>
      <c r="L6" s="226" t="s">
        <v>5</v>
      </c>
      <c r="M6" s="227"/>
      <c r="N6" s="230"/>
      <c r="O6" s="155"/>
      <c r="P6" s="231"/>
      <c r="Q6" s="156"/>
      <c r="R6" s="227"/>
      <c r="S6" s="230"/>
      <c r="T6" s="155"/>
      <c r="U6" s="231"/>
      <c r="V6" s="155"/>
      <c r="W6" s="229" t="s">
        <v>6</v>
      </c>
    </row>
    <row r="7" spans="1:23" ht="13.5" thickBot="1">
      <c r="B7" s="232"/>
      <c r="C7" s="233" t="s">
        <v>7</v>
      </c>
      <c r="D7" s="234" t="s">
        <v>8</v>
      </c>
      <c r="E7" s="218" t="s">
        <v>9</v>
      </c>
      <c r="F7" s="233" t="s">
        <v>7</v>
      </c>
      <c r="G7" s="234" t="s">
        <v>8</v>
      </c>
      <c r="H7" s="218" t="s">
        <v>9</v>
      </c>
      <c r="I7" s="235"/>
      <c r="L7" s="232"/>
      <c r="M7" s="236" t="s">
        <v>10</v>
      </c>
      <c r="N7" s="237" t="s">
        <v>11</v>
      </c>
      <c r="O7" s="157" t="s">
        <v>12</v>
      </c>
      <c r="P7" s="238" t="s">
        <v>13</v>
      </c>
      <c r="Q7" s="219" t="s">
        <v>9</v>
      </c>
      <c r="R7" s="236" t="s">
        <v>10</v>
      </c>
      <c r="S7" s="237" t="s">
        <v>11</v>
      </c>
      <c r="T7" s="157" t="s">
        <v>12</v>
      </c>
      <c r="U7" s="238" t="s">
        <v>13</v>
      </c>
      <c r="V7" s="157" t="s">
        <v>9</v>
      </c>
      <c r="W7" s="235"/>
    </row>
    <row r="8" spans="1:23" ht="6" customHeight="1" thickTop="1">
      <c r="B8" s="226"/>
      <c r="C8" s="239"/>
      <c r="D8" s="240"/>
      <c r="E8" s="99"/>
      <c r="F8" s="239"/>
      <c r="G8" s="240"/>
      <c r="H8" s="99"/>
      <c r="I8" s="241"/>
      <c r="L8" s="226"/>
      <c r="M8" s="242"/>
      <c r="N8" s="243"/>
      <c r="O8" s="141"/>
      <c r="P8" s="244"/>
      <c r="Q8" s="144"/>
      <c r="R8" s="242"/>
      <c r="S8" s="243"/>
      <c r="T8" s="141"/>
      <c r="U8" s="244"/>
      <c r="V8" s="146"/>
      <c r="W8" s="245"/>
    </row>
    <row r="9" spans="1:23">
      <c r="A9" s="270" t="str">
        <f>IF(ISERROR(F9/G9)," ",IF(F9/G9&gt;0.5,IF(F9/G9&lt;1.5," ","NOT OK"),"NOT OK"))</f>
        <v xml:space="preserve"> </v>
      </c>
      <c r="B9" s="226" t="s">
        <v>14</v>
      </c>
      <c r="C9" s="246">
        <v>367</v>
      </c>
      <c r="D9" s="247">
        <v>366</v>
      </c>
      <c r="E9" s="100">
        <f>C9+D9</f>
        <v>733</v>
      </c>
      <c r="F9" s="246">
        <v>526</v>
      </c>
      <c r="G9" s="247">
        <v>534</v>
      </c>
      <c r="H9" s="100">
        <f>F9+G9</f>
        <v>1060</v>
      </c>
      <c r="I9" s="222">
        <f t="shared" ref="I9:I21" si="0">IF(E9=0,0,((H9/E9)-1)*100)</f>
        <v>44.611186903137792</v>
      </c>
      <c r="L9" s="226" t="s">
        <v>14</v>
      </c>
      <c r="M9" s="248">
        <v>34783</v>
      </c>
      <c r="N9" s="249">
        <v>33721</v>
      </c>
      <c r="O9" s="142">
        <f>+N9+M9</f>
        <v>68504</v>
      </c>
      <c r="P9" s="102">
        <v>3031</v>
      </c>
      <c r="Q9" s="145">
        <f>O9+P9</f>
        <v>71535</v>
      </c>
      <c r="R9" s="248">
        <v>59166</v>
      </c>
      <c r="S9" s="249">
        <v>56602</v>
      </c>
      <c r="T9" s="142">
        <f>+S9+R9</f>
        <v>115768</v>
      </c>
      <c r="U9" s="102">
        <v>248</v>
      </c>
      <c r="V9" s="147">
        <f>T9+U9</f>
        <v>116016</v>
      </c>
      <c r="W9" s="222">
        <f t="shared" ref="W9:W21" si="1">IF(Q9=0,0,((V9/Q9)-1)*100)</f>
        <v>62.180750681484589</v>
      </c>
    </row>
    <row r="10" spans="1:23">
      <c r="A10" s="270" t="str">
        <f t="shared" ref="A10:A69" si="2">IF(ISERROR(F10/G10)," ",IF(F10/G10&gt;0.5,IF(F10/G10&lt;1.5," ","NOT OK"),"NOT OK"))</f>
        <v xml:space="preserve"> </v>
      </c>
      <c r="B10" s="226" t="s">
        <v>15</v>
      </c>
      <c r="C10" s="246">
        <v>407</v>
      </c>
      <c r="D10" s="247">
        <v>406</v>
      </c>
      <c r="E10" s="100">
        <f>C10+D10</f>
        <v>813</v>
      </c>
      <c r="F10" s="246">
        <v>540</v>
      </c>
      <c r="G10" s="247">
        <v>554</v>
      </c>
      <c r="H10" s="100">
        <f>F10+G10</f>
        <v>1094</v>
      </c>
      <c r="I10" s="222">
        <f t="shared" si="0"/>
        <v>34.563345633456336</v>
      </c>
      <c r="K10" s="101"/>
      <c r="L10" s="226" t="s">
        <v>15</v>
      </c>
      <c r="M10" s="248">
        <v>45828</v>
      </c>
      <c r="N10" s="249">
        <v>40305</v>
      </c>
      <c r="O10" s="142">
        <f>+N10+M10</f>
        <v>86133</v>
      </c>
      <c r="P10" s="102">
        <v>159</v>
      </c>
      <c r="Q10" s="145">
        <f>O10+P10</f>
        <v>86292</v>
      </c>
      <c r="R10" s="248">
        <v>64339</v>
      </c>
      <c r="S10" s="249">
        <v>59991</v>
      </c>
      <c r="T10" s="142">
        <f>+S10+R10</f>
        <v>124330</v>
      </c>
      <c r="U10" s="102">
        <v>1</v>
      </c>
      <c r="V10" s="147">
        <f>T10+U10</f>
        <v>124331</v>
      </c>
      <c r="W10" s="222">
        <f t="shared" si="1"/>
        <v>44.081722523524782</v>
      </c>
    </row>
    <row r="11" spans="1:23" ht="13.5" thickBot="1">
      <c r="A11" s="270" t="str">
        <f t="shared" si="2"/>
        <v xml:space="preserve"> </v>
      </c>
      <c r="B11" s="232" t="s">
        <v>16</v>
      </c>
      <c r="C11" s="250">
        <v>468</v>
      </c>
      <c r="D11" s="251">
        <v>471</v>
      </c>
      <c r="E11" s="100">
        <f>C11+D11</f>
        <v>939</v>
      </c>
      <c r="F11" s="250">
        <v>603</v>
      </c>
      <c r="G11" s="251">
        <v>617</v>
      </c>
      <c r="H11" s="100">
        <f>F11+G11</f>
        <v>1220</v>
      </c>
      <c r="I11" s="222">
        <f t="shared" si="0"/>
        <v>29.925452609158686</v>
      </c>
      <c r="K11" s="101"/>
      <c r="L11" s="232" t="s">
        <v>16</v>
      </c>
      <c r="M11" s="248">
        <v>51863</v>
      </c>
      <c r="N11" s="249">
        <v>49079</v>
      </c>
      <c r="O11" s="142">
        <f>+N11+M11</f>
        <v>100942</v>
      </c>
      <c r="P11" s="102">
        <v>214</v>
      </c>
      <c r="Q11" s="145">
        <f>O11+P11</f>
        <v>101156</v>
      </c>
      <c r="R11" s="248">
        <v>74856</v>
      </c>
      <c r="S11" s="249">
        <v>69837</v>
      </c>
      <c r="T11" s="142">
        <f>+S11+R11</f>
        <v>144693</v>
      </c>
      <c r="U11" s="102">
        <v>5</v>
      </c>
      <c r="V11" s="147">
        <f>T11+U11</f>
        <v>144698</v>
      </c>
      <c r="W11" s="222">
        <f t="shared" si="1"/>
        <v>43.044406659021718</v>
      </c>
    </row>
    <row r="12" spans="1:23" ht="14.25" thickTop="1" thickBot="1">
      <c r="A12" s="270" t="str">
        <f>IF(ISERROR(F12/G12)," ",IF(F12/G12&gt;0.5,IF(F12/G12&lt;1.5," ","NOT OK"),"NOT OK"))</f>
        <v xml:space="preserve"> </v>
      </c>
      <c r="B12" s="210" t="s">
        <v>56</v>
      </c>
      <c r="C12" s="103">
        <f t="shared" ref="C12:H12" si="3">+C9+C10+C11</f>
        <v>1242</v>
      </c>
      <c r="D12" s="104">
        <f t="shared" si="3"/>
        <v>1243</v>
      </c>
      <c r="E12" s="105">
        <f t="shared" si="3"/>
        <v>2485</v>
      </c>
      <c r="F12" s="103">
        <f t="shared" si="3"/>
        <v>1669</v>
      </c>
      <c r="G12" s="104">
        <f t="shared" si="3"/>
        <v>1705</v>
      </c>
      <c r="H12" s="105">
        <f t="shared" si="3"/>
        <v>3374</v>
      </c>
      <c r="I12" s="106">
        <f>IF(E12=0,0,((H12/E12)-1)*100)</f>
        <v>35.774647887323937</v>
      </c>
      <c r="L12" s="203" t="s">
        <v>56</v>
      </c>
      <c r="M12" s="148">
        <f t="shared" ref="M12:V12" si="4">+M9+M10+M11</f>
        <v>132474</v>
      </c>
      <c r="N12" s="149">
        <f t="shared" si="4"/>
        <v>123105</v>
      </c>
      <c r="O12" s="148">
        <f t="shared" si="4"/>
        <v>255579</v>
      </c>
      <c r="P12" s="148">
        <f t="shared" si="4"/>
        <v>3404</v>
      </c>
      <c r="Q12" s="148">
        <f t="shared" si="4"/>
        <v>258983</v>
      </c>
      <c r="R12" s="148">
        <f t="shared" si="4"/>
        <v>198361</v>
      </c>
      <c r="S12" s="149">
        <f t="shared" si="4"/>
        <v>186430</v>
      </c>
      <c r="T12" s="148">
        <f t="shared" si="4"/>
        <v>384791</v>
      </c>
      <c r="U12" s="148">
        <f t="shared" si="4"/>
        <v>254</v>
      </c>
      <c r="V12" s="150">
        <f t="shared" si="4"/>
        <v>385045</v>
      </c>
      <c r="W12" s="151">
        <f>IF(Q12=0,0,((V12/Q12)-1)*100)</f>
        <v>48.675781808072351</v>
      </c>
    </row>
    <row r="13" spans="1:23" ht="13.5" thickTop="1">
      <c r="A13" s="270" t="str">
        <f t="shared" si="2"/>
        <v xml:space="preserve"> </v>
      </c>
      <c r="B13" s="226" t="s">
        <v>18</v>
      </c>
      <c r="C13" s="246">
        <v>546</v>
      </c>
      <c r="D13" s="247">
        <v>544</v>
      </c>
      <c r="E13" s="100">
        <f>+D13+C13</f>
        <v>1090</v>
      </c>
      <c r="F13" s="246">
        <v>669</v>
      </c>
      <c r="G13" s="247">
        <v>667</v>
      </c>
      <c r="H13" s="100">
        <f>F13+G13</f>
        <v>1336</v>
      </c>
      <c r="I13" s="222">
        <f t="shared" si="0"/>
        <v>22.568807339449549</v>
      </c>
      <c r="L13" s="226" t="s">
        <v>18</v>
      </c>
      <c r="M13" s="248">
        <v>62753</v>
      </c>
      <c r="N13" s="249">
        <v>54677</v>
      </c>
      <c r="O13" s="142">
        <f>+N13+M13</f>
        <v>117430</v>
      </c>
      <c r="P13" s="102">
        <v>425</v>
      </c>
      <c r="Q13" s="145">
        <f>+P13+O13</f>
        <v>117855</v>
      </c>
      <c r="R13" s="248">
        <v>82698</v>
      </c>
      <c r="S13" s="249">
        <v>78192</v>
      </c>
      <c r="T13" s="142">
        <f>+S13+R13</f>
        <v>160890</v>
      </c>
      <c r="U13" s="102">
        <v>131</v>
      </c>
      <c r="V13" s="147">
        <f>T13+U13</f>
        <v>161021</v>
      </c>
      <c r="W13" s="222">
        <f t="shared" si="1"/>
        <v>36.62636290356793</v>
      </c>
    </row>
    <row r="14" spans="1:23">
      <c r="A14" s="270" t="str">
        <f t="shared" si="2"/>
        <v xml:space="preserve"> </v>
      </c>
      <c r="B14" s="226" t="s">
        <v>19</v>
      </c>
      <c r="C14" s="248">
        <v>539</v>
      </c>
      <c r="D14" s="252">
        <v>543</v>
      </c>
      <c r="E14" s="100">
        <f>+D14+C14</f>
        <v>1082</v>
      </c>
      <c r="F14" s="248">
        <v>704</v>
      </c>
      <c r="G14" s="252">
        <v>719</v>
      </c>
      <c r="H14" s="107">
        <f>F14+G14</f>
        <v>1423</v>
      </c>
      <c r="I14" s="222">
        <f t="shared" si="0"/>
        <v>31.515711645101675</v>
      </c>
      <c r="L14" s="226" t="s">
        <v>19</v>
      </c>
      <c r="M14" s="248">
        <v>58129</v>
      </c>
      <c r="N14" s="249">
        <v>64581</v>
      </c>
      <c r="O14" s="142">
        <f>+N14+M14</f>
        <v>122710</v>
      </c>
      <c r="P14" s="102">
        <v>616</v>
      </c>
      <c r="Q14" s="145">
        <f>+P14+O14</f>
        <v>123326</v>
      </c>
      <c r="R14" s="248">
        <v>88610</v>
      </c>
      <c r="S14" s="249">
        <v>88729</v>
      </c>
      <c r="T14" s="142">
        <f>+S14+R14</f>
        <v>177339</v>
      </c>
      <c r="U14" s="102">
        <v>471</v>
      </c>
      <c r="V14" s="147">
        <f>T14+U14</f>
        <v>177810</v>
      </c>
      <c r="W14" s="222">
        <f t="shared" si="1"/>
        <v>44.178843066344477</v>
      </c>
    </row>
    <row r="15" spans="1:23" ht="13.5" thickBot="1">
      <c r="A15" s="272" t="str">
        <f>IF(ISERROR(F15/G15)," ",IF(F15/G15&gt;0.5,IF(F15/G15&lt;1.5," ","NOT OK"),"NOT OK"))</f>
        <v xml:space="preserve"> </v>
      </c>
      <c r="B15" s="226" t="s">
        <v>20</v>
      </c>
      <c r="C15" s="248">
        <v>528</v>
      </c>
      <c r="D15" s="252">
        <v>528</v>
      </c>
      <c r="E15" s="100">
        <f>+D15+C15</f>
        <v>1056</v>
      </c>
      <c r="F15" s="248">
        <v>627</v>
      </c>
      <c r="G15" s="252">
        <v>640</v>
      </c>
      <c r="H15" s="107">
        <f>F15+G15</f>
        <v>1267</v>
      </c>
      <c r="I15" s="222">
        <f>IF(E15=0,0,((H15/E15)-1)*100)</f>
        <v>19.981060606060595</v>
      </c>
      <c r="J15" s="108"/>
      <c r="L15" s="226" t="s">
        <v>20</v>
      </c>
      <c r="M15" s="248">
        <v>52305</v>
      </c>
      <c r="N15" s="249">
        <v>55558</v>
      </c>
      <c r="O15" s="142">
        <f>+N15+M15</f>
        <v>107863</v>
      </c>
      <c r="P15" s="102">
        <v>302</v>
      </c>
      <c r="Q15" s="145">
        <f>+P15+O15</f>
        <v>108165</v>
      </c>
      <c r="R15" s="248">
        <v>71464</v>
      </c>
      <c r="S15" s="249">
        <v>74975</v>
      </c>
      <c r="T15" s="142">
        <f>+S15+R15</f>
        <v>146439</v>
      </c>
      <c r="U15" s="102">
        <v>23</v>
      </c>
      <c r="V15" s="147">
        <f>T15+U15</f>
        <v>146462</v>
      </c>
      <c r="W15" s="222">
        <f>IF(Q15=0,0,((V15/Q15)-1)*100)</f>
        <v>35.406092543798827</v>
      </c>
    </row>
    <row r="16" spans="1:23" ht="14.25" thickTop="1" thickBot="1">
      <c r="A16" s="270" t="str">
        <f>IF(ISERROR(F16/G16)," ",IF(F16/G16&gt;0.5,IF(F16/G16&lt;1.5," ","NOT OK"),"NOT OK"))</f>
        <v xml:space="preserve"> </v>
      </c>
      <c r="B16" s="210" t="s">
        <v>89</v>
      </c>
      <c r="C16" s="103">
        <f>+C13+C14+C15</f>
        <v>1613</v>
      </c>
      <c r="D16" s="104">
        <f t="shared" ref="D16:H16" si="5">+D13+D14+D15</f>
        <v>1615</v>
      </c>
      <c r="E16" s="105">
        <f t="shared" si="5"/>
        <v>3228</v>
      </c>
      <c r="F16" s="103">
        <f t="shared" si="5"/>
        <v>2000</v>
      </c>
      <c r="G16" s="104">
        <f t="shared" si="5"/>
        <v>2026</v>
      </c>
      <c r="H16" s="105">
        <f t="shared" si="5"/>
        <v>4026</v>
      </c>
      <c r="I16" s="106">
        <f>IF(E16=0,0,((H16/E16)-1)*100)</f>
        <v>24.721189591078073</v>
      </c>
      <c r="L16" s="203" t="s">
        <v>89</v>
      </c>
      <c r="M16" s="148">
        <f t="shared" ref="M16:V16" si="6">+M13+M14+M15</f>
        <v>173187</v>
      </c>
      <c r="N16" s="149">
        <f t="shared" si="6"/>
        <v>174816</v>
      </c>
      <c r="O16" s="148">
        <f t="shared" si="6"/>
        <v>348003</v>
      </c>
      <c r="P16" s="148">
        <f t="shared" si="6"/>
        <v>1343</v>
      </c>
      <c r="Q16" s="148">
        <f t="shared" si="6"/>
        <v>349346</v>
      </c>
      <c r="R16" s="148">
        <f t="shared" si="6"/>
        <v>242772</v>
      </c>
      <c r="S16" s="149">
        <f t="shared" si="6"/>
        <v>241896</v>
      </c>
      <c r="T16" s="148">
        <f t="shared" si="6"/>
        <v>484668</v>
      </c>
      <c r="U16" s="148">
        <f t="shared" si="6"/>
        <v>625</v>
      </c>
      <c r="V16" s="150">
        <f t="shared" si="6"/>
        <v>485293</v>
      </c>
      <c r="W16" s="151">
        <f>IF(Q16=0,0,((V16/Q16)-1)*100)</f>
        <v>38.914714924458835</v>
      </c>
    </row>
    <row r="17" spans="1:23" ht="13.5" thickTop="1">
      <c r="A17" s="270" t="str">
        <f t="shared" si="2"/>
        <v xml:space="preserve"> </v>
      </c>
      <c r="B17" s="226" t="s">
        <v>21</v>
      </c>
      <c r="C17" s="253">
        <v>495</v>
      </c>
      <c r="D17" s="254">
        <v>495</v>
      </c>
      <c r="E17" s="100">
        <f>+D17+C17</f>
        <v>990</v>
      </c>
      <c r="F17" s="253">
        <v>692</v>
      </c>
      <c r="G17" s="254">
        <v>690</v>
      </c>
      <c r="H17" s="107">
        <f>F17+G17</f>
        <v>1382</v>
      </c>
      <c r="I17" s="222">
        <f t="shared" si="0"/>
        <v>39.595959595959606</v>
      </c>
      <c r="L17" s="226" t="s">
        <v>21</v>
      </c>
      <c r="M17" s="248">
        <v>55056</v>
      </c>
      <c r="N17" s="249">
        <v>51348</v>
      </c>
      <c r="O17" s="142">
        <f>+M17+N17</f>
        <v>106404</v>
      </c>
      <c r="P17" s="102">
        <v>136</v>
      </c>
      <c r="Q17" s="145">
        <f>+P17+O17</f>
        <v>106540</v>
      </c>
      <c r="R17" s="248">
        <v>80786</v>
      </c>
      <c r="S17" s="249">
        <v>77310</v>
      </c>
      <c r="T17" s="142">
        <f>+R17+S17</f>
        <v>158096</v>
      </c>
      <c r="U17" s="102">
        <v>24</v>
      </c>
      <c r="V17" s="147">
        <f>+T17+U17</f>
        <v>158120</v>
      </c>
      <c r="W17" s="222">
        <f t="shared" si="1"/>
        <v>48.41374131781491</v>
      </c>
    </row>
    <row r="18" spans="1:23">
      <c r="A18" s="270" t="str">
        <f>IF(ISERROR(F18/G18)," ",IF(F18/G18&gt;0.5,IF(F18/G18&lt;1.5," ","NOT OK"),"NOT OK"))</f>
        <v xml:space="preserve"> </v>
      </c>
      <c r="B18" s="226" t="s">
        <v>90</v>
      </c>
      <c r="C18" s="253">
        <v>483</v>
      </c>
      <c r="D18" s="254">
        <v>483</v>
      </c>
      <c r="E18" s="100">
        <f>+D18+C18</f>
        <v>966</v>
      </c>
      <c r="F18" s="253">
        <v>671</v>
      </c>
      <c r="G18" s="254">
        <v>671</v>
      </c>
      <c r="H18" s="107">
        <f>F18+G18</f>
        <v>1342</v>
      </c>
      <c r="I18" s="222">
        <f>IF(E18=0,0,((H18/E18)-1)*100)</f>
        <v>38.923395445134567</v>
      </c>
      <c r="L18" s="226" t="s">
        <v>90</v>
      </c>
      <c r="M18" s="248">
        <v>47118</v>
      </c>
      <c r="N18" s="249">
        <v>47271</v>
      </c>
      <c r="O18" s="142">
        <f>+M18+N18</f>
        <v>94389</v>
      </c>
      <c r="P18" s="102">
        <v>76</v>
      </c>
      <c r="Q18" s="145">
        <f>+P18+O18</f>
        <v>94465</v>
      </c>
      <c r="R18" s="248">
        <v>72305</v>
      </c>
      <c r="S18" s="249">
        <v>70946</v>
      </c>
      <c r="T18" s="142">
        <f>+R18+S18</f>
        <v>143251</v>
      </c>
      <c r="U18" s="102">
        <v>0</v>
      </c>
      <c r="V18" s="147">
        <f>+T18+U18</f>
        <v>143251</v>
      </c>
      <c r="W18" s="222">
        <f>IF(Q18=0,0,((V18/Q18)-1)*100)</f>
        <v>51.644524427036465</v>
      </c>
    </row>
    <row r="19" spans="1:23" ht="13.5" thickBot="1">
      <c r="A19" s="273" t="str">
        <f t="shared" si="2"/>
        <v xml:space="preserve"> </v>
      </c>
      <c r="B19" s="226" t="s">
        <v>22</v>
      </c>
      <c r="C19" s="253">
        <v>456</v>
      </c>
      <c r="D19" s="254">
        <v>457</v>
      </c>
      <c r="E19" s="100">
        <f>+D19+C19</f>
        <v>913</v>
      </c>
      <c r="F19" s="253">
        <v>635</v>
      </c>
      <c r="G19" s="254">
        <v>635</v>
      </c>
      <c r="H19" s="107">
        <f>F19+G19</f>
        <v>1270</v>
      </c>
      <c r="I19" s="222">
        <f>IF(E19=0,0,((H19/E19)-1)*100)</f>
        <v>39.101861993428265</v>
      </c>
      <c r="J19" s="109"/>
      <c r="L19" s="226" t="s">
        <v>22</v>
      </c>
      <c r="M19" s="248">
        <v>42460</v>
      </c>
      <c r="N19" s="249">
        <v>42198</v>
      </c>
      <c r="O19" s="143">
        <f t="shared" ref="O19" si="7">+M19+N19</f>
        <v>84658</v>
      </c>
      <c r="P19" s="255">
        <v>151</v>
      </c>
      <c r="Q19" s="145">
        <f>+P19+O19</f>
        <v>84809</v>
      </c>
      <c r="R19" s="248">
        <v>77725</v>
      </c>
      <c r="S19" s="249">
        <v>73712</v>
      </c>
      <c r="T19" s="143">
        <f t="shared" ref="T19" si="8">+R19+S19</f>
        <v>151437</v>
      </c>
      <c r="U19" s="255">
        <v>279</v>
      </c>
      <c r="V19" s="147">
        <f>+T19+U19</f>
        <v>151716</v>
      </c>
      <c r="W19" s="222">
        <f>IF(Q19=0,0,((V19/Q19)-1)*100)</f>
        <v>78.891391243853832</v>
      </c>
    </row>
    <row r="20" spans="1:23" ht="16.5" thickTop="1" thickBot="1">
      <c r="A20" s="115" t="str">
        <f t="shared" si="2"/>
        <v xml:space="preserve"> </v>
      </c>
      <c r="B20" s="211" t="s">
        <v>23</v>
      </c>
      <c r="C20" s="113">
        <f>+C17+C18+C19</f>
        <v>1434</v>
      </c>
      <c r="D20" s="114">
        <f t="shared" ref="D20:H20" si="9">+D17+D18+D19</f>
        <v>1435</v>
      </c>
      <c r="E20" s="112">
        <f t="shared" si="9"/>
        <v>2869</v>
      </c>
      <c r="F20" s="113">
        <f t="shared" si="9"/>
        <v>1998</v>
      </c>
      <c r="G20" s="114">
        <f t="shared" si="9"/>
        <v>1996</v>
      </c>
      <c r="H20" s="114">
        <f t="shared" si="9"/>
        <v>3994</v>
      </c>
      <c r="I20" s="106">
        <f t="shared" si="0"/>
        <v>39.212269083304285</v>
      </c>
      <c r="J20" s="115"/>
      <c r="K20" s="116"/>
      <c r="L20" s="204" t="s">
        <v>23</v>
      </c>
      <c r="M20" s="152">
        <f>+M17+M18+M19</f>
        <v>144634</v>
      </c>
      <c r="N20" s="152">
        <f t="shared" ref="N20:V20" si="10">+N17+N18+N19</f>
        <v>140817</v>
      </c>
      <c r="O20" s="153">
        <f t="shared" si="10"/>
        <v>285451</v>
      </c>
      <c r="P20" s="153">
        <f t="shared" si="10"/>
        <v>363</v>
      </c>
      <c r="Q20" s="153">
        <f t="shared" si="10"/>
        <v>285814</v>
      </c>
      <c r="R20" s="152">
        <f t="shared" si="10"/>
        <v>230816</v>
      </c>
      <c r="S20" s="152">
        <f t="shared" si="10"/>
        <v>221968</v>
      </c>
      <c r="T20" s="153">
        <f t="shared" si="10"/>
        <v>452784</v>
      </c>
      <c r="U20" s="153">
        <f t="shared" si="10"/>
        <v>303</v>
      </c>
      <c r="V20" s="153">
        <f t="shared" si="10"/>
        <v>453087</v>
      </c>
      <c r="W20" s="154">
        <f t="shared" si="1"/>
        <v>58.525124731468715</v>
      </c>
    </row>
    <row r="21" spans="1:23" ht="13.5" thickTop="1">
      <c r="A21" s="270" t="str">
        <f t="shared" si="2"/>
        <v xml:space="preserve"> </v>
      </c>
      <c r="B21" s="226" t="s">
        <v>24</v>
      </c>
      <c r="C21" s="248">
        <v>460</v>
      </c>
      <c r="D21" s="252">
        <v>461</v>
      </c>
      <c r="E21" s="117">
        <f>+D21+C21</f>
        <v>921</v>
      </c>
      <c r="F21" s="248">
        <v>675</v>
      </c>
      <c r="G21" s="252">
        <v>677</v>
      </c>
      <c r="H21" s="118">
        <f>F21+G21</f>
        <v>1352</v>
      </c>
      <c r="I21" s="222">
        <f t="shared" si="0"/>
        <v>46.796959826275788</v>
      </c>
      <c r="L21" s="226" t="s">
        <v>25</v>
      </c>
      <c r="M21" s="248">
        <v>52929</v>
      </c>
      <c r="N21" s="249">
        <v>47006</v>
      </c>
      <c r="O21" s="143">
        <f>+M21+N21</f>
        <v>99935</v>
      </c>
      <c r="P21" s="256">
        <v>94</v>
      </c>
      <c r="Q21" s="145">
        <f>+P21+O21</f>
        <v>100029</v>
      </c>
      <c r="R21" s="248">
        <v>85800</v>
      </c>
      <c r="S21" s="249">
        <v>77222</v>
      </c>
      <c r="T21" s="143">
        <f>+R21+S21</f>
        <v>163022</v>
      </c>
      <c r="U21" s="256">
        <v>75</v>
      </c>
      <c r="V21" s="147">
        <f>+T21+U21</f>
        <v>163097</v>
      </c>
      <c r="W21" s="222">
        <f t="shared" si="1"/>
        <v>63.04971558248107</v>
      </c>
    </row>
    <row r="22" spans="1:23">
      <c r="A22" s="270" t="str">
        <f t="shared" si="2"/>
        <v xml:space="preserve"> </v>
      </c>
      <c r="B22" s="226" t="s">
        <v>26</v>
      </c>
      <c r="C22" s="248">
        <v>471</v>
      </c>
      <c r="D22" s="252">
        <v>469</v>
      </c>
      <c r="E22" s="119">
        <f>+D22+C22</f>
        <v>940</v>
      </c>
      <c r="F22" s="248">
        <v>686</v>
      </c>
      <c r="G22" s="252">
        <v>684</v>
      </c>
      <c r="H22" s="119">
        <f>F22+G22</f>
        <v>1370</v>
      </c>
      <c r="I22" s="222">
        <f>IF(E22=0,0,((H22/E22)-1)*100)</f>
        <v>45.744680851063826</v>
      </c>
      <c r="L22" s="226" t="s">
        <v>26</v>
      </c>
      <c r="M22" s="248">
        <v>54653</v>
      </c>
      <c r="N22" s="249">
        <v>55011</v>
      </c>
      <c r="O22" s="143">
        <f>+M22+N22</f>
        <v>109664</v>
      </c>
      <c r="P22" s="102">
        <v>271</v>
      </c>
      <c r="Q22" s="145">
        <f>+P22+O22</f>
        <v>109935</v>
      </c>
      <c r="R22" s="248">
        <v>86785</v>
      </c>
      <c r="S22" s="249">
        <v>88454</v>
      </c>
      <c r="T22" s="143">
        <f>+R22+S22</f>
        <v>175239</v>
      </c>
      <c r="U22" s="102">
        <v>132</v>
      </c>
      <c r="V22" s="147">
        <f>+T22+U22</f>
        <v>175371</v>
      </c>
      <c r="W22" s="222">
        <f>IF(Q22=0,0,((V22/Q22)-1)*100)</f>
        <v>59.522445081184337</v>
      </c>
    </row>
    <row r="23" spans="1:23" ht="13.5" thickBot="1">
      <c r="A23" s="270" t="str">
        <f t="shared" si="2"/>
        <v xml:space="preserve"> </v>
      </c>
      <c r="B23" s="226" t="s">
        <v>27</v>
      </c>
      <c r="C23" s="248">
        <v>444</v>
      </c>
      <c r="D23" s="257">
        <v>442</v>
      </c>
      <c r="E23" s="120">
        <f>+D23+C23</f>
        <v>886</v>
      </c>
      <c r="F23" s="248">
        <v>601</v>
      </c>
      <c r="G23" s="257">
        <v>601</v>
      </c>
      <c r="H23" s="120">
        <f>F23+G23</f>
        <v>1202</v>
      </c>
      <c r="I23" s="223">
        <f>IF(E23=0,0,((H23/E23)-1)*100)</f>
        <v>35.665914221218962</v>
      </c>
      <c r="L23" s="226" t="s">
        <v>27</v>
      </c>
      <c r="M23" s="248">
        <v>48200</v>
      </c>
      <c r="N23" s="249">
        <v>45074</v>
      </c>
      <c r="O23" s="143">
        <f>+M23+N23</f>
        <v>93274</v>
      </c>
      <c r="P23" s="255">
        <v>49</v>
      </c>
      <c r="Q23" s="145">
        <f>+P23+O23</f>
        <v>93323</v>
      </c>
      <c r="R23" s="248">
        <v>67263</v>
      </c>
      <c r="S23" s="249">
        <v>63202</v>
      </c>
      <c r="T23" s="143">
        <f>+R23+S23</f>
        <v>130465</v>
      </c>
      <c r="U23" s="255">
        <v>2</v>
      </c>
      <c r="V23" s="147">
        <f>+T23+U23</f>
        <v>130467</v>
      </c>
      <c r="W23" s="222">
        <f>IF(Q23=0,0,((V23/Q23)-1)*100)</f>
        <v>39.801549457261331</v>
      </c>
    </row>
    <row r="24" spans="1:23" ht="14.25" customHeight="1" thickTop="1" thickBot="1">
      <c r="A24" s="270" t="str">
        <f t="shared" si="2"/>
        <v xml:space="preserve"> </v>
      </c>
      <c r="B24" s="210" t="s">
        <v>28</v>
      </c>
      <c r="C24" s="113">
        <f t="shared" ref="C24:H24" si="11">+C21+C22+C23</f>
        <v>1375</v>
      </c>
      <c r="D24" s="121">
        <f t="shared" si="11"/>
        <v>1372</v>
      </c>
      <c r="E24" s="113">
        <f t="shared" si="11"/>
        <v>2747</v>
      </c>
      <c r="F24" s="113">
        <f t="shared" si="11"/>
        <v>1962</v>
      </c>
      <c r="G24" s="121">
        <f t="shared" si="11"/>
        <v>1962</v>
      </c>
      <c r="H24" s="113">
        <f t="shared" si="11"/>
        <v>3924</v>
      </c>
      <c r="I24" s="106">
        <f t="shared" ref="I24" si="12">IF(E24=0,0,((H24/E24)-1)*100)</f>
        <v>42.846741900254813</v>
      </c>
      <c r="L24" s="203" t="s">
        <v>28</v>
      </c>
      <c r="M24" s="148">
        <f t="shared" ref="M24:V24" si="13">+M21+M22+M23</f>
        <v>155782</v>
      </c>
      <c r="N24" s="149">
        <f t="shared" si="13"/>
        <v>147091</v>
      </c>
      <c r="O24" s="148">
        <f t="shared" si="13"/>
        <v>302873</v>
      </c>
      <c r="P24" s="148">
        <f t="shared" si="13"/>
        <v>414</v>
      </c>
      <c r="Q24" s="148">
        <f t="shared" si="13"/>
        <v>303287</v>
      </c>
      <c r="R24" s="148">
        <f t="shared" si="13"/>
        <v>239848</v>
      </c>
      <c r="S24" s="149">
        <f t="shared" si="13"/>
        <v>228878</v>
      </c>
      <c r="T24" s="148">
        <f t="shared" si="13"/>
        <v>468726</v>
      </c>
      <c r="U24" s="148">
        <f t="shared" si="13"/>
        <v>209</v>
      </c>
      <c r="V24" s="148">
        <f t="shared" si="13"/>
        <v>468935</v>
      </c>
      <c r="W24" s="151">
        <f t="shared" ref="W24" si="14">IF(Q24=0,0,((V24/Q24)-1)*100)</f>
        <v>54.617573453527513</v>
      </c>
    </row>
    <row r="25" spans="1:23" ht="14.25" thickTop="1" thickBot="1">
      <c r="A25" s="270" t="str">
        <f>IF(ISERROR(F25/G25)," ",IF(F25/G25&gt;0.5,IF(F25/G25&lt;1.5," ","NOT OK"),"NOT OK"))</f>
        <v xml:space="preserve"> </v>
      </c>
      <c r="B25" s="210" t="s">
        <v>94</v>
      </c>
      <c r="C25" s="103">
        <f>+C16+C20+C24</f>
        <v>4422</v>
      </c>
      <c r="D25" s="104">
        <f t="shared" ref="D25:H25" si="15">+D16+D20+D24</f>
        <v>4422</v>
      </c>
      <c r="E25" s="105">
        <f t="shared" si="15"/>
        <v>8844</v>
      </c>
      <c r="F25" s="103">
        <f t="shared" si="15"/>
        <v>5960</v>
      </c>
      <c r="G25" s="104">
        <f t="shared" si="15"/>
        <v>5984</v>
      </c>
      <c r="H25" s="105">
        <f t="shared" si="15"/>
        <v>11944</v>
      </c>
      <c r="I25" s="106">
        <f>IF(E25=0,0,((H25/E25)-1)*100)</f>
        <v>35.052012663952972</v>
      </c>
      <c r="L25" s="203" t="s">
        <v>94</v>
      </c>
      <c r="M25" s="148">
        <f t="shared" ref="M25:V25" si="16">+M16+M20+M24</f>
        <v>473603</v>
      </c>
      <c r="N25" s="149">
        <f t="shared" si="16"/>
        <v>462724</v>
      </c>
      <c r="O25" s="148">
        <f t="shared" si="16"/>
        <v>936327</v>
      </c>
      <c r="P25" s="148">
        <f t="shared" si="16"/>
        <v>2120</v>
      </c>
      <c r="Q25" s="148">
        <f t="shared" si="16"/>
        <v>938447</v>
      </c>
      <c r="R25" s="148">
        <f t="shared" si="16"/>
        <v>713436</v>
      </c>
      <c r="S25" s="149">
        <f t="shared" si="16"/>
        <v>692742</v>
      </c>
      <c r="T25" s="148">
        <f t="shared" si="16"/>
        <v>1406178</v>
      </c>
      <c r="U25" s="148">
        <f t="shared" si="16"/>
        <v>1137</v>
      </c>
      <c r="V25" s="150">
        <f t="shared" si="16"/>
        <v>1407315</v>
      </c>
      <c r="W25" s="151">
        <f>IF(Q25=0,0,((V25/Q25)-1)*100)</f>
        <v>49.962118265602641</v>
      </c>
    </row>
    <row r="26" spans="1:23" ht="14.25" thickTop="1" thickBot="1">
      <c r="A26" s="271" t="str">
        <f>IF(ISERROR(F26/G26)," ",IF(F26/G26&gt;0.5,IF(F26/G26&lt;1.5," ","NOT OK"),"NOT OK"))</f>
        <v xml:space="preserve"> </v>
      </c>
      <c r="B26" s="210" t="s">
        <v>92</v>
      </c>
      <c r="C26" s="103">
        <f>+C12+C16+C20+C24</f>
        <v>5664</v>
      </c>
      <c r="D26" s="104">
        <f t="shared" ref="D26:H26" si="17">+D12+D16+D20+D24</f>
        <v>5665</v>
      </c>
      <c r="E26" s="105">
        <f t="shared" si="17"/>
        <v>11329</v>
      </c>
      <c r="F26" s="103">
        <f t="shared" si="17"/>
        <v>7629</v>
      </c>
      <c r="G26" s="104">
        <f t="shared" si="17"/>
        <v>7689</v>
      </c>
      <c r="H26" s="105">
        <f t="shared" si="17"/>
        <v>15318</v>
      </c>
      <c r="I26" s="106">
        <f t="shared" ref="I26" si="18">IF(E26=0,0,((H26/E26)-1)*100)</f>
        <v>35.210521670050319</v>
      </c>
      <c r="J26" s="101"/>
      <c r="L26" s="203" t="s">
        <v>92</v>
      </c>
      <c r="M26" s="148">
        <f t="shared" ref="M26:V26" si="19">+M12+M16+M20+M24</f>
        <v>606077</v>
      </c>
      <c r="N26" s="149">
        <f t="shared" si="19"/>
        <v>585829</v>
      </c>
      <c r="O26" s="148">
        <f t="shared" si="19"/>
        <v>1191906</v>
      </c>
      <c r="P26" s="148">
        <f t="shared" si="19"/>
        <v>5524</v>
      </c>
      <c r="Q26" s="148">
        <f t="shared" si="19"/>
        <v>1197430</v>
      </c>
      <c r="R26" s="148">
        <f t="shared" si="19"/>
        <v>911797</v>
      </c>
      <c r="S26" s="149">
        <f t="shared" si="19"/>
        <v>879172</v>
      </c>
      <c r="T26" s="148">
        <f t="shared" si="19"/>
        <v>1790969</v>
      </c>
      <c r="U26" s="148">
        <f t="shared" si="19"/>
        <v>1391</v>
      </c>
      <c r="V26" s="150">
        <f t="shared" si="19"/>
        <v>1792360</v>
      </c>
      <c r="W26" s="151">
        <f t="shared" ref="W26" si="20">IF(Q26=0,0,((V26/Q26)-1)*100)</f>
        <v>49.683906366134131</v>
      </c>
    </row>
    <row r="27" spans="1:23" ht="14.25" thickTop="1" thickBot="1">
      <c r="B27" s="205" t="s">
        <v>61</v>
      </c>
      <c r="C27" s="95"/>
      <c r="D27" s="95"/>
      <c r="E27" s="95"/>
      <c r="F27" s="95"/>
      <c r="G27" s="95"/>
      <c r="H27" s="95"/>
      <c r="I27" s="96"/>
      <c r="L27" s="205" t="s">
        <v>61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6"/>
    </row>
    <row r="28" spans="1:23" ht="13.5" thickTop="1">
      <c r="B28" s="316" t="s">
        <v>29</v>
      </c>
      <c r="C28" s="317"/>
      <c r="D28" s="317"/>
      <c r="E28" s="317"/>
      <c r="F28" s="317"/>
      <c r="G28" s="317"/>
      <c r="H28" s="317"/>
      <c r="I28" s="318"/>
      <c r="L28" s="319" t="s">
        <v>30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1"/>
    </row>
    <row r="29" spans="1:23" ht="13.5" thickBot="1">
      <c r="B29" s="307" t="s">
        <v>31</v>
      </c>
      <c r="C29" s="308"/>
      <c r="D29" s="308"/>
      <c r="E29" s="308"/>
      <c r="F29" s="308"/>
      <c r="G29" s="308"/>
      <c r="H29" s="308"/>
      <c r="I29" s="309"/>
      <c r="L29" s="310" t="s">
        <v>32</v>
      </c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2"/>
    </row>
    <row r="30" spans="1:23" ht="14.25" thickTop="1" thickBot="1">
      <c r="B30" s="202"/>
      <c r="C30" s="95"/>
      <c r="D30" s="95"/>
      <c r="E30" s="95"/>
      <c r="F30" s="95"/>
      <c r="G30" s="95"/>
      <c r="H30" s="95"/>
      <c r="I30" s="96"/>
      <c r="L30" s="202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6"/>
    </row>
    <row r="31" spans="1:23" ht="14.25" thickTop="1" thickBot="1">
      <c r="B31" s="224"/>
      <c r="C31" s="301" t="s">
        <v>91</v>
      </c>
      <c r="D31" s="302"/>
      <c r="E31" s="303"/>
      <c r="F31" s="304" t="s">
        <v>93</v>
      </c>
      <c r="G31" s="305"/>
      <c r="H31" s="306"/>
      <c r="I31" s="225" t="s">
        <v>4</v>
      </c>
      <c r="L31" s="224"/>
      <c r="M31" s="313" t="s">
        <v>91</v>
      </c>
      <c r="N31" s="314"/>
      <c r="O31" s="314"/>
      <c r="P31" s="314"/>
      <c r="Q31" s="315"/>
      <c r="R31" s="313" t="s">
        <v>93</v>
      </c>
      <c r="S31" s="314"/>
      <c r="T31" s="314"/>
      <c r="U31" s="314"/>
      <c r="V31" s="315"/>
      <c r="W31" s="225" t="s">
        <v>4</v>
      </c>
    </row>
    <row r="32" spans="1:23" ht="13.5" thickTop="1">
      <c r="B32" s="226" t="s">
        <v>5</v>
      </c>
      <c r="C32" s="227"/>
      <c r="D32" s="228"/>
      <c r="E32" s="158"/>
      <c r="F32" s="227"/>
      <c r="G32" s="228"/>
      <c r="H32" s="158"/>
      <c r="I32" s="229" t="s">
        <v>6</v>
      </c>
      <c r="L32" s="226" t="s">
        <v>5</v>
      </c>
      <c r="M32" s="227"/>
      <c r="N32" s="230"/>
      <c r="O32" s="155"/>
      <c r="P32" s="231"/>
      <c r="Q32" s="156"/>
      <c r="R32" s="227"/>
      <c r="S32" s="230"/>
      <c r="T32" s="155"/>
      <c r="U32" s="231"/>
      <c r="V32" s="155"/>
      <c r="W32" s="229" t="s">
        <v>6</v>
      </c>
    </row>
    <row r="33" spans="1:25" ht="13.5" thickBot="1">
      <c r="B33" s="232"/>
      <c r="C33" s="233" t="s">
        <v>7</v>
      </c>
      <c r="D33" s="234" t="s">
        <v>8</v>
      </c>
      <c r="E33" s="218" t="s">
        <v>9</v>
      </c>
      <c r="F33" s="233" t="s">
        <v>7</v>
      </c>
      <c r="G33" s="234" t="s">
        <v>8</v>
      </c>
      <c r="H33" s="218" t="s">
        <v>9</v>
      </c>
      <c r="I33" s="235"/>
      <c r="L33" s="232"/>
      <c r="M33" s="236" t="s">
        <v>10</v>
      </c>
      <c r="N33" s="237" t="s">
        <v>11</v>
      </c>
      <c r="O33" s="157" t="s">
        <v>12</v>
      </c>
      <c r="P33" s="238" t="s">
        <v>13</v>
      </c>
      <c r="Q33" s="219" t="s">
        <v>9</v>
      </c>
      <c r="R33" s="236" t="s">
        <v>10</v>
      </c>
      <c r="S33" s="237" t="s">
        <v>11</v>
      </c>
      <c r="T33" s="157" t="s">
        <v>12</v>
      </c>
      <c r="U33" s="238" t="s">
        <v>13</v>
      </c>
      <c r="V33" s="157" t="s">
        <v>9</v>
      </c>
      <c r="W33" s="235"/>
    </row>
    <row r="34" spans="1:25" ht="5.25" customHeight="1" thickTop="1">
      <c r="B34" s="226"/>
      <c r="C34" s="239"/>
      <c r="D34" s="240"/>
      <c r="E34" s="99"/>
      <c r="F34" s="239"/>
      <c r="G34" s="240"/>
      <c r="H34" s="99"/>
      <c r="I34" s="241"/>
      <c r="L34" s="226"/>
      <c r="M34" s="242"/>
      <c r="N34" s="243"/>
      <c r="O34" s="141"/>
      <c r="P34" s="244"/>
      <c r="Q34" s="144"/>
      <c r="R34" s="242"/>
      <c r="S34" s="243"/>
      <c r="T34" s="141"/>
      <c r="U34" s="244"/>
      <c r="V34" s="146"/>
      <c r="W34" s="245"/>
    </row>
    <row r="35" spans="1:25">
      <c r="A35" s="95" t="str">
        <f t="shared" si="2"/>
        <v xml:space="preserve"> </v>
      </c>
      <c r="B35" s="226" t="s">
        <v>14</v>
      </c>
      <c r="C35" s="246">
        <v>1538</v>
      </c>
      <c r="D35" s="247">
        <v>1539</v>
      </c>
      <c r="E35" s="100">
        <f>C35+D35</f>
        <v>3077</v>
      </c>
      <c r="F35" s="246">
        <v>1840</v>
      </c>
      <c r="G35" s="247">
        <v>1833</v>
      </c>
      <c r="H35" s="100">
        <f>SUM(F35:G35)</f>
        <v>3673</v>
      </c>
      <c r="I35" s="222">
        <f t="shared" ref="I35:I47" si="21">IF(E35=0,0,((H35/E35)-1)*100)</f>
        <v>19.369515762105948</v>
      </c>
      <c r="K35" s="101"/>
      <c r="L35" s="226" t="s">
        <v>14</v>
      </c>
      <c r="M35" s="248">
        <v>199121</v>
      </c>
      <c r="N35" s="249">
        <v>200308</v>
      </c>
      <c r="O35" s="142">
        <f>SUM(M35:N35)</f>
        <v>399429</v>
      </c>
      <c r="P35" s="102">
        <v>94</v>
      </c>
      <c r="Q35" s="145">
        <f>O35+P35</f>
        <v>399523</v>
      </c>
      <c r="R35" s="248">
        <v>245515</v>
      </c>
      <c r="S35" s="249">
        <v>243213</v>
      </c>
      <c r="T35" s="142">
        <f>SUM(R35:S35)</f>
        <v>488728</v>
      </c>
      <c r="U35" s="102">
        <v>38</v>
      </c>
      <c r="V35" s="147">
        <f>T35+U35</f>
        <v>488766</v>
      </c>
      <c r="W35" s="222">
        <f t="shared" ref="W35:W47" si="22">IF(Q35=0,0,((V35/Q35)-1)*100)</f>
        <v>22.337387334396276</v>
      </c>
    </row>
    <row r="36" spans="1:25">
      <c r="A36" s="95" t="str">
        <f t="shared" si="2"/>
        <v xml:space="preserve"> </v>
      </c>
      <c r="B36" s="226" t="s">
        <v>15</v>
      </c>
      <c r="C36" s="246">
        <v>1499</v>
      </c>
      <c r="D36" s="247">
        <v>1497</v>
      </c>
      <c r="E36" s="100">
        <f>C36+D36</f>
        <v>2996</v>
      </c>
      <c r="F36" s="246">
        <v>1953</v>
      </c>
      <c r="G36" s="247">
        <v>1941</v>
      </c>
      <c r="H36" s="100">
        <f>SUM(F36:G36)</f>
        <v>3894</v>
      </c>
      <c r="I36" s="222">
        <f t="shared" si="21"/>
        <v>29.973297730307081</v>
      </c>
      <c r="K36" s="101"/>
      <c r="L36" s="226" t="s">
        <v>15</v>
      </c>
      <c r="M36" s="248">
        <v>214756</v>
      </c>
      <c r="N36" s="249">
        <v>217602</v>
      </c>
      <c r="O36" s="142">
        <f>SUM(M36:N36)</f>
        <v>432358</v>
      </c>
      <c r="P36" s="102">
        <v>0</v>
      </c>
      <c r="Q36" s="145">
        <f>O36+P36</f>
        <v>432358</v>
      </c>
      <c r="R36" s="248">
        <v>257239</v>
      </c>
      <c r="S36" s="249">
        <v>266723</v>
      </c>
      <c r="T36" s="142">
        <f>SUM(R36:S36)</f>
        <v>523962</v>
      </c>
      <c r="U36" s="102">
        <v>148</v>
      </c>
      <c r="V36" s="147">
        <f>T36+U36</f>
        <v>524110</v>
      </c>
      <c r="W36" s="222">
        <f t="shared" si="22"/>
        <v>21.221302716730129</v>
      </c>
    </row>
    <row r="37" spans="1:25" ht="13.5" thickBot="1">
      <c r="A37" s="95" t="str">
        <f t="shared" si="2"/>
        <v xml:space="preserve"> </v>
      </c>
      <c r="B37" s="232" t="s">
        <v>16</v>
      </c>
      <c r="C37" s="250">
        <v>1874</v>
      </c>
      <c r="D37" s="251">
        <v>1873</v>
      </c>
      <c r="E37" s="100">
        <f>C37+D37</f>
        <v>3747</v>
      </c>
      <c r="F37" s="250">
        <v>2172</v>
      </c>
      <c r="G37" s="251">
        <v>2155</v>
      </c>
      <c r="H37" s="100">
        <f>SUM(F37:G37)</f>
        <v>4327</v>
      </c>
      <c r="I37" s="222">
        <f t="shared" si="21"/>
        <v>15.479049906591946</v>
      </c>
      <c r="K37" s="101"/>
      <c r="L37" s="232" t="s">
        <v>16</v>
      </c>
      <c r="M37" s="248">
        <v>247996</v>
      </c>
      <c r="N37" s="249">
        <v>240912</v>
      </c>
      <c r="O37" s="142">
        <f>SUM(M37:N37)</f>
        <v>488908</v>
      </c>
      <c r="P37" s="102">
        <v>0</v>
      </c>
      <c r="Q37" s="145">
        <f>O37+P37</f>
        <v>488908</v>
      </c>
      <c r="R37" s="248">
        <v>305917</v>
      </c>
      <c r="S37" s="249">
        <v>293095</v>
      </c>
      <c r="T37" s="142">
        <f>SUM(R37:S37)</f>
        <v>599012</v>
      </c>
      <c r="U37" s="102">
        <v>0</v>
      </c>
      <c r="V37" s="147">
        <f>T37+U37</f>
        <v>599012</v>
      </c>
      <c r="W37" s="222">
        <f t="shared" si="22"/>
        <v>22.520392384661324</v>
      </c>
    </row>
    <row r="38" spans="1:25" ht="14.25" thickTop="1" thickBot="1">
      <c r="A38" s="95" t="str">
        <f>IF(ISERROR(F38/G38)," ",IF(F38/G38&gt;0.5,IF(F38/G38&lt;1.5," ","NOT OK"),"NOT OK"))</f>
        <v xml:space="preserve"> </v>
      </c>
      <c r="B38" s="210" t="s">
        <v>56</v>
      </c>
      <c r="C38" s="103">
        <f t="shared" ref="C38:H38" si="23">+C35+C36+C37</f>
        <v>4911</v>
      </c>
      <c r="D38" s="104">
        <f t="shared" si="23"/>
        <v>4909</v>
      </c>
      <c r="E38" s="105">
        <f t="shared" si="23"/>
        <v>9820</v>
      </c>
      <c r="F38" s="103">
        <f t="shared" si="23"/>
        <v>5965</v>
      </c>
      <c r="G38" s="104">
        <f t="shared" si="23"/>
        <v>5929</v>
      </c>
      <c r="H38" s="105">
        <f t="shared" si="23"/>
        <v>11894</v>
      </c>
      <c r="I38" s="106">
        <f>IF(E38=0,0,((H38/E38)-1)*100)</f>
        <v>21.120162932790222</v>
      </c>
      <c r="L38" s="203" t="s">
        <v>56</v>
      </c>
      <c r="M38" s="148">
        <f t="shared" ref="M38:V38" si="24">+M35+M36+M37</f>
        <v>661873</v>
      </c>
      <c r="N38" s="149">
        <f t="shared" si="24"/>
        <v>658822</v>
      </c>
      <c r="O38" s="148">
        <f t="shared" si="24"/>
        <v>1320695</v>
      </c>
      <c r="P38" s="148">
        <f t="shared" si="24"/>
        <v>94</v>
      </c>
      <c r="Q38" s="148">
        <f t="shared" si="24"/>
        <v>1320789</v>
      </c>
      <c r="R38" s="148">
        <f t="shared" si="24"/>
        <v>808671</v>
      </c>
      <c r="S38" s="149">
        <f t="shared" si="24"/>
        <v>803031</v>
      </c>
      <c r="T38" s="148">
        <f t="shared" si="24"/>
        <v>1611702</v>
      </c>
      <c r="U38" s="148">
        <f t="shared" si="24"/>
        <v>186</v>
      </c>
      <c r="V38" s="150">
        <f t="shared" si="24"/>
        <v>1611888</v>
      </c>
      <c r="W38" s="151">
        <f>IF(Q38=0,0,((V38/Q38)-1)*100)</f>
        <v>22.039780767404938</v>
      </c>
    </row>
    <row r="39" spans="1:25" ht="13.5" thickTop="1">
      <c r="A39" s="95" t="str">
        <f t="shared" si="2"/>
        <v xml:space="preserve"> </v>
      </c>
      <c r="B39" s="226" t="s">
        <v>18</v>
      </c>
      <c r="C39" s="246">
        <v>1926</v>
      </c>
      <c r="D39" s="247">
        <v>1926</v>
      </c>
      <c r="E39" s="100">
        <f>+D39+C39</f>
        <v>3852</v>
      </c>
      <c r="F39" s="246">
        <v>2175</v>
      </c>
      <c r="G39" s="247">
        <v>2174</v>
      </c>
      <c r="H39" s="100">
        <f>F39+G39</f>
        <v>4349</v>
      </c>
      <c r="I39" s="222">
        <f t="shared" si="21"/>
        <v>12.902388369678096</v>
      </c>
      <c r="L39" s="226" t="s">
        <v>18</v>
      </c>
      <c r="M39" s="248">
        <v>239263</v>
      </c>
      <c r="N39" s="249">
        <v>255158</v>
      </c>
      <c r="O39" s="142">
        <f>SUM(M39:N39)</f>
        <v>494421</v>
      </c>
      <c r="P39" s="102">
        <v>0</v>
      </c>
      <c r="Q39" s="145">
        <f>+P39+O39</f>
        <v>494421</v>
      </c>
      <c r="R39" s="248">
        <v>292071</v>
      </c>
      <c r="S39" s="249">
        <v>314908</v>
      </c>
      <c r="T39" s="142">
        <f>SUM(R39:S39)</f>
        <v>606979</v>
      </c>
      <c r="U39" s="102">
        <v>4</v>
      </c>
      <c r="V39" s="147">
        <f>T39+U39</f>
        <v>606983</v>
      </c>
      <c r="W39" s="222">
        <f t="shared" si="22"/>
        <v>22.766427801408117</v>
      </c>
    </row>
    <row r="40" spans="1:25">
      <c r="A40" s="95" t="str">
        <f t="shared" si="2"/>
        <v xml:space="preserve"> </v>
      </c>
      <c r="B40" s="226" t="s">
        <v>19</v>
      </c>
      <c r="C40" s="248">
        <v>1650</v>
      </c>
      <c r="D40" s="252">
        <v>1649</v>
      </c>
      <c r="E40" s="100">
        <f>+D40+C40</f>
        <v>3299</v>
      </c>
      <c r="F40" s="248">
        <v>1970</v>
      </c>
      <c r="G40" s="252">
        <v>1954</v>
      </c>
      <c r="H40" s="107">
        <f>SUM(F40:G40)</f>
        <v>3924</v>
      </c>
      <c r="I40" s="222">
        <f>IF(E40=0,0,((H40/E40)-1)*100)</f>
        <v>18.945134889360403</v>
      </c>
      <c r="L40" s="226" t="s">
        <v>19</v>
      </c>
      <c r="M40" s="248">
        <v>205911</v>
      </c>
      <c r="N40" s="249">
        <v>226409</v>
      </c>
      <c r="O40" s="142">
        <f>SUM(M40:N40)</f>
        <v>432320</v>
      </c>
      <c r="P40" s="102">
        <v>0</v>
      </c>
      <c r="Q40" s="145">
        <f>+P40+O40</f>
        <v>432320</v>
      </c>
      <c r="R40" s="248">
        <v>266436</v>
      </c>
      <c r="S40" s="249">
        <v>283825</v>
      </c>
      <c r="T40" s="142">
        <f>SUM(R40:S40)</f>
        <v>550261</v>
      </c>
      <c r="U40" s="102">
        <v>0</v>
      </c>
      <c r="V40" s="147">
        <f>T40+U40</f>
        <v>550261</v>
      </c>
      <c r="W40" s="222">
        <f>IF(Q40=0,0,((V40/Q40)-1)*100)</f>
        <v>27.28094929681717</v>
      </c>
    </row>
    <row r="41" spans="1:25" ht="13.5" thickBot="1">
      <c r="A41" s="95" t="str">
        <f>IF(ISERROR(F41/G41)," ",IF(F41/G41&gt;0.5,IF(F41/G41&lt;1.5," ","NOT OK"),"NOT OK"))</f>
        <v xml:space="preserve"> </v>
      </c>
      <c r="B41" s="226" t="s">
        <v>20</v>
      </c>
      <c r="C41" s="248">
        <v>1716</v>
      </c>
      <c r="D41" s="252">
        <v>1717</v>
      </c>
      <c r="E41" s="100">
        <f>+D41+C41</f>
        <v>3433</v>
      </c>
      <c r="F41" s="248">
        <v>2075</v>
      </c>
      <c r="G41" s="252">
        <v>2067</v>
      </c>
      <c r="H41" s="107">
        <f>SUM(F41:G41)</f>
        <v>4142</v>
      </c>
      <c r="I41" s="222">
        <f>IF(E41=0,0,((H41/E41)-1)*100)</f>
        <v>20.652490533061464</v>
      </c>
      <c r="L41" s="226" t="s">
        <v>20</v>
      </c>
      <c r="M41" s="248">
        <v>200820</v>
      </c>
      <c r="N41" s="249">
        <v>218784</v>
      </c>
      <c r="O41" s="142">
        <f>SUM(M41:N41)</f>
        <v>419604</v>
      </c>
      <c r="P41" s="102">
        <v>0</v>
      </c>
      <c r="Q41" s="145">
        <f>+P41+O41</f>
        <v>419604</v>
      </c>
      <c r="R41" s="248">
        <v>253508</v>
      </c>
      <c r="S41" s="249">
        <v>273489</v>
      </c>
      <c r="T41" s="142">
        <f>SUM(R41:S41)</f>
        <v>526997</v>
      </c>
      <c r="U41" s="102">
        <v>0</v>
      </c>
      <c r="V41" s="147">
        <f>T41+U41</f>
        <v>526997</v>
      </c>
      <c r="W41" s="222">
        <f>IF(Q41=0,0,((V41/Q41)-1)*100)</f>
        <v>25.593893289863768</v>
      </c>
    </row>
    <row r="42" spans="1:25" ht="14.25" thickTop="1" thickBot="1">
      <c r="A42" s="95" t="str">
        <f>IF(ISERROR(F42/G42)," ",IF(F42/G42&gt;0.5,IF(F42/G42&lt;1.5," ","NOT OK"),"NOT OK"))</f>
        <v xml:space="preserve"> </v>
      </c>
      <c r="B42" s="210" t="s">
        <v>89</v>
      </c>
      <c r="C42" s="103">
        <f t="shared" ref="C42:H42" si="25">+C39+C40+C41</f>
        <v>5292</v>
      </c>
      <c r="D42" s="104">
        <f t="shared" si="25"/>
        <v>5292</v>
      </c>
      <c r="E42" s="105">
        <f t="shared" si="25"/>
        <v>10584</v>
      </c>
      <c r="F42" s="103">
        <f t="shared" si="25"/>
        <v>6220</v>
      </c>
      <c r="G42" s="104">
        <f t="shared" si="25"/>
        <v>6195</v>
      </c>
      <c r="H42" s="105">
        <f t="shared" si="25"/>
        <v>12415</v>
      </c>
      <c r="I42" s="106">
        <f>IF(E42=0,0,((H42/E42)-1)*100)</f>
        <v>17.299697656840518</v>
      </c>
      <c r="L42" s="203" t="s">
        <v>89</v>
      </c>
      <c r="M42" s="148">
        <f t="shared" ref="M42:V42" si="26">+M39+M40+M41</f>
        <v>645994</v>
      </c>
      <c r="N42" s="149">
        <f t="shared" si="26"/>
        <v>700351</v>
      </c>
      <c r="O42" s="148">
        <f t="shared" si="26"/>
        <v>1346345</v>
      </c>
      <c r="P42" s="148">
        <f t="shared" si="26"/>
        <v>0</v>
      </c>
      <c r="Q42" s="148">
        <f t="shared" si="26"/>
        <v>1346345</v>
      </c>
      <c r="R42" s="148">
        <f t="shared" si="26"/>
        <v>812015</v>
      </c>
      <c r="S42" s="149">
        <f t="shared" si="26"/>
        <v>872222</v>
      </c>
      <c r="T42" s="148">
        <f t="shared" si="26"/>
        <v>1684237</v>
      </c>
      <c r="U42" s="148">
        <f t="shared" si="26"/>
        <v>4</v>
      </c>
      <c r="V42" s="150">
        <f t="shared" si="26"/>
        <v>1684241</v>
      </c>
      <c r="W42" s="151">
        <f>IF(Q42=0,0,((V42/Q42)-1)*100)</f>
        <v>25.097281900255886</v>
      </c>
    </row>
    <row r="43" spans="1:25" ht="13.5" thickTop="1">
      <c r="A43" s="95" t="str">
        <f t="shared" si="2"/>
        <v xml:space="preserve"> </v>
      </c>
      <c r="B43" s="226" t="s">
        <v>33</v>
      </c>
      <c r="C43" s="253">
        <v>1568</v>
      </c>
      <c r="D43" s="254">
        <v>1568</v>
      </c>
      <c r="E43" s="100">
        <f>+D43+C43</f>
        <v>3136</v>
      </c>
      <c r="F43" s="253">
        <v>1939</v>
      </c>
      <c r="G43" s="254">
        <v>1939</v>
      </c>
      <c r="H43" s="107">
        <f>F43+G43</f>
        <v>3878</v>
      </c>
      <c r="I43" s="222">
        <f t="shared" si="21"/>
        <v>23.660714285714278</v>
      </c>
      <c r="L43" s="226" t="s">
        <v>21</v>
      </c>
      <c r="M43" s="248">
        <v>200731</v>
      </c>
      <c r="N43" s="249">
        <v>206001</v>
      </c>
      <c r="O43" s="142">
        <f>SUM(M43:N43)</f>
        <v>406732</v>
      </c>
      <c r="P43" s="102">
        <v>0</v>
      </c>
      <c r="Q43" s="145">
        <f>+P43+O43</f>
        <v>406732</v>
      </c>
      <c r="R43" s="248">
        <v>241757</v>
      </c>
      <c r="S43" s="249">
        <v>247646</v>
      </c>
      <c r="T43" s="142">
        <f>SUM(R43:S43)</f>
        <v>489403</v>
      </c>
      <c r="U43" s="102">
        <v>0</v>
      </c>
      <c r="V43" s="147">
        <f>SUM(T43:U43)</f>
        <v>489403</v>
      </c>
      <c r="W43" s="222">
        <f t="shared" si="22"/>
        <v>20.32566899088344</v>
      </c>
    </row>
    <row r="44" spans="1:25">
      <c r="A44" s="95" t="str">
        <f>IF(ISERROR(F44/G44)," ",IF(F44/G44&gt;0.5,IF(F44/G44&lt;1.5," ","NOT OK"),"NOT OK"))</f>
        <v xml:space="preserve"> </v>
      </c>
      <c r="B44" s="226" t="s">
        <v>90</v>
      </c>
      <c r="C44" s="253">
        <v>1504</v>
      </c>
      <c r="D44" s="254">
        <v>1504</v>
      </c>
      <c r="E44" s="100">
        <f>+D44+C44</f>
        <v>3008</v>
      </c>
      <c r="F44" s="253">
        <v>1967</v>
      </c>
      <c r="G44" s="254">
        <v>1967</v>
      </c>
      <c r="H44" s="107">
        <f>F44+G44</f>
        <v>3934</v>
      </c>
      <c r="I44" s="222">
        <f>IF(E44=0,0,((H44/E44)-1)*100)</f>
        <v>30.784574468085111</v>
      </c>
      <c r="L44" s="226" t="s">
        <v>90</v>
      </c>
      <c r="M44" s="248">
        <v>180423</v>
      </c>
      <c r="N44" s="249">
        <v>182648</v>
      </c>
      <c r="O44" s="142">
        <f>SUM(M44:N44)</f>
        <v>363071</v>
      </c>
      <c r="P44" s="102">
        <v>0</v>
      </c>
      <c r="Q44" s="145">
        <f>+P44+O44</f>
        <v>363071</v>
      </c>
      <c r="R44" s="248">
        <v>234945</v>
      </c>
      <c r="S44" s="249">
        <v>238971</v>
      </c>
      <c r="T44" s="142">
        <f>SUM(R44:S44)</f>
        <v>473916</v>
      </c>
      <c r="U44" s="102">
        <v>161</v>
      </c>
      <c r="V44" s="147">
        <f>SUM(T44:U44)</f>
        <v>474077</v>
      </c>
      <c r="W44" s="222">
        <f>IF(Q44=0,0,((V44/Q44)-1)*100)</f>
        <v>30.57418521446218</v>
      </c>
      <c r="Y44" s="3"/>
    </row>
    <row r="45" spans="1:25" ht="13.5" thickBot="1">
      <c r="A45" s="95" t="str">
        <f t="shared" si="2"/>
        <v xml:space="preserve"> </v>
      </c>
      <c r="B45" s="226" t="s">
        <v>22</v>
      </c>
      <c r="C45" s="253">
        <v>1362</v>
      </c>
      <c r="D45" s="254">
        <v>1362</v>
      </c>
      <c r="E45" s="100">
        <f>+D45+C45</f>
        <v>2724</v>
      </c>
      <c r="F45" s="253">
        <v>1837</v>
      </c>
      <c r="G45" s="254">
        <v>1838</v>
      </c>
      <c r="H45" s="107">
        <f>F45+G45</f>
        <v>3675</v>
      </c>
      <c r="I45" s="222">
        <f t="shared" si="21"/>
        <v>34.91189427312775</v>
      </c>
      <c r="L45" s="226" t="s">
        <v>22</v>
      </c>
      <c r="M45" s="248">
        <v>171285</v>
      </c>
      <c r="N45" s="249">
        <v>173668</v>
      </c>
      <c r="O45" s="143">
        <f>SUM(M45:N45)</f>
        <v>344953</v>
      </c>
      <c r="P45" s="255">
        <v>0</v>
      </c>
      <c r="Q45" s="145">
        <f>+P45+O45</f>
        <v>344953</v>
      </c>
      <c r="R45" s="248">
        <v>224903</v>
      </c>
      <c r="S45" s="249">
        <v>231533</v>
      </c>
      <c r="T45" s="143">
        <f>SUM(R45:S45)</f>
        <v>456436</v>
      </c>
      <c r="U45" s="255">
        <v>99</v>
      </c>
      <c r="V45" s="147">
        <f>SUM(T45:U45)</f>
        <v>456535</v>
      </c>
      <c r="W45" s="222">
        <f t="shared" si="22"/>
        <v>32.347015390502463</v>
      </c>
    </row>
    <row r="46" spans="1:25" ht="16.5" thickTop="1" thickBot="1">
      <c r="A46" s="115" t="str">
        <f t="shared" si="2"/>
        <v xml:space="preserve"> </v>
      </c>
      <c r="B46" s="211" t="s">
        <v>57</v>
      </c>
      <c r="C46" s="113">
        <f>+C43+C44+C45</f>
        <v>4434</v>
      </c>
      <c r="D46" s="114">
        <f t="shared" ref="D46" si="27">+D43+D44+D45</f>
        <v>4434</v>
      </c>
      <c r="E46" s="112">
        <f t="shared" ref="E46" si="28">+E43+E44+E45</f>
        <v>8868</v>
      </c>
      <c r="F46" s="113">
        <f t="shared" ref="F46" si="29">+F43+F44+F45</f>
        <v>5743</v>
      </c>
      <c r="G46" s="114">
        <f t="shared" ref="G46" si="30">+G43+G44+G45</f>
        <v>5744</v>
      </c>
      <c r="H46" s="114">
        <f t="shared" ref="H46" si="31">+H43+H44+H45</f>
        <v>11487</v>
      </c>
      <c r="I46" s="106">
        <f t="shared" si="21"/>
        <v>29.533152909336934</v>
      </c>
      <c r="J46" s="115"/>
      <c r="K46" s="116"/>
      <c r="L46" s="204" t="s">
        <v>23</v>
      </c>
      <c r="M46" s="152">
        <f>+M43+M44+M45</f>
        <v>552439</v>
      </c>
      <c r="N46" s="152">
        <f t="shared" ref="N46" si="32">+N43+N44+N45</f>
        <v>562317</v>
      </c>
      <c r="O46" s="153">
        <f t="shared" ref="O46" si="33">+O43+O44+O45</f>
        <v>1114756</v>
      </c>
      <c r="P46" s="153">
        <f t="shared" ref="P46" si="34">+P43+P44+P45</f>
        <v>0</v>
      </c>
      <c r="Q46" s="153">
        <f t="shared" ref="Q46" si="35">+Q43+Q44+Q45</f>
        <v>1114756</v>
      </c>
      <c r="R46" s="152">
        <f t="shared" ref="R46" si="36">+R43+R44+R45</f>
        <v>701605</v>
      </c>
      <c r="S46" s="152">
        <f t="shared" ref="S46" si="37">+S43+S44+S45</f>
        <v>718150</v>
      </c>
      <c r="T46" s="153">
        <f t="shared" ref="T46" si="38">+T43+T44+T45</f>
        <v>1419755</v>
      </c>
      <c r="U46" s="153">
        <f t="shared" ref="U46" si="39">+U43+U44+U45</f>
        <v>260</v>
      </c>
      <c r="V46" s="153">
        <f t="shared" ref="V46" si="40">+V43+V44+V45</f>
        <v>1420015</v>
      </c>
      <c r="W46" s="154">
        <f t="shared" si="22"/>
        <v>27.383481228179086</v>
      </c>
    </row>
    <row r="47" spans="1:25" ht="13.5" thickTop="1">
      <c r="A47" s="95" t="str">
        <f t="shared" si="2"/>
        <v xml:space="preserve"> </v>
      </c>
      <c r="B47" s="226" t="s">
        <v>24</v>
      </c>
      <c r="C47" s="248">
        <v>1464</v>
      </c>
      <c r="D47" s="252">
        <v>1462</v>
      </c>
      <c r="E47" s="117">
        <f>+D47+C47</f>
        <v>2926</v>
      </c>
      <c r="F47" s="248">
        <v>1952</v>
      </c>
      <c r="G47" s="252">
        <v>1950</v>
      </c>
      <c r="H47" s="118">
        <f>F47+G47</f>
        <v>3902</v>
      </c>
      <c r="I47" s="222">
        <f t="shared" si="21"/>
        <v>33.356117566643874</v>
      </c>
      <c r="L47" s="226" t="s">
        <v>25</v>
      </c>
      <c r="M47" s="248">
        <v>205064</v>
      </c>
      <c r="N47" s="249">
        <v>207702</v>
      </c>
      <c r="O47" s="143">
        <f>SUM(M47:N47)</f>
        <v>412766</v>
      </c>
      <c r="P47" s="256">
        <v>0</v>
      </c>
      <c r="Q47" s="145">
        <f>+P47+O47</f>
        <v>412766</v>
      </c>
      <c r="R47" s="248">
        <v>271628</v>
      </c>
      <c r="S47" s="249">
        <v>273434</v>
      </c>
      <c r="T47" s="143">
        <f>SUM(R47:S47)</f>
        <v>545062</v>
      </c>
      <c r="U47" s="256">
        <v>0</v>
      </c>
      <c r="V47" s="147">
        <f>T47+U47</f>
        <v>545062</v>
      </c>
      <c r="W47" s="222">
        <f t="shared" si="22"/>
        <v>32.051089479269137</v>
      </c>
    </row>
    <row r="48" spans="1:25">
      <c r="A48" s="95" t="str">
        <f t="shared" si="2"/>
        <v xml:space="preserve"> </v>
      </c>
      <c r="B48" s="226" t="s">
        <v>26</v>
      </c>
      <c r="C48" s="248">
        <v>1586</v>
      </c>
      <c r="D48" s="252">
        <v>1587</v>
      </c>
      <c r="E48" s="119">
        <f>+D48+C48</f>
        <v>3173</v>
      </c>
      <c r="F48" s="248">
        <v>1960</v>
      </c>
      <c r="G48" s="252">
        <v>1960</v>
      </c>
      <c r="H48" s="119">
        <f>F48+G48</f>
        <v>3920</v>
      </c>
      <c r="I48" s="222">
        <f>IF(E48=0,0,((H48/E48)-1)*100)</f>
        <v>23.542388906397726</v>
      </c>
      <c r="L48" s="226" t="s">
        <v>26</v>
      </c>
      <c r="M48" s="248">
        <v>212310</v>
      </c>
      <c r="N48" s="249">
        <v>227581</v>
      </c>
      <c r="O48" s="143">
        <f>SUM(M48:N48)</f>
        <v>439891</v>
      </c>
      <c r="P48" s="102">
        <v>0</v>
      </c>
      <c r="Q48" s="145">
        <f>+P48+O48</f>
        <v>439891</v>
      </c>
      <c r="R48" s="248">
        <v>260901</v>
      </c>
      <c r="S48" s="249">
        <v>286729</v>
      </c>
      <c r="T48" s="143">
        <f>SUM(R48:S48)</f>
        <v>547630</v>
      </c>
      <c r="U48" s="102">
        <v>0</v>
      </c>
      <c r="V48" s="147">
        <f>SUM(T48:U48)</f>
        <v>547630</v>
      </c>
      <c r="W48" s="222">
        <f>IF(Q48=0,0,((V48/Q48)-1)*100)</f>
        <v>24.492203750474538</v>
      </c>
    </row>
    <row r="49" spans="1:23" ht="13.5" thickBot="1">
      <c r="A49" s="95" t="str">
        <f t="shared" si="2"/>
        <v xml:space="preserve"> </v>
      </c>
      <c r="B49" s="226" t="s">
        <v>27</v>
      </c>
      <c r="C49" s="248">
        <v>1489</v>
      </c>
      <c r="D49" s="257">
        <v>1490</v>
      </c>
      <c r="E49" s="120">
        <f>+D49+C49</f>
        <v>2979</v>
      </c>
      <c r="F49" s="248">
        <v>1845</v>
      </c>
      <c r="G49" s="257">
        <v>1845</v>
      </c>
      <c r="H49" s="120">
        <f>F49+G49</f>
        <v>3690</v>
      </c>
      <c r="I49" s="223">
        <f>IF(E49=0,0,((H49/E49)-1)*100)</f>
        <v>23.867069486404823</v>
      </c>
      <c r="L49" s="226" t="s">
        <v>27</v>
      </c>
      <c r="M49" s="248">
        <v>188282</v>
      </c>
      <c r="N49" s="249">
        <v>193204</v>
      </c>
      <c r="O49" s="143">
        <f>SUM(M49:N49)</f>
        <v>381486</v>
      </c>
      <c r="P49" s="255">
        <v>0</v>
      </c>
      <c r="Q49" s="145">
        <f>+P49+O49</f>
        <v>381486</v>
      </c>
      <c r="R49" s="248">
        <v>230124</v>
      </c>
      <c r="S49" s="249">
        <v>238494</v>
      </c>
      <c r="T49" s="143">
        <f>SUM(R49:S49)</f>
        <v>468618</v>
      </c>
      <c r="U49" s="255">
        <v>104</v>
      </c>
      <c r="V49" s="147">
        <f>SUM(T49:U49)</f>
        <v>468722</v>
      </c>
      <c r="W49" s="222">
        <f>IF(Q49=0,0,((V49/Q49)-1)*100)</f>
        <v>22.867418463587128</v>
      </c>
    </row>
    <row r="50" spans="1:23" ht="14.25" thickTop="1" thickBot="1">
      <c r="A50" s="95" t="str">
        <f t="shared" si="2"/>
        <v xml:space="preserve"> </v>
      </c>
      <c r="B50" s="210" t="s">
        <v>28</v>
      </c>
      <c r="C50" s="113">
        <f t="shared" ref="C50:H50" si="41">+C47+C48+C49</f>
        <v>4539</v>
      </c>
      <c r="D50" s="121">
        <f t="shared" si="41"/>
        <v>4539</v>
      </c>
      <c r="E50" s="113">
        <f t="shared" si="41"/>
        <v>9078</v>
      </c>
      <c r="F50" s="113">
        <f t="shared" si="41"/>
        <v>5757</v>
      </c>
      <c r="G50" s="121">
        <f t="shared" si="41"/>
        <v>5755</v>
      </c>
      <c r="H50" s="113">
        <f t="shared" si="41"/>
        <v>11512</v>
      </c>
      <c r="I50" s="106">
        <f>IF(E50=0,0,((H50/E50)-1)*100)</f>
        <v>26.812073143864289</v>
      </c>
      <c r="L50" s="203" t="s">
        <v>28</v>
      </c>
      <c r="M50" s="148">
        <f t="shared" ref="M50:V50" si="42">+M47+M48+M49</f>
        <v>605656</v>
      </c>
      <c r="N50" s="149">
        <f t="shared" si="42"/>
        <v>628487</v>
      </c>
      <c r="O50" s="148">
        <f t="shared" si="42"/>
        <v>1234143</v>
      </c>
      <c r="P50" s="148">
        <f t="shared" si="42"/>
        <v>0</v>
      </c>
      <c r="Q50" s="148">
        <f t="shared" si="42"/>
        <v>1234143</v>
      </c>
      <c r="R50" s="148">
        <f t="shared" si="42"/>
        <v>762653</v>
      </c>
      <c r="S50" s="149">
        <f t="shared" si="42"/>
        <v>798657</v>
      </c>
      <c r="T50" s="148">
        <f t="shared" si="42"/>
        <v>1561310</v>
      </c>
      <c r="U50" s="148">
        <f t="shared" si="42"/>
        <v>104</v>
      </c>
      <c r="V50" s="148">
        <f t="shared" si="42"/>
        <v>1561414</v>
      </c>
      <c r="W50" s="151">
        <f t="shared" ref="W50" si="43">IF(Q50=0,0,((V50/Q50)-1)*100)</f>
        <v>26.518077726811228</v>
      </c>
    </row>
    <row r="51" spans="1:23" ht="14.25" thickTop="1" thickBot="1">
      <c r="A51" s="95" t="str">
        <f>IF(ISERROR(F51/G51)," ",IF(F51/G51&gt;0.5,IF(F51/G51&lt;1.5," ","NOT OK"),"NOT OK"))</f>
        <v xml:space="preserve"> </v>
      </c>
      <c r="B51" s="210" t="s">
        <v>94</v>
      </c>
      <c r="C51" s="103">
        <f>+C42+C46+C50</f>
        <v>14265</v>
      </c>
      <c r="D51" s="104">
        <f t="shared" ref="D51" si="44">+D42+D46+D50</f>
        <v>14265</v>
      </c>
      <c r="E51" s="105">
        <f t="shared" ref="E51" si="45">+E42+E46+E50</f>
        <v>28530</v>
      </c>
      <c r="F51" s="103">
        <f t="shared" ref="F51" si="46">+F42+F46+F50</f>
        <v>17720</v>
      </c>
      <c r="G51" s="104">
        <f t="shared" ref="G51" si="47">+G42+G46+G50</f>
        <v>17694</v>
      </c>
      <c r="H51" s="105">
        <f t="shared" ref="H51" si="48">+H42+H46+H50</f>
        <v>35414</v>
      </c>
      <c r="I51" s="106">
        <f t="shared" ref="I51" si="49">IF(E51=0,0,((H51/E51)-1)*100)</f>
        <v>24.128987031195237</v>
      </c>
      <c r="L51" s="203" t="s">
        <v>94</v>
      </c>
      <c r="M51" s="148">
        <f t="shared" ref="M51" si="50">+M42+M46+M50</f>
        <v>1804089</v>
      </c>
      <c r="N51" s="149">
        <f t="shared" ref="N51" si="51">+N42+N46+N50</f>
        <v>1891155</v>
      </c>
      <c r="O51" s="148">
        <f t="shared" ref="O51" si="52">+O42+O46+O50</f>
        <v>3695244</v>
      </c>
      <c r="P51" s="148">
        <f t="shared" ref="P51" si="53">+P42+P46+P50</f>
        <v>0</v>
      </c>
      <c r="Q51" s="148">
        <f t="shared" ref="Q51" si="54">+Q42+Q46+Q50</f>
        <v>3695244</v>
      </c>
      <c r="R51" s="148">
        <f t="shared" ref="R51" si="55">+R42+R46+R50</f>
        <v>2276273</v>
      </c>
      <c r="S51" s="149">
        <f t="shared" ref="S51" si="56">+S42+S46+S50</f>
        <v>2389029</v>
      </c>
      <c r="T51" s="148">
        <f t="shared" ref="T51" si="57">+T42+T46+T50</f>
        <v>4665302</v>
      </c>
      <c r="U51" s="148">
        <f t="shared" ref="U51" si="58">+U42+U46+U50</f>
        <v>368</v>
      </c>
      <c r="V51" s="150">
        <f t="shared" ref="V51" si="59">+V42+V46+V50</f>
        <v>4665670</v>
      </c>
      <c r="W51" s="151">
        <f t="shared" ref="W51" si="60">IF(Q51=0,0,((V51/Q51)-1)*100)</f>
        <v>26.261486386284648</v>
      </c>
    </row>
    <row r="52" spans="1:23" ht="14.25" thickTop="1" thickBot="1">
      <c r="A52" s="95" t="str">
        <f>IF(ISERROR(F52/G52)," ",IF(F52/G52&gt;0.5,IF(F52/G52&lt;1.5," ","NOT OK"),"NOT OK"))</f>
        <v xml:space="preserve"> </v>
      </c>
      <c r="B52" s="210" t="s">
        <v>92</v>
      </c>
      <c r="C52" s="103">
        <f>+C38+C42+C46+C50</f>
        <v>19176</v>
      </c>
      <c r="D52" s="104">
        <f t="shared" ref="D52:H52" si="61">+D38+D42+D46+D50</f>
        <v>19174</v>
      </c>
      <c r="E52" s="105">
        <f t="shared" si="61"/>
        <v>38350</v>
      </c>
      <c r="F52" s="103">
        <f t="shared" si="61"/>
        <v>23685</v>
      </c>
      <c r="G52" s="104">
        <f t="shared" si="61"/>
        <v>23623</v>
      </c>
      <c r="H52" s="105">
        <f t="shared" si="61"/>
        <v>47308</v>
      </c>
      <c r="I52" s="106">
        <f>IF(E52=0,0,((H52/E52)-1)*100)</f>
        <v>23.358539765319431</v>
      </c>
      <c r="L52" s="203" t="s">
        <v>92</v>
      </c>
      <c r="M52" s="148">
        <f t="shared" ref="M52:V52" si="62">+M38+M42+M46+M50</f>
        <v>2465962</v>
      </c>
      <c r="N52" s="149">
        <f t="shared" si="62"/>
        <v>2549977</v>
      </c>
      <c r="O52" s="148">
        <f t="shared" si="62"/>
        <v>5015939</v>
      </c>
      <c r="P52" s="148">
        <f t="shared" si="62"/>
        <v>94</v>
      </c>
      <c r="Q52" s="148">
        <f t="shared" si="62"/>
        <v>5016033</v>
      </c>
      <c r="R52" s="148">
        <f t="shared" si="62"/>
        <v>3084944</v>
      </c>
      <c r="S52" s="149">
        <f t="shared" si="62"/>
        <v>3192060</v>
      </c>
      <c r="T52" s="148">
        <f t="shared" si="62"/>
        <v>6277004</v>
      </c>
      <c r="U52" s="148">
        <f t="shared" si="62"/>
        <v>554</v>
      </c>
      <c r="V52" s="150">
        <f t="shared" si="62"/>
        <v>6277558</v>
      </c>
      <c r="W52" s="151">
        <f>IF(Q52=0,0,((V52/Q52)-1)*100)</f>
        <v>25.149854476635227</v>
      </c>
    </row>
    <row r="53" spans="1:23" ht="14.25" thickTop="1" thickBot="1">
      <c r="B53" s="205" t="s">
        <v>61</v>
      </c>
      <c r="C53" s="95"/>
      <c r="D53" s="95"/>
      <c r="E53" s="95"/>
      <c r="F53" s="95"/>
      <c r="G53" s="95"/>
      <c r="H53" s="95"/>
      <c r="I53" s="96"/>
      <c r="L53" s="205" t="s">
        <v>61</v>
      </c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6"/>
    </row>
    <row r="54" spans="1:23" ht="13.5" thickTop="1">
      <c r="B54" s="316" t="s">
        <v>34</v>
      </c>
      <c r="C54" s="317"/>
      <c r="D54" s="317"/>
      <c r="E54" s="317"/>
      <c r="F54" s="317"/>
      <c r="G54" s="317"/>
      <c r="H54" s="317"/>
      <c r="I54" s="318"/>
      <c r="L54" s="319" t="s">
        <v>35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1"/>
    </row>
    <row r="55" spans="1:23" ht="13.5" thickBot="1">
      <c r="B55" s="307" t="s">
        <v>36</v>
      </c>
      <c r="C55" s="308"/>
      <c r="D55" s="308"/>
      <c r="E55" s="308"/>
      <c r="F55" s="308"/>
      <c r="G55" s="308"/>
      <c r="H55" s="308"/>
      <c r="I55" s="309"/>
      <c r="L55" s="310" t="s">
        <v>37</v>
      </c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2"/>
    </row>
    <row r="56" spans="1:23" ht="14.25" thickTop="1" thickBot="1">
      <c r="B56" s="202"/>
      <c r="C56" s="95"/>
      <c r="D56" s="95"/>
      <c r="E56" s="95"/>
      <c r="F56" s="95"/>
      <c r="G56" s="95"/>
      <c r="H56" s="95"/>
      <c r="I56" s="96"/>
      <c r="L56" s="202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6"/>
    </row>
    <row r="57" spans="1:23" ht="14.25" thickTop="1" thickBot="1">
      <c r="B57" s="224"/>
      <c r="C57" s="301" t="s">
        <v>91</v>
      </c>
      <c r="D57" s="302"/>
      <c r="E57" s="303"/>
      <c r="F57" s="304" t="s">
        <v>93</v>
      </c>
      <c r="G57" s="305"/>
      <c r="H57" s="306"/>
      <c r="I57" s="225" t="s">
        <v>4</v>
      </c>
      <c r="L57" s="224"/>
      <c r="M57" s="313" t="s">
        <v>91</v>
      </c>
      <c r="N57" s="314"/>
      <c r="O57" s="314"/>
      <c r="P57" s="314"/>
      <c r="Q57" s="315"/>
      <c r="R57" s="313" t="s">
        <v>93</v>
      </c>
      <c r="S57" s="314"/>
      <c r="T57" s="314"/>
      <c r="U57" s="314"/>
      <c r="V57" s="315"/>
      <c r="W57" s="225" t="s">
        <v>4</v>
      </c>
    </row>
    <row r="58" spans="1:23" ht="13.5" thickTop="1">
      <c r="B58" s="226" t="s">
        <v>5</v>
      </c>
      <c r="C58" s="227"/>
      <c r="D58" s="228"/>
      <c r="E58" s="158"/>
      <c r="F58" s="227"/>
      <c r="G58" s="228"/>
      <c r="H58" s="158"/>
      <c r="I58" s="229" t="s">
        <v>6</v>
      </c>
      <c r="L58" s="226" t="s">
        <v>5</v>
      </c>
      <c r="M58" s="227"/>
      <c r="N58" s="230"/>
      <c r="O58" s="155"/>
      <c r="P58" s="231"/>
      <c r="Q58" s="156"/>
      <c r="R58" s="227"/>
      <c r="S58" s="230"/>
      <c r="T58" s="155"/>
      <c r="U58" s="231"/>
      <c r="V58" s="155"/>
      <c r="W58" s="229" t="s">
        <v>6</v>
      </c>
    </row>
    <row r="59" spans="1:23" ht="13.5" thickBot="1">
      <c r="B59" s="232" t="s">
        <v>38</v>
      </c>
      <c r="C59" s="233" t="s">
        <v>7</v>
      </c>
      <c r="D59" s="234" t="s">
        <v>8</v>
      </c>
      <c r="E59" s="218" t="s">
        <v>9</v>
      </c>
      <c r="F59" s="233" t="s">
        <v>7</v>
      </c>
      <c r="G59" s="234" t="s">
        <v>8</v>
      </c>
      <c r="H59" s="218" t="s">
        <v>9</v>
      </c>
      <c r="I59" s="235"/>
      <c r="L59" s="232"/>
      <c r="M59" s="236" t="s">
        <v>10</v>
      </c>
      <c r="N59" s="237" t="s">
        <v>11</v>
      </c>
      <c r="O59" s="157" t="s">
        <v>12</v>
      </c>
      <c r="P59" s="238" t="s">
        <v>13</v>
      </c>
      <c r="Q59" s="219" t="s">
        <v>9</v>
      </c>
      <c r="R59" s="236" t="s">
        <v>10</v>
      </c>
      <c r="S59" s="237" t="s">
        <v>11</v>
      </c>
      <c r="T59" s="157" t="s">
        <v>12</v>
      </c>
      <c r="U59" s="238" t="s">
        <v>13</v>
      </c>
      <c r="V59" s="157" t="s">
        <v>9</v>
      </c>
      <c r="W59" s="235"/>
    </row>
    <row r="60" spans="1:23" ht="5.25" customHeight="1" thickTop="1">
      <c r="B60" s="226"/>
      <c r="C60" s="239"/>
      <c r="D60" s="240"/>
      <c r="E60" s="99"/>
      <c r="F60" s="239"/>
      <c r="G60" s="240"/>
      <c r="H60" s="99"/>
      <c r="I60" s="241"/>
      <c r="L60" s="226"/>
      <c r="M60" s="242"/>
      <c r="N60" s="243"/>
      <c r="O60" s="141"/>
      <c r="P60" s="244"/>
      <c r="Q60" s="144"/>
      <c r="R60" s="242"/>
      <c r="S60" s="243"/>
      <c r="T60" s="141"/>
      <c r="U60" s="244"/>
      <c r="V60" s="146"/>
      <c r="W60" s="245"/>
    </row>
    <row r="61" spans="1:23">
      <c r="A61" s="95" t="str">
        <f t="shared" si="2"/>
        <v xml:space="preserve"> </v>
      </c>
      <c r="B61" s="226" t="s">
        <v>14</v>
      </c>
      <c r="C61" s="246">
        <f>+C9+C35</f>
        <v>1905</v>
      </c>
      <c r="D61" s="247">
        <f>+D9+D35</f>
        <v>1905</v>
      </c>
      <c r="E61" s="100">
        <f>+C61+D61</f>
        <v>3810</v>
      </c>
      <c r="F61" s="246">
        <f>+F9+F35</f>
        <v>2366</v>
      </c>
      <c r="G61" s="247">
        <f>+G9+G35</f>
        <v>2367</v>
      </c>
      <c r="H61" s="100">
        <f>+F61+G61</f>
        <v>4733</v>
      </c>
      <c r="I61" s="222">
        <f t="shared" ref="I61:I73" si="63">IF(E61=0,0,((H61/E61)-1)*100)</f>
        <v>24.225721784776908</v>
      </c>
      <c r="K61" s="101"/>
      <c r="L61" s="226" t="s">
        <v>14</v>
      </c>
      <c r="M61" s="248">
        <f t="shared" ref="M61:N63" si="64">+M9+M35</f>
        <v>233904</v>
      </c>
      <c r="N61" s="249">
        <f t="shared" si="64"/>
        <v>234029</v>
      </c>
      <c r="O61" s="142">
        <f>+M61+N61</f>
        <v>467933</v>
      </c>
      <c r="P61" s="102">
        <f>+P9+P35</f>
        <v>3125</v>
      </c>
      <c r="Q61" s="145">
        <f>+O61+P61</f>
        <v>471058</v>
      </c>
      <c r="R61" s="248">
        <f t="shared" ref="R61:S63" si="65">+R9+R35</f>
        <v>304681</v>
      </c>
      <c r="S61" s="249">
        <f t="shared" si="65"/>
        <v>299815</v>
      </c>
      <c r="T61" s="142">
        <f>+R61+S61</f>
        <v>604496</v>
      </c>
      <c r="U61" s="102">
        <f>+U9+U35</f>
        <v>286</v>
      </c>
      <c r="V61" s="147">
        <f>+T61+U61</f>
        <v>604782</v>
      </c>
      <c r="W61" s="222">
        <f t="shared" ref="W61:W73" si="66">IF(Q61=0,0,((V61/Q61)-1)*100)</f>
        <v>28.388011667353076</v>
      </c>
    </row>
    <row r="62" spans="1:23" ht="12" customHeight="1">
      <c r="A62" s="95" t="str">
        <f t="shared" si="2"/>
        <v xml:space="preserve"> </v>
      </c>
      <c r="B62" s="226" t="s">
        <v>15</v>
      </c>
      <c r="C62" s="246">
        <f>+C10+C36</f>
        <v>1906</v>
      </c>
      <c r="D62" s="247">
        <f>+D10+D36</f>
        <v>1903</v>
      </c>
      <c r="E62" s="100">
        <f>+C62+D62</f>
        <v>3809</v>
      </c>
      <c r="F62" s="246">
        <f>+F10+F36</f>
        <v>2493</v>
      </c>
      <c r="G62" s="247">
        <f>+G10+G36</f>
        <v>2495</v>
      </c>
      <c r="H62" s="100">
        <f>+F62+G62</f>
        <v>4988</v>
      </c>
      <c r="I62" s="222">
        <f t="shared" si="63"/>
        <v>30.953006038330265</v>
      </c>
      <c r="K62" s="101"/>
      <c r="L62" s="226" t="s">
        <v>15</v>
      </c>
      <c r="M62" s="248">
        <f t="shared" si="64"/>
        <v>260584</v>
      </c>
      <c r="N62" s="249">
        <f t="shared" si="64"/>
        <v>257907</v>
      </c>
      <c r="O62" s="142">
        <f t="shared" ref="O62:O63" si="67">+M62+N62</f>
        <v>518491</v>
      </c>
      <c r="P62" s="102">
        <f>+P10+P36</f>
        <v>159</v>
      </c>
      <c r="Q62" s="145">
        <f t="shared" ref="Q62:Q63" si="68">+O62+P62</f>
        <v>518650</v>
      </c>
      <c r="R62" s="248">
        <f t="shared" si="65"/>
        <v>321578</v>
      </c>
      <c r="S62" s="249">
        <f t="shared" si="65"/>
        <v>326714</v>
      </c>
      <c r="T62" s="142">
        <f t="shared" ref="T62:T63" si="69">+R62+S62</f>
        <v>648292</v>
      </c>
      <c r="U62" s="102">
        <f>+U10+U36</f>
        <v>149</v>
      </c>
      <c r="V62" s="147">
        <f t="shared" ref="V62:V63" si="70">+T62+U62</f>
        <v>648441</v>
      </c>
      <c r="W62" s="222">
        <f t="shared" si="66"/>
        <v>25.024775860406834</v>
      </c>
    </row>
    <row r="63" spans="1:23" ht="12" customHeight="1" thickBot="1">
      <c r="A63" s="95" t="str">
        <f t="shared" si="2"/>
        <v xml:space="preserve"> </v>
      </c>
      <c r="B63" s="232" t="s">
        <v>16</v>
      </c>
      <c r="C63" s="250">
        <f>C11+C37</f>
        <v>2342</v>
      </c>
      <c r="D63" s="251">
        <f>D11+D37</f>
        <v>2344</v>
      </c>
      <c r="E63" s="100">
        <f>+C63+D63</f>
        <v>4686</v>
      </c>
      <c r="F63" s="250">
        <f>F11+F37</f>
        <v>2775</v>
      </c>
      <c r="G63" s="251">
        <f>G11+G37</f>
        <v>2772</v>
      </c>
      <c r="H63" s="100">
        <f>+F63+G63</f>
        <v>5547</v>
      </c>
      <c r="I63" s="222">
        <f t="shared" si="63"/>
        <v>18.373879641485267</v>
      </c>
      <c r="K63" s="101"/>
      <c r="L63" s="232" t="s">
        <v>16</v>
      </c>
      <c r="M63" s="248">
        <f t="shared" si="64"/>
        <v>299859</v>
      </c>
      <c r="N63" s="249">
        <f t="shared" si="64"/>
        <v>289991</v>
      </c>
      <c r="O63" s="142">
        <f t="shared" si="67"/>
        <v>589850</v>
      </c>
      <c r="P63" s="102">
        <f>+P11+P37</f>
        <v>214</v>
      </c>
      <c r="Q63" s="145">
        <f t="shared" si="68"/>
        <v>590064</v>
      </c>
      <c r="R63" s="248">
        <f t="shared" si="65"/>
        <v>380773</v>
      </c>
      <c r="S63" s="249">
        <f t="shared" si="65"/>
        <v>362932</v>
      </c>
      <c r="T63" s="142">
        <f t="shared" si="69"/>
        <v>743705</v>
      </c>
      <c r="U63" s="102">
        <f>+U11+U37</f>
        <v>5</v>
      </c>
      <c r="V63" s="147">
        <f t="shared" si="70"/>
        <v>743710</v>
      </c>
      <c r="W63" s="222">
        <f t="shared" si="66"/>
        <v>26.038870359825374</v>
      </c>
    </row>
    <row r="64" spans="1:23" ht="14.25" thickTop="1" thickBot="1">
      <c r="A64" s="95" t="str">
        <f t="shared" si="2"/>
        <v xml:space="preserve"> </v>
      </c>
      <c r="B64" s="210" t="s">
        <v>56</v>
      </c>
      <c r="C64" s="103">
        <f>C62+C61+C63</f>
        <v>6153</v>
      </c>
      <c r="D64" s="104">
        <f>D62+D61+D63</f>
        <v>6152</v>
      </c>
      <c r="E64" s="105">
        <f>+E61+E62+E63</f>
        <v>12305</v>
      </c>
      <c r="F64" s="103">
        <f>F62+F61+F63</f>
        <v>7634</v>
      </c>
      <c r="G64" s="104">
        <f>G62+G61+G63</f>
        <v>7634</v>
      </c>
      <c r="H64" s="105">
        <f>+H61+H62+H63</f>
        <v>15268</v>
      </c>
      <c r="I64" s="106">
        <f>IF(E64=0,0,((H64/E64)-1)*100)</f>
        <v>24.079642421779756</v>
      </c>
      <c r="L64" s="203" t="s">
        <v>56</v>
      </c>
      <c r="M64" s="148">
        <f t="shared" ref="M64:U64" si="71">+M61+M62+M63</f>
        <v>794347</v>
      </c>
      <c r="N64" s="149">
        <f t="shared" si="71"/>
        <v>781927</v>
      </c>
      <c r="O64" s="148">
        <f t="shared" si="71"/>
        <v>1576274</v>
      </c>
      <c r="P64" s="148">
        <f t="shared" si="71"/>
        <v>3498</v>
      </c>
      <c r="Q64" s="148">
        <f t="shared" si="71"/>
        <v>1579772</v>
      </c>
      <c r="R64" s="148">
        <f t="shared" si="71"/>
        <v>1007032</v>
      </c>
      <c r="S64" s="149">
        <f t="shared" si="71"/>
        <v>989461</v>
      </c>
      <c r="T64" s="148">
        <f t="shared" ref="T64" si="72">+T61+T62+T63</f>
        <v>1996493</v>
      </c>
      <c r="U64" s="148">
        <f t="shared" si="71"/>
        <v>440</v>
      </c>
      <c r="V64" s="150">
        <f t="shared" ref="V64" si="73">+V61+V62+V63</f>
        <v>1996933</v>
      </c>
      <c r="W64" s="151">
        <f>IF(Q64=0,0,((V64/Q64)-1)*100)</f>
        <v>26.406405481297291</v>
      </c>
    </row>
    <row r="65" spans="1:23" ht="13.5" thickTop="1">
      <c r="A65" s="95" t="str">
        <f t="shared" si="2"/>
        <v xml:space="preserve"> </v>
      </c>
      <c r="B65" s="226" t="s">
        <v>18</v>
      </c>
      <c r="C65" s="246">
        <f t="shared" ref="C65:D67" si="74">+C13+C39</f>
        <v>2472</v>
      </c>
      <c r="D65" s="247">
        <f t="shared" si="74"/>
        <v>2470</v>
      </c>
      <c r="E65" s="100">
        <f>+C65+D65</f>
        <v>4942</v>
      </c>
      <c r="F65" s="246">
        <f t="shared" ref="F65:G67" si="75">+F13+F39</f>
        <v>2844</v>
      </c>
      <c r="G65" s="247">
        <f t="shared" si="75"/>
        <v>2841</v>
      </c>
      <c r="H65" s="100">
        <f>+F65+G65</f>
        <v>5685</v>
      </c>
      <c r="I65" s="222">
        <f t="shared" si="63"/>
        <v>15.034399028733315</v>
      </c>
      <c r="L65" s="226" t="s">
        <v>18</v>
      </c>
      <c r="M65" s="248">
        <f t="shared" ref="M65:N67" si="76">+M13+M39</f>
        <v>302016</v>
      </c>
      <c r="N65" s="249">
        <f t="shared" si="76"/>
        <v>309835</v>
      </c>
      <c r="O65" s="142">
        <f t="shared" ref="O65:O66" si="77">+M65+N65</f>
        <v>611851</v>
      </c>
      <c r="P65" s="102">
        <f>+P13+P39</f>
        <v>425</v>
      </c>
      <c r="Q65" s="145">
        <f t="shared" ref="Q65:Q66" si="78">+O65+P65</f>
        <v>612276</v>
      </c>
      <c r="R65" s="248">
        <f t="shared" ref="R65:S67" si="79">+R13+R39</f>
        <v>374769</v>
      </c>
      <c r="S65" s="249">
        <f t="shared" si="79"/>
        <v>393100</v>
      </c>
      <c r="T65" s="142">
        <f t="shared" ref="T65:T66" si="80">+R65+S65</f>
        <v>767869</v>
      </c>
      <c r="U65" s="102">
        <f>+U13+U39</f>
        <v>135</v>
      </c>
      <c r="V65" s="147">
        <f t="shared" ref="V65:V66" si="81">+T65+U65</f>
        <v>768004</v>
      </c>
      <c r="W65" s="222">
        <f t="shared" si="66"/>
        <v>25.434281271844728</v>
      </c>
    </row>
    <row r="66" spans="1:23">
      <c r="A66" s="95" t="str">
        <f t="shared" si="2"/>
        <v xml:space="preserve"> </v>
      </c>
      <c r="B66" s="226" t="s">
        <v>19</v>
      </c>
      <c r="C66" s="248">
        <f t="shared" si="74"/>
        <v>2189</v>
      </c>
      <c r="D66" s="252">
        <f t="shared" si="74"/>
        <v>2192</v>
      </c>
      <c r="E66" s="100">
        <f>+C66+D66</f>
        <v>4381</v>
      </c>
      <c r="F66" s="248">
        <f t="shared" si="75"/>
        <v>2674</v>
      </c>
      <c r="G66" s="252">
        <f t="shared" si="75"/>
        <v>2673</v>
      </c>
      <c r="H66" s="107">
        <f>+F66+G66</f>
        <v>5347</v>
      </c>
      <c r="I66" s="222">
        <f t="shared" si="63"/>
        <v>22.049760328692081</v>
      </c>
      <c r="L66" s="226" t="s">
        <v>19</v>
      </c>
      <c r="M66" s="248">
        <f t="shared" si="76"/>
        <v>264040</v>
      </c>
      <c r="N66" s="249">
        <f t="shared" si="76"/>
        <v>290990</v>
      </c>
      <c r="O66" s="142">
        <f t="shared" si="77"/>
        <v>555030</v>
      </c>
      <c r="P66" s="102">
        <f>+P14+P40</f>
        <v>616</v>
      </c>
      <c r="Q66" s="145">
        <f t="shared" si="78"/>
        <v>555646</v>
      </c>
      <c r="R66" s="248">
        <f t="shared" si="79"/>
        <v>355046</v>
      </c>
      <c r="S66" s="249">
        <f t="shared" si="79"/>
        <v>372554</v>
      </c>
      <c r="T66" s="142">
        <f t="shared" si="80"/>
        <v>727600</v>
      </c>
      <c r="U66" s="102">
        <f>+U14+U40</f>
        <v>471</v>
      </c>
      <c r="V66" s="147">
        <f t="shared" si="81"/>
        <v>728071</v>
      </c>
      <c r="W66" s="222">
        <f t="shared" si="66"/>
        <v>31.031448080252531</v>
      </c>
    </row>
    <row r="67" spans="1:23" ht="13.5" thickBot="1">
      <c r="A67" s="95" t="str">
        <f>IF(ISERROR(F67/G67)," ",IF(F67/G67&gt;0.5,IF(F67/G67&lt;1.5," ","NOT OK"),"NOT OK"))</f>
        <v xml:space="preserve"> </v>
      </c>
      <c r="B67" s="226" t="s">
        <v>20</v>
      </c>
      <c r="C67" s="248">
        <f t="shared" si="74"/>
        <v>2244</v>
      </c>
      <c r="D67" s="252">
        <f t="shared" si="74"/>
        <v>2245</v>
      </c>
      <c r="E67" s="100">
        <f>+C67+D67</f>
        <v>4489</v>
      </c>
      <c r="F67" s="248">
        <f t="shared" si="75"/>
        <v>2702</v>
      </c>
      <c r="G67" s="252">
        <f t="shared" si="75"/>
        <v>2707</v>
      </c>
      <c r="H67" s="107">
        <f>+F67+G67</f>
        <v>5409</v>
      </c>
      <c r="I67" s="222">
        <f>IF(E67=0,0,((H67/E67)-1)*100)</f>
        <v>20.494542214301624</v>
      </c>
      <c r="L67" s="226" t="s">
        <v>20</v>
      </c>
      <c r="M67" s="248">
        <f t="shared" si="76"/>
        <v>253125</v>
      </c>
      <c r="N67" s="249">
        <f t="shared" si="76"/>
        <v>274342</v>
      </c>
      <c r="O67" s="142">
        <f>+M67+N67</f>
        <v>527467</v>
      </c>
      <c r="P67" s="102">
        <f>+P15+P41</f>
        <v>302</v>
      </c>
      <c r="Q67" s="145">
        <f>+O67+P67</f>
        <v>527769</v>
      </c>
      <c r="R67" s="248">
        <f t="shared" si="79"/>
        <v>324972</v>
      </c>
      <c r="S67" s="249">
        <f t="shared" si="79"/>
        <v>348464</v>
      </c>
      <c r="T67" s="142">
        <f>+R67+S67</f>
        <v>673436</v>
      </c>
      <c r="U67" s="102">
        <f>+U15+U41</f>
        <v>23</v>
      </c>
      <c r="V67" s="147">
        <f>+T67+U67</f>
        <v>673459</v>
      </c>
      <c r="W67" s="222">
        <f>IF(Q67=0,0,((V67/Q67)-1)*100)</f>
        <v>27.604880165375391</v>
      </c>
    </row>
    <row r="68" spans="1:23" ht="14.25" thickTop="1" thickBot="1">
      <c r="A68" s="95" t="str">
        <f t="shared" ref="A68" si="82">IF(ISERROR(F68/G68)," ",IF(F68/G68&gt;0.5,IF(F68/G68&lt;1.5," ","NOT OK"),"NOT OK"))</f>
        <v xml:space="preserve"> </v>
      </c>
      <c r="B68" s="210" t="s">
        <v>89</v>
      </c>
      <c r="C68" s="103">
        <f t="shared" ref="C68:H68" si="83">+C65+C66+C67</f>
        <v>6905</v>
      </c>
      <c r="D68" s="104">
        <f t="shared" si="83"/>
        <v>6907</v>
      </c>
      <c r="E68" s="105">
        <f t="shared" si="83"/>
        <v>13812</v>
      </c>
      <c r="F68" s="103">
        <f t="shared" si="83"/>
        <v>8220</v>
      </c>
      <c r="G68" s="104">
        <f t="shared" si="83"/>
        <v>8221</v>
      </c>
      <c r="H68" s="105">
        <f t="shared" si="83"/>
        <v>16441</v>
      </c>
      <c r="I68" s="106">
        <f>IF(E68=0,0,((H68/E68)-1)*100)</f>
        <v>19.034173182739657</v>
      </c>
      <c r="L68" s="203" t="s">
        <v>89</v>
      </c>
      <c r="M68" s="148">
        <f t="shared" ref="M68:V68" si="84">+M65+M66+M67</f>
        <v>819181</v>
      </c>
      <c r="N68" s="149">
        <f t="shared" si="84"/>
        <v>875167</v>
      </c>
      <c r="O68" s="148">
        <f t="shared" si="84"/>
        <v>1694348</v>
      </c>
      <c r="P68" s="148">
        <f t="shared" si="84"/>
        <v>1343</v>
      </c>
      <c r="Q68" s="148">
        <f t="shared" si="84"/>
        <v>1695691</v>
      </c>
      <c r="R68" s="148">
        <f t="shared" si="84"/>
        <v>1054787</v>
      </c>
      <c r="S68" s="149">
        <f t="shared" si="84"/>
        <v>1114118</v>
      </c>
      <c r="T68" s="148">
        <f t="shared" si="84"/>
        <v>2168905</v>
      </c>
      <c r="U68" s="148">
        <f t="shared" si="84"/>
        <v>629</v>
      </c>
      <c r="V68" s="150">
        <f t="shared" si="84"/>
        <v>2169534</v>
      </c>
      <c r="W68" s="151">
        <f>IF(Q68=0,0,((V68/Q68)-1)*100)</f>
        <v>27.943947334744369</v>
      </c>
    </row>
    <row r="69" spans="1:23" ht="13.5" thickTop="1">
      <c r="A69" s="95" t="str">
        <f t="shared" si="2"/>
        <v xml:space="preserve"> </v>
      </c>
      <c r="B69" s="226" t="s">
        <v>21</v>
      </c>
      <c r="C69" s="253">
        <f t="shared" ref="C69:D71" si="85">+C17+C43</f>
        <v>2063</v>
      </c>
      <c r="D69" s="254">
        <f t="shared" si="85"/>
        <v>2063</v>
      </c>
      <c r="E69" s="100">
        <f>+C69+D69</f>
        <v>4126</v>
      </c>
      <c r="F69" s="253">
        <f t="shared" ref="F69:G71" si="86">+F17+F43</f>
        <v>2631</v>
      </c>
      <c r="G69" s="254">
        <f t="shared" si="86"/>
        <v>2629</v>
      </c>
      <c r="H69" s="107">
        <f>+F69+G69</f>
        <v>5260</v>
      </c>
      <c r="I69" s="222">
        <f t="shared" si="63"/>
        <v>27.484246243334944</v>
      </c>
      <c r="L69" s="226" t="s">
        <v>21</v>
      </c>
      <c r="M69" s="248">
        <f t="shared" ref="M69:N71" si="87">+M17+M43</f>
        <v>255787</v>
      </c>
      <c r="N69" s="249">
        <f t="shared" si="87"/>
        <v>257349</v>
      </c>
      <c r="O69" s="142">
        <f t="shared" ref="O69:O71" si="88">+M69+N69</f>
        <v>513136</v>
      </c>
      <c r="P69" s="102">
        <f>+P17+P43</f>
        <v>136</v>
      </c>
      <c r="Q69" s="145">
        <f t="shared" ref="Q69:Q71" si="89">+O69+P69</f>
        <v>513272</v>
      </c>
      <c r="R69" s="248">
        <f t="shared" ref="R69:S71" si="90">+R17+R43</f>
        <v>322543</v>
      </c>
      <c r="S69" s="249">
        <f t="shared" si="90"/>
        <v>324956</v>
      </c>
      <c r="T69" s="142">
        <f t="shared" ref="T69:T71" si="91">+R69+S69</f>
        <v>647499</v>
      </c>
      <c r="U69" s="102">
        <f>+U17+U43</f>
        <v>24</v>
      </c>
      <c r="V69" s="147">
        <f t="shared" ref="V69:V71" si="92">+T69+U69</f>
        <v>647523</v>
      </c>
      <c r="W69" s="222">
        <f t="shared" si="66"/>
        <v>26.155917330382337</v>
      </c>
    </row>
    <row r="70" spans="1:23">
      <c r="A70" s="95" t="str">
        <f>IF(ISERROR(F70/G70)," ",IF(F70/G70&gt;0.5,IF(F70/G70&lt;1.5," ","NOT OK"),"NOT OK"))</f>
        <v xml:space="preserve"> </v>
      </c>
      <c r="B70" s="226" t="s">
        <v>90</v>
      </c>
      <c r="C70" s="253">
        <f t="shared" si="85"/>
        <v>1987</v>
      </c>
      <c r="D70" s="254">
        <f t="shared" si="85"/>
        <v>1987</v>
      </c>
      <c r="E70" s="100">
        <f>+C70+D70</f>
        <v>3974</v>
      </c>
      <c r="F70" s="253">
        <f t="shared" si="86"/>
        <v>2638</v>
      </c>
      <c r="G70" s="254">
        <f t="shared" si="86"/>
        <v>2638</v>
      </c>
      <c r="H70" s="107">
        <f>+F70+G70</f>
        <v>5276</v>
      </c>
      <c r="I70" s="222">
        <f>IF(E70=0,0,((H70/E70)-1)*100)</f>
        <v>32.762959235027679</v>
      </c>
      <c r="L70" s="226" t="s">
        <v>90</v>
      </c>
      <c r="M70" s="248">
        <f t="shared" si="87"/>
        <v>227541</v>
      </c>
      <c r="N70" s="249">
        <f t="shared" si="87"/>
        <v>229919</v>
      </c>
      <c r="O70" s="142">
        <f>+M70+N70</f>
        <v>457460</v>
      </c>
      <c r="P70" s="102">
        <f>+P18+P44</f>
        <v>76</v>
      </c>
      <c r="Q70" s="145">
        <f>+O70+P70</f>
        <v>457536</v>
      </c>
      <c r="R70" s="248">
        <f t="shared" si="90"/>
        <v>307250</v>
      </c>
      <c r="S70" s="249">
        <f t="shared" si="90"/>
        <v>309917</v>
      </c>
      <c r="T70" s="142">
        <f>+R70+S70</f>
        <v>617167</v>
      </c>
      <c r="U70" s="102">
        <f>+U18+U44</f>
        <v>161</v>
      </c>
      <c r="V70" s="147">
        <f>+T70+U70</f>
        <v>617328</v>
      </c>
      <c r="W70" s="222">
        <f>IF(Q70=0,0,((V70/Q70)-1)*100)</f>
        <v>34.92446496013428</v>
      </c>
    </row>
    <row r="71" spans="1:23" ht="13.5" thickBot="1">
      <c r="A71" s="95" t="str">
        <f t="shared" ref="A71:A76" si="93">IF(ISERROR(F71/G71)," ",IF(F71/G71&gt;0.5,IF(F71/G71&lt;1.5," ","NOT OK"),"NOT OK"))</f>
        <v xml:space="preserve"> </v>
      </c>
      <c r="B71" s="226" t="s">
        <v>22</v>
      </c>
      <c r="C71" s="253">
        <f t="shared" si="85"/>
        <v>1818</v>
      </c>
      <c r="D71" s="254">
        <f t="shared" si="85"/>
        <v>1819</v>
      </c>
      <c r="E71" s="100">
        <f>+C71+D71</f>
        <v>3637</v>
      </c>
      <c r="F71" s="253">
        <f t="shared" si="86"/>
        <v>2472</v>
      </c>
      <c r="G71" s="254">
        <f t="shared" si="86"/>
        <v>2473</v>
      </c>
      <c r="H71" s="107">
        <f>+F71+G71</f>
        <v>4945</v>
      </c>
      <c r="I71" s="222">
        <f t="shared" si="63"/>
        <v>35.963706351388502</v>
      </c>
      <c r="L71" s="226" t="s">
        <v>22</v>
      </c>
      <c r="M71" s="248">
        <f t="shared" si="87"/>
        <v>213745</v>
      </c>
      <c r="N71" s="249">
        <f t="shared" si="87"/>
        <v>215866</v>
      </c>
      <c r="O71" s="143">
        <f t="shared" si="88"/>
        <v>429611</v>
      </c>
      <c r="P71" s="255">
        <f>+P19+P45</f>
        <v>151</v>
      </c>
      <c r="Q71" s="145">
        <f t="shared" si="89"/>
        <v>429762</v>
      </c>
      <c r="R71" s="248">
        <f t="shared" si="90"/>
        <v>302628</v>
      </c>
      <c r="S71" s="249">
        <f t="shared" si="90"/>
        <v>305245</v>
      </c>
      <c r="T71" s="143">
        <f t="shared" si="91"/>
        <v>607873</v>
      </c>
      <c r="U71" s="255">
        <f>+U19+U45</f>
        <v>378</v>
      </c>
      <c r="V71" s="147">
        <f t="shared" si="92"/>
        <v>608251</v>
      </c>
      <c r="W71" s="222">
        <f t="shared" si="66"/>
        <v>41.532057278214452</v>
      </c>
    </row>
    <row r="72" spans="1:23" ht="16.5" thickTop="1" thickBot="1">
      <c r="A72" s="115" t="str">
        <f t="shared" si="93"/>
        <v xml:space="preserve"> </v>
      </c>
      <c r="B72" s="211" t="s">
        <v>23</v>
      </c>
      <c r="C72" s="110">
        <f>+C69+C70+C71</f>
        <v>5868</v>
      </c>
      <c r="D72" s="111">
        <f t="shared" ref="D72" si="94">+D69+D70+D71</f>
        <v>5869</v>
      </c>
      <c r="E72" s="112">
        <f t="shared" ref="E72" si="95">+E69+E70+E71</f>
        <v>11737</v>
      </c>
      <c r="F72" s="113">
        <f t="shared" ref="F72" si="96">+F69+F70+F71</f>
        <v>7741</v>
      </c>
      <c r="G72" s="114">
        <f t="shared" ref="G72" si="97">+G69+G70+G71</f>
        <v>7740</v>
      </c>
      <c r="H72" s="114">
        <f t="shared" ref="H72" si="98">+H69+H70+H71</f>
        <v>15481</v>
      </c>
      <c r="I72" s="106">
        <f t="shared" si="63"/>
        <v>31.899122433330483</v>
      </c>
      <c r="J72" s="115"/>
      <c r="K72" s="116"/>
      <c r="L72" s="204" t="s">
        <v>23</v>
      </c>
      <c r="M72" s="152">
        <f>+M69+M70+M71</f>
        <v>697073</v>
      </c>
      <c r="N72" s="152">
        <f t="shared" ref="N72" si="99">+N69+N70+N71</f>
        <v>703134</v>
      </c>
      <c r="O72" s="153">
        <f t="shared" ref="O72" si="100">+O69+O70+O71</f>
        <v>1400207</v>
      </c>
      <c r="P72" s="153">
        <f t="shared" ref="P72" si="101">+P69+P70+P71</f>
        <v>363</v>
      </c>
      <c r="Q72" s="153">
        <f t="shared" ref="Q72" si="102">+Q69+Q70+Q71</f>
        <v>1400570</v>
      </c>
      <c r="R72" s="152">
        <f t="shared" ref="R72" si="103">+R69+R70+R71</f>
        <v>932421</v>
      </c>
      <c r="S72" s="152">
        <f t="shared" ref="S72" si="104">+S69+S70+S71</f>
        <v>940118</v>
      </c>
      <c r="T72" s="153">
        <f t="shared" ref="T72" si="105">+T69+T70+T71</f>
        <v>1872539</v>
      </c>
      <c r="U72" s="153">
        <f t="shared" ref="U72" si="106">+U69+U70+U71</f>
        <v>563</v>
      </c>
      <c r="V72" s="153">
        <f t="shared" ref="V72" si="107">+V69+V70+V71</f>
        <v>1873102</v>
      </c>
      <c r="W72" s="154">
        <f t="shared" si="66"/>
        <v>33.738549304925854</v>
      </c>
    </row>
    <row r="73" spans="1:23" ht="13.5" thickTop="1">
      <c r="A73" s="95" t="str">
        <f t="shared" si="93"/>
        <v xml:space="preserve"> </v>
      </c>
      <c r="B73" s="226" t="s">
        <v>25</v>
      </c>
      <c r="C73" s="248">
        <f>+C21+C47</f>
        <v>1924</v>
      </c>
      <c r="D73" s="252">
        <f>+D21+D47</f>
        <v>1923</v>
      </c>
      <c r="E73" s="117">
        <f>+C73+D73</f>
        <v>3847</v>
      </c>
      <c r="F73" s="248">
        <f>+F21+F47</f>
        <v>2627</v>
      </c>
      <c r="G73" s="252">
        <f>+G21+G47</f>
        <v>2627</v>
      </c>
      <c r="H73" s="118">
        <f>+F73+G73</f>
        <v>5254</v>
      </c>
      <c r="I73" s="222">
        <f t="shared" si="63"/>
        <v>36.573953730179355</v>
      </c>
      <c r="L73" s="226" t="s">
        <v>25</v>
      </c>
      <c r="M73" s="248">
        <f t="shared" ref="M73:N75" si="108">+M21+M47</f>
        <v>257993</v>
      </c>
      <c r="N73" s="249">
        <f t="shared" si="108"/>
        <v>254708</v>
      </c>
      <c r="O73" s="143">
        <f t="shared" ref="O73:O75" si="109">+M73+N73</f>
        <v>512701</v>
      </c>
      <c r="P73" s="256">
        <f>+P21+P47</f>
        <v>94</v>
      </c>
      <c r="Q73" s="145">
        <f t="shared" ref="Q73:Q75" si="110">+O73+P73</f>
        <v>512795</v>
      </c>
      <c r="R73" s="248">
        <f t="shared" ref="R73:S75" si="111">+R21+R47</f>
        <v>357428</v>
      </c>
      <c r="S73" s="249">
        <f t="shared" si="111"/>
        <v>350656</v>
      </c>
      <c r="T73" s="143">
        <f t="shared" ref="T73:T75" si="112">+R73+S73</f>
        <v>708084</v>
      </c>
      <c r="U73" s="256">
        <f>+U21+U47</f>
        <v>75</v>
      </c>
      <c r="V73" s="147">
        <f t="shared" ref="V73:V75" si="113">+T73+U73</f>
        <v>708159</v>
      </c>
      <c r="W73" s="222">
        <f t="shared" si="66"/>
        <v>38.097875369299629</v>
      </c>
    </row>
    <row r="74" spans="1:23">
      <c r="A74" s="95" t="str">
        <f t="shared" si="93"/>
        <v xml:space="preserve"> </v>
      </c>
      <c r="B74" s="226" t="s">
        <v>26</v>
      </c>
      <c r="C74" s="248">
        <f>+C22+C48</f>
        <v>2057</v>
      </c>
      <c r="D74" s="252">
        <f>+D22+D48</f>
        <v>2056</v>
      </c>
      <c r="E74" s="119">
        <f>+C74+D74</f>
        <v>4113</v>
      </c>
      <c r="F74" s="248">
        <f>+F22+F48</f>
        <v>2646</v>
      </c>
      <c r="G74" s="252">
        <f>+G22+G48</f>
        <v>2644</v>
      </c>
      <c r="H74" s="119">
        <f>+F74+G74</f>
        <v>5290</v>
      </c>
      <c r="I74" s="222">
        <f>IF(E74=0,0,((H74/E74)-1)*100)</f>
        <v>28.61658157062972</v>
      </c>
      <c r="L74" s="226" t="s">
        <v>26</v>
      </c>
      <c r="M74" s="248">
        <f t="shared" si="108"/>
        <v>266963</v>
      </c>
      <c r="N74" s="249">
        <f t="shared" si="108"/>
        <v>282592</v>
      </c>
      <c r="O74" s="143">
        <f>+M74+N74</f>
        <v>549555</v>
      </c>
      <c r="P74" s="102">
        <f>+P22+P48</f>
        <v>271</v>
      </c>
      <c r="Q74" s="145">
        <f>+O74+P74</f>
        <v>549826</v>
      </c>
      <c r="R74" s="248">
        <f t="shared" si="111"/>
        <v>347686</v>
      </c>
      <c r="S74" s="249">
        <f t="shared" si="111"/>
        <v>375183</v>
      </c>
      <c r="T74" s="143">
        <f>+R74+S74</f>
        <v>722869</v>
      </c>
      <c r="U74" s="102">
        <f>+U22+U48</f>
        <v>132</v>
      </c>
      <c r="V74" s="147">
        <f>+T74+U74</f>
        <v>723001</v>
      </c>
      <c r="W74" s="222">
        <f>IF(Q74=0,0,((V74/Q74)-1)*100)</f>
        <v>31.496327929199431</v>
      </c>
    </row>
    <row r="75" spans="1:23" ht="13.5" thickBot="1">
      <c r="A75" s="95" t="str">
        <f t="shared" si="93"/>
        <v xml:space="preserve"> </v>
      </c>
      <c r="B75" s="226" t="s">
        <v>27</v>
      </c>
      <c r="C75" s="248">
        <f>+C49+C23</f>
        <v>1933</v>
      </c>
      <c r="D75" s="257">
        <f>+D49+D23</f>
        <v>1932</v>
      </c>
      <c r="E75" s="120">
        <f>+C75+D75</f>
        <v>3865</v>
      </c>
      <c r="F75" s="248">
        <f>+F49+F23</f>
        <v>2446</v>
      </c>
      <c r="G75" s="257">
        <f>+G49+G23</f>
        <v>2446</v>
      </c>
      <c r="H75" s="120">
        <f>+F75+G75</f>
        <v>4892</v>
      </c>
      <c r="I75" s="223">
        <f>IF(E75=0,0,((H75/E75)-1)*100)</f>
        <v>26.571798188874517</v>
      </c>
      <c r="L75" s="226" t="s">
        <v>27</v>
      </c>
      <c r="M75" s="248">
        <f t="shared" si="108"/>
        <v>236482</v>
      </c>
      <c r="N75" s="249">
        <f t="shared" si="108"/>
        <v>238278</v>
      </c>
      <c r="O75" s="143">
        <f t="shared" si="109"/>
        <v>474760</v>
      </c>
      <c r="P75" s="255">
        <f>+P23+P49</f>
        <v>49</v>
      </c>
      <c r="Q75" s="145">
        <f t="shared" si="110"/>
        <v>474809</v>
      </c>
      <c r="R75" s="248">
        <f t="shared" si="111"/>
        <v>297387</v>
      </c>
      <c r="S75" s="249">
        <f t="shared" si="111"/>
        <v>301696</v>
      </c>
      <c r="T75" s="143">
        <f t="shared" si="112"/>
        <v>599083</v>
      </c>
      <c r="U75" s="255">
        <f>+U23+U49</f>
        <v>106</v>
      </c>
      <c r="V75" s="147">
        <f t="shared" si="113"/>
        <v>599189</v>
      </c>
      <c r="W75" s="222">
        <f>IF(Q75=0,0,((V75/Q75)-1)*100)</f>
        <v>26.195796625590507</v>
      </c>
    </row>
    <row r="76" spans="1:23" ht="14.25" thickTop="1" thickBot="1">
      <c r="A76" s="95" t="str">
        <f t="shared" si="93"/>
        <v xml:space="preserve"> </v>
      </c>
      <c r="B76" s="210" t="s">
        <v>28</v>
      </c>
      <c r="C76" s="113">
        <f t="shared" ref="C76:H76" si="114">+C73+C74+C75</f>
        <v>5914</v>
      </c>
      <c r="D76" s="121">
        <f t="shared" si="114"/>
        <v>5911</v>
      </c>
      <c r="E76" s="113">
        <f t="shared" si="114"/>
        <v>11825</v>
      </c>
      <c r="F76" s="113">
        <f t="shared" si="114"/>
        <v>7719</v>
      </c>
      <c r="G76" s="121">
        <f t="shared" si="114"/>
        <v>7717</v>
      </c>
      <c r="H76" s="113">
        <f t="shared" si="114"/>
        <v>15436</v>
      </c>
      <c r="I76" s="106">
        <f t="shared" ref="I76" si="115">IF(E76=0,0,((H76/E76)-1)*100)</f>
        <v>30.536997885835106</v>
      </c>
      <c r="L76" s="203" t="s">
        <v>28</v>
      </c>
      <c r="M76" s="148">
        <f t="shared" ref="M76:V76" si="116">+M73+M74+M75</f>
        <v>761438</v>
      </c>
      <c r="N76" s="149">
        <f t="shared" si="116"/>
        <v>775578</v>
      </c>
      <c r="O76" s="148">
        <f t="shared" si="116"/>
        <v>1537016</v>
      </c>
      <c r="P76" s="148">
        <f t="shared" si="116"/>
        <v>414</v>
      </c>
      <c r="Q76" s="148">
        <f t="shared" si="116"/>
        <v>1537430</v>
      </c>
      <c r="R76" s="148">
        <f t="shared" si="116"/>
        <v>1002501</v>
      </c>
      <c r="S76" s="149">
        <f t="shared" si="116"/>
        <v>1027535</v>
      </c>
      <c r="T76" s="148">
        <f t="shared" si="116"/>
        <v>2030036</v>
      </c>
      <c r="U76" s="148">
        <f t="shared" si="116"/>
        <v>313</v>
      </c>
      <c r="V76" s="148">
        <f t="shared" si="116"/>
        <v>2030349</v>
      </c>
      <c r="W76" s="151">
        <f t="shared" ref="W76" si="117">IF(Q76=0,0,((V76/Q76)-1)*100)</f>
        <v>32.061232056093615</v>
      </c>
    </row>
    <row r="77" spans="1:23" ht="14.25" thickTop="1" thickBot="1">
      <c r="A77" s="95" t="str">
        <f>IF(ISERROR(F77/G77)," ",IF(F77/G77&gt;0.5,IF(F77/G77&lt;1.5," ","NOT OK"),"NOT OK"))</f>
        <v xml:space="preserve"> </v>
      </c>
      <c r="B77" s="210" t="s">
        <v>94</v>
      </c>
      <c r="C77" s="103">
        <f>+C68+C72+C76</f>
        <v>18687</v>
      </c>
      <c r="D77" s="104">
        <f t="shared" ref="D77" si="118">+D68+D72+D76</f>
        <v>18687</v>
      </c>
      <c r="E77" s="105">
        <f t="shared" ref="E77" si="119">+E68+E72+E76</f>
        <v>37374</v>
      </c>
      <c r="F77" s="103">
        <f t="shared" ref="F77" si="120">+F68+F72+F76</f>
        <v>23680</v>
      </c>
      <c r="G77" s="104">
        <f t="shared" ref="G77" si="121">+G68+G72+G76</f>
        <v>23678</v>
      </c>
      <c r="H77" s="105">
        <f t="shared" ref="H77" si="122">+H68+H72+H76</f>
        <v>47358</v>
      </c>
      <c r="I77" s="106">
        <f>IF(E77=0,0,((H77/E77)-1)*100)</f>
        <v>26.713758227644881</v>
      </c>
      <c r="L77" s="203" t="s">
        <v>94</v>
      </c>
      <c r="M77" s="148">
        <f t="shared" ref="M77" si="123">+M68+M72+M76</f>
        <v>2277692</v>
      </c>
      <c r="N77" s="149">
        <f t="shared" ref="N77" si="124">+N68+N72+N76</f>
        <v>2353879</v>
      </c>
      <c r="O77" s="148">
        <f t="shared" ref="O77" si="125">+O68+O72+O76</f>
        <v>4631571</v>
      </c>
      <c r="P77" s="148">
        <f t="shared" ref="P77" si="126">+P68+P72+P76</f>
        <v>2120</v>
      </c>
      <c r="Q77" s="148">
        <f t="shared" ref="Q77" si="127">+Q68+Q72+Q76</f>
        <v>4633691</v>
      </c>
      <c r="R77" s="148">
        <f t="shared" ref="R77" si="128">+R68+R72+R76</f>
        <v>2989709</v>
      </c>
      <c r="S77" s="149">
        <f t="shared" ref="S77" si="129">+S68+S72+S76</f>
        <v>3081771</v>
      </c>
      <c r="T77" s="148">
        <f t="shared" ref="T77" si="130">+T68+T72+T76</f>
        <v>6071480</v>
      </c>
      <c r="U77" s="148">
        <f t="shared" ref="U77" si="131">+U68+U72+U76</f>
        <v>1505</v>
      </c>
      <c r="V77" s="150">
        <f t="shared" ref="V77" si="132">+V68+V72+V76</f>
        <v>6072985</v>
      </c>
      <c r="W77" s="151">
        <f>IF(Q77=0,0,((V77/Q77)-1)*100)</f>
        <v>31.06150151143008</v>
      </c>
    </row>
    <row r="78" spans="1:23" ht="14.25" thickTop="1" thickBot="1">
      <c r="A78" s="95" t="str">
        <f>IF(ISERROR(F78/G78)," ",IF(F78/G78&gt;0.5,IF(F78/G78&lt;1.5," ","NOT OK"),"NOT OK"))</f>
        <v xml:space="preserve"> </v>
      </c>
      <c r="B78" s="210" t="s">
        <v>92</v>
      </c>
      <c r="C78" s="103">
        <f>+C64+C68+C72+C76</f>
        <v>24840</v>
      </c>
      <c r="D78" s="104">
        <f t="shared" ref="D78:H78" si="133">+D64+D68+D72+D76</f>
        <v>24839</v>
      </c>
      <c r="E78" s="105">
        <f t="shared" si="133"/>
        <v>49679</v>
      </c>
      <c r="F78" s="103">
        <f t="shared" si="133"/>
        <v>31314</v>
      </c>
      <c r="G78" s="104">
        <f t="shared" si="133"/>
        <v>31312</v>
      </c>
      <c r="H78" s="105">
        <f t="shared" si="133"/>
        <v>62626</v>
      </c>
      <c r="I78" s="106">
        <f>IF(E78=0,0,((H78/E78)-1)*100)</f>
        <v>26.061313633527238</v>
      </c>
      <c r="L78" s="203" t="s">
        <v>92</v>
      </c>
      <c r="M78" s="148">
        <f t="shared" ref="M78:V78" si="134">+M64+M68+M72+M76</f>
        <v>3072039</v>
      </c>
      <c r="N78" s="149">
        <f t="shared" si="134"/>
        <v>3135806</v>
      </c>
      <c r="O78" s="148">
        <f t="shared" si="134"/>
        <v>6207845</v>
      </c>
      <c r="P78" s="148">
        <f t="shared" si="134"/>
        <v>5618</v>
      </c>
      <c r="Q78" s="148">
        <f t="shared" si="134"/>
        <v>6213463</v>
      </c>
      <c r="R78" s="148">
        <f t="shared" si="134"/>
        <v>3996741</v>
      </c>
      <c r="S78" s="149">
        <f t="shared" si="134"/>
        <v>4071232</v>
      </c>
      <c r="T78" s="148">
        <f t="shared" si="134"/>
        <v>8067973</v>
      </c>
      <c r="U78" s="148">
        <f t="shared" si="134"/>
        <v>1945</v>
      </c>
      <c r="V78" s="150">
        <f t="shared" si="134"/>
        <v>8069918</v>
      </c>
      <c r="W78" s="151">
        <f>IF(Q78=0,0,((V78/Q78)-1)*100)</f>
        <v>29.877944070802375</v>
      </c>
    </row>
    <row r="79" spans="1:23" ht="14.25" thickTop="1" thickBot="1">
      <c r="B79" s="205" t="s">
        <v>61</v>
      </c>
      <c r="C79" s="95"/>
      <c r="D79" s="95"/>
      <c r="E79" s="95"/>
      <c r="F79" s="95"/>
      <c r="G79" s="95"/>
      <c r="H79" s="95"/>
      <c r="I79" s="96"/>
      <c r="L79" s="205" t="s">
        <v>61</v>
      </c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6"/>
    </row>
    <row r="80" spans="1:23" ht="13.5" thickTop="1">
      <c r="B80" s="202"/>
      <c r="C80" s="95"/>
      <c r="D80" s="95"/>
      <c r="E80" s="95"/>
      <c r="F80" s="95"/>
      <c r="G80" s="95"/>
      <c r="H80" s="95"/>
      <c r="I80" s="96"/>
      <c r="L80" s="295" t="s">
        <v>39</v>
      </c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7"/>
    </row>
    <row r="81" spans="1:26" ht="13.5" thickBot="1">
      <c r="B81" s="202"/>
      <c r="C81" s="95"/>
      <c r="D81" s="95"/>
      <c r="E81" s="95"/>
      <c r="F81" s="95"/>
      <c r="G81" s="95"/>
      <c r="H81" s="95"/>
      <c r="I81" s="96"/>
      <c r="L81" s="298" t="s">
        <v>40</v>
      </c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300"/>
    </row>
    <row r="82" spans="1:26" ht="14.25" thickTop="1" thickBot="1">
      <c r="B82" s="202"/>
      <c r="C82" s="95"/>
      <c r="D82" s="95"/>
      <c r="E82" s="95"/>
      <c r="F82" s="95"/>
      <c r="G82" s="95"/>
      <c r="H82" s="95"/>
      <c r="I82" s="96"/>
      <c r="L82" s="202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122" t="s">
        <v>41</v>
      </c>
    </row>
    <row r="83" spans="1:26" ht="14.25" thickTop="1" thickBot="1">
      <c r="B83" s="202"/>
      <c r="C83" s="95"/>
      <c r="D83" s="95"/>
      <c r="E83" s="95"/>
      <c r="F83" s="95"/>
      <c r="G83" s="95"/>
      <c r="H83" s="95"/>
      <c r="I83" s="96"/>
      <c r="L83" s="224"/>
      <c r="M83" s="292" t="s">
        <v>91</v>
      </c>
      <c r="N83" s="293"/>
      <c r="O83" s="293"/>
      <c r="P83" s="293"/>
      <c r="Q83" s="294"/>
      <c r="R83" s="292" t="s">
        <v>93</v>
      </c>
      <c r="S83" s="293"/>
      <c r="T83" s="293"/>
      <c r="U83" s="293"/>
      <c r="V83" s="294"/>
      <c r="W83" s="225" t="s">
        <v>4</v>
      </c>
    </row>
    <row r="84" spans="1:26" ht="13.5" thickTop="1">
      <c r="B84" s="202"/>
      <c r="C84" s="95"/>
      <c r="D84" s="95"/>
      <c r="E84" s="95"/>
      <c r="F84" s="95"/>
      <c r="G84" s="95"/>
      <c r="H84" s="95"/>
      <c r="I84" s="96"/>
      <c r="L84" s="226" t="s">
        <v>5</v>
      </c>
      <c r="M84" s="227"/>
      <c r="N84" s="230"/>
      <c r="O84" s="173"/>
      <c r="P84" s="231"/>
      <c r="Q84" s="174"/>
      <c r="R84" s="227"/>
      <c r="S84" s="230"/>
      <c r="T84" s="173"/>
      <c r="U84" s="231"/>
      <c r="V84" s="174"/>
      <c r="W84" s="229" t="s">
        <v>6</v>
      </c>
    </row>
    <row r="85" spans="1:26" ht="13.5" thickBot="1">
      <c r="B85" s="202"/>
      <c r="C85" s="95"/>
      <c r="D85" s="95"/>
      <c r="E85" s="95"/>
      <c r="F85" s="95"/>
      <c r="G85" s="95"/>
      <c r="H85" s="95"/>
      <c r="I85" s="96"/>
      <c r="L85" s="232"/>
      <c r="M85" s="236" t="s">
        <v>42</v>
      </c>
      <c r="N85" s="237" t="s">
        <v>43</v>
      </c>
      <c r="O85" s="175" t="s">
        <v>44</v>
      </c>
      <c r="P85" s="238" t="s">
        <v>13</v>
      </c>
      <c r="Q85" s="220" t="s">
        <v>9</v>
      </c>
      <c r="R85" s="236" t="s">
        <v>42</v>
      </c>
      <c r="S85" s="237" t="s">
        <v>43</v>
      </c>
      <c r="T85" s="175" t="s">
        <v>44</v>
      </c>
      <c r="U85" s="238" t="s">
        <v>13</v>
      </c>
      <c r="V85" s="220" t="s">
        <v>9</v>
      </c>
      <c r="W85" s="235"/>
    </row>
    <row r="86" spans="1:26" ht="4.5" customHeight="1" thickTop="1">
      <c r="B86" s="202"/>
      <c r="C86" s="95"/>
      <c r="D86" s="95"/>
      <c r="E86" s="95"/>
      <c r="F86" s="95"/>
      <c r="G86" s="95"/>
      <c r="H86" s="95"/>
      <c r="I86" s="96"/>
      <c r="L86" s="226"/>
      <c r="M86" s="242"/>
      <c r="N86" s="243"/>
      <c r="O86" s="159"/>
      <c r="P86" s="244"/>
      <c r="Q86" s="162"/>
      <c r="R86" s="242"/>
      <c r="S86" s="243"/>
      <c r="T86" s="159"/>
      <c r="U86" s="244"/>
      <c r="V86" s="164"/>
      <c r="W86" s="245"/>
    </row>
    <row r="87" spans="1:26">
      <c r="A87" s="123"/>
      <c r="B87" s="212"/>
      <c r="C87" s="123"/>
      <c r="D87" s="123"/>
      <c r="E87" s="123"/>
      <c r="F87" s="123"/>
      <c r="G87" s="123"/>
      <c r="H87" s="123"/>
      <c r="I87" s="124"/>
      <c r="J87" s="123"/>
      <c r="L87" s="226" t="s">
        <v>14</v>
      </c>
      <c r="M87" s="248">
        <v>11</v>
      </c>
      <c r="N87" s="249">
        <v>8</v>
      </c>
      <c r="O87" s="160">
        <f>SUM(M87:N87)</f>
        <v>19</v>
      </c>
      <c r="P87" s="102">
        <v>0</v>
      </c>
      <c r="Q87" s="163">
        <f>O87+P87</f>
        <v>19</v>
      </c>
      <c r="R87" s="248">
        <v>43</v>
      </c>
      <c r="S87" s="249">
        <v>87</v>
      </c>
      <c r="T87" s="160">
        <f>SUM(R87:S87)</f>
        <v>130</v>
      </c>
      <c r="U87" s="102">
        <v>0</v>
      </c>
      <c r="V87" s="165">
        <f>T87+U87</f>
        <v>130</v>
      </c>
      <c r="W87" s="222">
        <f t="shared" ref="W87:W99" si="135">IF(Q87=0,0,((V87/Q87)-1)*100)</f>
        <v>584.21052631578948</v>
      </c>
      <c r="Y87" s="3"/>
      <c r="Z87" s="3"/>
    </row>
    <row r="88" spans="1:26">
      <c r="A88" s="123"/>
      <c r="B88" s="212"/>
      <c r="C88" s="123"/>
      <c r="D88" s="123"/>
      <c r="E88" s="123"/>
      <c r="F88" s="123"/>
      <c r="G88" s="123"/>
      <c r="H88" s="123"/>
      <c r="I88" s="124"/>
      <c r="J88" s="123"/>
      <c r="L88" s="226" t="s">
        <v>15</v>
      </c>
      <c r="M88" s="248">
        <v>11</v>
      </c>
      <c r="N88" s="249">
        <v>6</v>
      </c>
      <c r="O88" s="160">
        <f>SUM(M88:N88)</f>
        <v>17</v>
      </c>
      <c r="P88" s="102">
        <v>0</v>
      </c>
      <c r="Q88" s="163">
        <f>O88+P88</f>
        <v>17</v>
      </c>
      <c r="R88" s="248">
        <v>46</v>
      </c>
      <c r="S88" s="249">
        <v>96</v>
      </c>
      <c r="T88" s="160">
        <f>SUM(R88:S88)</f>
        <v>142</v>
      </c>
      <c r="U88" s="102">
        <v>0</v>
      </c>
      <c r="V88" s="165">
        <f>T88+U88</f>
        <v>142</v>
      </c>
      <c r="W88" s="222">
        <f t="shared" si="135"/>
        <v>735.2941176470589</v>
      </c>
    </row>
    <row r="89" spans="1:26" ht="13.5" thickBot="1">
      <c r="A89" s="123"/>
      <c r="B89" s="212"/>
      <c r="C89" s="123"/>
      <c r="D89" s="123"/>
      <c r="E89" s="123"/>
      <c r="F89" s="123"/>
      <c r="G89" s="123"/>
      <c r="H89" s="123"/>
      <c r="I89" s="124"/>
      <c r="J89" s="123"/>
      <c r="L89" s="232" t="s">
        <v>16</v>
      </c>
      <c r="M89" s="248">
        <v>10</v>
      </c>
      <c r="N89" s="249">
        <v>13</v>
      </c>
      <c r="O89" s="160">
        <f>SUM(M89:N89)</f>
        <v>23</v>
      </c>
      <c r="P89" s="102">
        <v>0</v>
      </c>
      <c r="Q89" s="163">
        <f>O89+P89</f>
        <v>23</v>
      </c>
      <c r="R89" s="248">
        <v>77</v>
      </c>
      <c r="S89" s="249">
        <v>129</v>
      </c>
      <c r="T89" s="160">
        <f>SUM(R89:S89)</f>
        <v>206</v>
      </c>
      <c r="U89" s="102">
        <v>0</v>
      </c>
      <c r="V89" s="165">
        <f>T89+U89</f>
        <v>206</v>
      </c>
      <c r="W89" s="222">
        <f t="shared" si="135"/>
        <v>795.6521739130435</v>
      </c>
    </row>
    <row r="90" spans="1:26" ht="14.25" thickTop="1" thickBot="1">
      <c r="A90" s="123"/>
      <c r="B90" s="212"/>
      <c r="C90" s="123"/>
      <c r="D90" s="123"/>
      <c r="E90" s="123"/>
      <c r="F90" s="123"/>
      <c r="G90" s="123"/>
      <c r="H90" s="123"/>
      <c r="I90" s="124"/>
      <c r="J90" s="123"/>
      <c r="L90" s="206" t="s">
        <v>56</v>
      </c>
      <c r="M90" s="166">
        <f>M87+M88+M89</f>
        <v>32</v>
      </c>
      <c r="N90" s="167">
        <f>N87+N88+N89</f>
        <v>27</v>
      </c>
      <c r="O90" s="166">
        <f>O87+O88+O89</f>
        <v>59</v>
      </c>
      <c r="P90" s="166">
        <f>P87+P88+P89</f>
        <v>0</v>
      </c>
      <c r="Q90" s="166">
        <f>+Q87+Q88+Q89</f>
        <v>59</v>
      </c>
      <c r="R90" s="166">
        <f>R87+R88+R89</f>
        <v>166</v>
      </c>
      <c r="S90" s="167">
        <f>S87+S88+S89</f>
        <v>312</v>
      </c>
      <c r="T90" s="166">
        <f>T87+T88+T89</f>
        <v>478</v>
      </c>
      <c r="U90" s="166">
        <f>U87+U88+U89</f>
        <v>0</v>
      </c>
      <c r="V90" s="168">
        <f>+V87+V88+V89</f>
        <v>478</v>
      </c>
      <c r="W90" s="169">
        <f>IF(Q90=0,0,((V90/Q90)-1)*100)</f>
        <v>710.16949152542372</v>
      </c>
      <c r="Y90" s="3"/>
      <c r="Z90" s="3"/>
    </row>
    <row r="91" spans="1:26" ht="13.5" thickTop="1">
      <c r="A91" s="123"/>
      <c r="B91" s="212"/>
      <c r="C91" s="123"/>
      <c r="D91" s="123"/>
      <c r="E91" s="123"/>
      <c r="F91" s="123"/>
      <c r="G91" s="123"/>
      <c r="H91" s="123"/>
      <c r="I91" s="124"/>
      <c r="J91" s="123"/>
      <c r="L91" s="226" t="s">
        <v>18</v>
      </c>
      <c r="M91" s="248">
        <v>10</v>
      </c>
      <c r="N91" s="249">
        <v>17</v>
      </c>
      <c r="O91" s="160">
        <f>SUM(M91:N91)</f>
        <v>27</v>
      </c>
      <c r="P91" s="102">
        <v>0</v>
      </c>
      <c r="Q91" s="163">
        <f>+P91+O91</f>
        <v>27</v>
      </c>
      <c r="R91" s="248">
        <v>49</v>
      </c>
      <c r="S91" s="249">
        <v>94</v>
      </c>
      <c r="T91" s="160">
        <f>SUM(R91:S91)</f>
        <v>143</v>
      </c>
      <c r="U91" s="102">
        <v>0</v>
      </c>
      <c r="V91" s="165">
        <f>T91+U91</f>
        <v>143</v>
      </c>
      <c r="W91" s="222">
        <f t="shared" si="135"/>
        <v>429.62962962962968</v>
      </c>
      <c r="Y91" s="3"/>
      <c r="Z91" s="3"/>
    </row>
    <row r="92" spans="1:26">
      <c r="A92" s="123"/>
      <c r="B92" s="212"/>
      <c r="C92" s="123"/>
      <c r="D92" s="123"/>
      <c r="E92" s="123"/>
      <c r="F92" s="123"/>
      <c r="G92" s="123"/>
      <c r="H92" s="123"/>
      <c r="I92" s="124"/>
      <c r="J92" s="123"/>
      <c r="L92" s="226" t="s">
        <v>19</v>
      </c>
      <c r="M92" s="248">
        <v>9</v>
      </c>
      <c r="N92" s="249">
        <v>24</v>
      </c>
      <c r="O92" s="160">
        <f>SUM(M92:N92)</f>
        <v>33</v>
      </c>
      <c r="P92" s="102">
        <v>0</v>
      </c>
      <c r="Q92" s="163">
        <f>+P92+O92</f>
        <v>33</v>
      </c>
      <c r="R92" s="248">
        <v>46</v>
      </c>
      <c r="S92" s="249">
        <v>53</v>
      </c>
      <c r="T92" s="160">
        <f>SUM(R92:S92)</f>
        <v>99</v>
      </c>
      <c r="U92" s="102">
        <v>0</v>
      </c>
      <c r="V92" s="165">
        <f>T92+U92</f>
        <v>99</v>
      </c>
      <c r="W92" s="222">
        <f>IF(Q92=0,0,((V92/Q92)-1)*100)</f>
        <v>200</v>
      </c>
      <c r="Y92" s="3"/>
      <c r="Z92" s="3"/>
    </row>
    <row r="93" spans="1:26" ht="13.5" thickBot="1">
      <c r="A93" s="123"/>
      <c r="B93" s="212"/>
      <c r="C93" s="123"/>
      <c r="D93" s="123"/>
      <c r="E93" s="123"/>
      <c r="F93" s="123"/>
      <c r="G93" s="123"/>
      <c r="H93" s="123"/>
      <c r="I93" s="124"/>
      <c r="J93" s="123"/>
      <c r="L93" s="226" t="s">
        <v>20</v>
      </c>
      <c r="M93" s="248">
        <v>11</v>
      </c>
      <c r="N93" s="249">
        <v>62</v>
      </c>
      <c r="O93" s="160">
        <f>SUM(M93:N93)</f>
        <v>73</v>
      </c>
      <c r="P93" s="102">
        <v>0</v>
      </c>
      <c r="Q93" s="163">
        <f>+P93+O93</f>
        <v>73</v>
      </c>
      <c r="R93" s="248">
        <v>75</v>
      </c>
      <c r="S93" s="249">
        <v>78</v>
      </c>
      <c r="T93" s="160">
        <f>SUM(R93:S93)</f>
        <v>153</v>
      </c>
      <c r="U93" s="102">
        <v>0</v>
      </c>
      <c r="V93" s="165">
        <f>T93+U93</f>
        <v>153</v>
      </c>
      <c r="W93" s="222">
        <f>IF(Q93=0,0,((V93/Q93)-1)*100)</f>
        <v>109.58904109589041</v>
      </c>
    </row>
    <row r="94" spans="1:26" ht="14.25" thickTop="1" thickBot="1">
      <c r="A94" s="123"/>
      <c r="B94" s="212"/>
      <c r="C94" s="123"/>
      <c r="D94" s="123"/>
      <c r="E94" s="123"/>
      <c r="F94" s="123"/>
      <c r="G94" s="123"/>
      <c r="H94" s="123"/>
      <c r="I94" s="124"/>
      <c r="J94" s="123"/>
      <c r="L94" s="206" t="s">
        <v>89</v>
      </c>
      <c r="M94" s="166">
        <f t="shared" ref="M94:V94" si="136">+M91+M92+M93</f>
        <v>30</v>
      </c>
      <c r="N94" s="167">
        <f t="shared" si="136"/>
        <v>103</v>
      </c>
      <c r="O94" s="166">
        <f t="shared" si="136"/>
        <v>133</v>
      </c>
      <c r="P94" s="166">
        <f t="shared" si="136"/>
        <v>0</v>
      </c>
      <c r="Q94" s="166">
        <f t="shared" si="136"/>
        <v>133</v>
      </c>
      <c r="R94" s="166">
        <f t="shared" si="136"/>
        <v>170</v>
      </c>
      <c r="S94" s="167">
        <f t="shared" si="136"/>
        <v>225</v>
      </c>
      <c r="T94" s="166">
        <f t="shared" si="136"/>
        <v>395</v>
      </c>
      <c r="U94" s="166">
        <f t="shared" si="136"/>
        <v>0</v>
      </c>
      <c r="V94" s="168">
        <f t="shared" si="136"/>
        <v>395</v>
      </c>
      <c r="W94" s="169">
        <f>IF(Q94=0,0,((V94/Q94)-1)*100)</f>
        <v>196.99248120300749</v>
      </c>
      <c r="Y94" s="3"/>
      <c r="Z94" s="3"/>
    </row>
    <row r="95" spans="1:26" ht="13.5" thickTop="1">
      <c r="A95" s="123"/>
      <c r="B95" s="212"/>
      <c r="C95" s="123"/>
      <c r="D95" s="123"/>
      <c r="E95" s="123"/>
      <c r="F95" s="123"/>
      <c r="G95" s="123"/>
      <c r="H95" s="123"/>
      <c r="I95" s="124"/>
      <c r="J95" s="123"/>
      <c r="L95" s="226" t="s">
        <v>21</v>
      </c>
      <c r="M95" s="248">
        <v>11</v>
      </c>
      <c r="N95" s="249">
        <v>29</v>
      </c>
      <c r="O95" s="160">
        <f>SUM(M95:N95)</f>
        <v>40</v>
      </c>
      <c r="P95" s="102">
        <v>0</v>
      </c>
      <c r="Q95" s="163">
        <f>+P95+O95</f>
        <v>40</v>
      </c>
      <c r="R95" s="248">
        <v>59</v>
      </c>
      <c r="S95" s="249">
        <v>74</v>
      </c>
      <c r="T95" s="160">
        <f>SUM(R95:S95)</f>
        <v>133</v>
      </c>
      <c r="U95" s="102">
        <v>0</v>
      </c>
      <c r="V95" s="165">
        <f>T95+U95</f>
        <v>133</v>
      </c>
      <c r="W95" s="222">
        <f t="shared" si="135"/>
        <v>232.50000000000003</v>
      </c>
      <c r="Y95" s="3"/>
      <c r="Z95" s="3"/>
    </row>
    <row r="96" spans="1:26">
      <c r="A96" s="123"/>
      <c r="B96" s="212"/>
      <c r="C96" s="123"/>
      <c r="D96" s="123"/>
      <c r="E96" s="123"/>
      <c r="F96" s="123"/>
      <c r="G96" s="123"/>
      <c r="H96" s="123"/>
      <c r="I96" s="124"/>
      <c r="J96" s="123"/>
      <c r="L96" s="226" t="s">
        <v>90</v>
      </c>
      <c r="M96" s="248">
        <v>10</v>
      </c>
      <c r="N96" s="249">
        <v>65</v>
      </c>
      <c r="O96" s="160">
        <f>SUM(M96:N96)</f>
        <v>75</v>
      </c>
      <c r="P96" s="102">
        <v>0</v>
      </c>
      <c r="Q96" s="163">
        <f>+P96+O96</f>
        <v>75</v>
      </c>
      <c r="R96" s="248">
        <v>79</v>
      </c>
      <c r="S96" s="249">
        <v>59</v>
      </c>
      <c r="T96" s="160">
        <f>SUM(R96:S96)</f>
        <v>138</v>
      </c>
      <c r="U96" s="102">
        <v>0</v>
      </c>
      <c r="V96" s="165">
        <f>T96+U96</f>
        <v>138</v>
      </c>
      <c r="W96" s="222">
        <f>IF(Q96=0,0,((V96/Q96)-1)*100)</f>
        <v>84.000000000000014</v>
      </c>
      <c r="Y96" s="3"/>
      <c r="Z96" s="3"/>
    </row>
    <row r="97" spans="1:26" ht="13.5" thickBot="1">
      <c r="A97" s="123"/>
      <c r="B97" s="212"/>
      <c r="C97" s="123"/>
      <c r="D97" s="123"/>
      <c r="E97" s="123"/>
      <c r="F97" s="123"/>
      <c r="G97" s="123"/>
      <c r="H97" s="123"/>
      <c r="I97" s="124"/>
      <c r="J97" s="123"/>
      <c r="L97" s="226" t="s">
        <v>22</v>
      </c>
      <c r="M97" s="248">
        <v>6</v>
      </c>
      <c r="N97" s="249">
        <v>55</v>
      </c>
      <c r="O97" s="161">
        <f>SUM(M97:N97)</f>
        <v>61</v>
      </c>
      <c r="P97" s="255">
        <v>0</v>
      </c>
      <c r="Q97" s="163">
        <f>+P97+O97</f>
        <v>61</v>
      </c>
      <c r="R97" s="248">
        <v>77</v>
      </c>
      <c r="S97" s="249">
        <v>59</v>
      </c>
      <c r="T97" s="161">
        <f>SUM(R97:S97)</f>
        <v>136</v>
      </c>
      <c r="U97" s="255">
        <v>0</v>
      </c>
      <c r="V97" s="165">
        <f>T97+U97</f>
        <v>136</v>
      </c>
      <c r="W97" s="222">
        <f t="shared" si="135"/>
        <v>122.95081967213113</v>
      </c>
      <c r="Y97" s="3"/>
      <c r="Z97" s="3"/>
    </row>
    <row r="98" spans="1:26" ht="14.25" thickTop="1" thickBot="1">
      <c r="A98" s="123"/>
      <c r="B98" s="212"/>
      <c r="C98" s="123"/>
      <c r="D98" s="123"/>
      <c r="E98" s="123"/>
      <c r="F98" s="123"/>
      <c r="G98" s="123"/>
      <c r="H98" s="123"/>
      <c r="I98" s="124"/>
      <c r="J98" s="123"/>
      <c r="L98" s="207" t="s">
        <v>23</v>
      </c>
      <c r="M98" s="170">
        <f>+M95+M96+M97</f>
        <v>27</v>
      </c>
      <c r="N98" s="170">
        <f t="shared" ref="N98" si="137">+N95+N96+N97</f>
        <v>149</v>
      </c>
      <c r="O98" s="171">
        <f t="shared" ref="O98" si="138">+O95+O96+O97</f>
        <v>176</v>
      </c>
      <c r="P98" s="171">
        <f t="shared" ref="P98" si="139">+P95+P96+P97</f>
        <v>0</v>
      </c>
      <c r="Q98" s="171">
        <f t="shared" ref="Q98" si="140">+Q95+Q96+Q97</f>
        <v>176</v>
      </c>
      <c r="R98" s="170">
        <f t="shared" ref="R98" si="141">+R95+R96+R97</f>
        <v>215</v>
      </c>
      <c r="S98" s="170">
        <f t="shared" ref="S98" si="142">+S95+S96+S97</f>
        <v>192</v>
      </c>
      <c r="T98" s="171">
        <f t="shared" ref="T98" si="143">+T95+T96+T97</f>
        <v>407</v>
      </c>
      <c r="U98" s="171">
        <f t="shared" ref="U98" si="144">+U95+U96+U97</f>
        <v>0</v>
      </c>
      <c r="V98" s="171">
        <f t="shared" ref="V98" si="145">+V95+V96+V97</f>
        <v>407</v>
      </c>
      <c r="W98" s="172">
        <f t="shared" si="135"/>
        <v>131.25</v>
      </c>
    </row>
    <row r="99" spans="1:26" ht="13.5" thickTop="1">
      <c r="A99" s="123"/>
      <c r="B99" s="212"/>
      <c r="C99" s="123"/>
      <c r="D99" s="123"/>
      <c r="E99" s="123"/>
      <c r="F99" s="123"/>
      <c r="G99" s="123"/>
      <c r="H99" s="123"/>
      <c r="I99" s="124"/>
      <c r="J99" s="123"/>
      <c r="L99" s="226" t="s">
        <v>25</v>
      </c>
      <c r="M99" s="248">
        <v>7</v>
      </c>
      <c r="N99" s="249">
        <v>53</v>
      </c>
      <c r="O99" s="161">
        <f>SUM(M99:N99)</f>
        <v>60</v>
      </c>
      <c r="P99" s="256">
        <v>0</v>
      </c>
      <c r="Q99" s="163">
        <f>+P99+O99</f>
        <v>60</v>
      </c>
      <c r="R99" s="248">
        <v>74</v>
      </c>
      <c r="S99" s="249">
        <v>37</v>
      </c>
      <c r="T99" s="161">
        <f>SUM(R99:S99)</f>
        <v>111</v>
      </c>
      <c r="U99" s="256">
        <v>0</v>
      </c>
      <c r="V99" s="165">
        <f>T99+U99</f>
        <v>111</v>
      </c>
      <c r="W99" s="222">
        <f t="shared" si="135"/>
        <v>85.000000000000014</v>
      </c>
    </row>
    <row r="100" spans="1:26">
      <c r="A100" s="123"/>
      <c r="B100" s="212"/>
      <c r="C100" s="123"/>
      <c r="D100" s="123"/>
      <c r="E100" s="123"/>
      <c r="F100" s="123"/>
      <c r="G100" s="123"/>
      <c r="H100" s="123"/>
      <c r="I100" s="124"/>
      <c r="J100" s="123"/>
      <c r="L100" s="226" t="s">
        <v>26</v>
      </c>
      <c r="M100" s="248">
        <v>13</v>
      </c>
      <c r="N100" s="249">
        <v>142</v>
      </c>
      <c r="O100" s="161">
        <f>SUM(M100:N100)</f>
        <v>155</v>
      </c>
      <c r="P100" s="102">
        <v>0</v>
      </c>
      <c r="Q100" s="163">
        <f>+P100+O100</f>
        <v>155</v>
      </c>
      <c r="R100" s="248">
        <v>53</v>
      </c>
      <c r="S100" s="249">
        <v>42</v>
      </c>
      <c r="T100" s="161">
        <f>SUM(R100:S100)</f>
        <v>95</v>
      </c>
      <c r="U100" s="102">
        <v>0</v>
      </c>
      <c r="V100" s="165">
        <f>T100+U100</f>
        <v>95</v>
      </c>
      <c r="W100" s="222">
        <f>IF(Q100=0,0,((V100/Q100)-1)*100)</f>
        <v>-38.70967741935484</v>
      </c>
    </row>
    <row r="101" spans="1:26" ht="13.5" thickBot="1">
      <c r="A101" s="98"/>
      <c r="B101" s="212"/>
      <c r="C101" s="123"/>
      <c r="D101" s="123"/>
      <c r="E101" s="123"/>
      <c r="F101" s="123"/>
      <c r="G101" s="123"/>
      <c r="H101" s="123"/>
      <c r="I101" s="124"/>
      <c r="J101" s="98"/>
      <c r="L101" s="226" t="s">
        <v>27</v>
      </c>
      <c r="M101" s="248">
        <v>36</v>
      </c>
      <c r="N101" s="249">
        <v>87</v>
      </c>
      <c r="O101" s="161">
        <f>SUM(M101:N101)</f>
        <v>123</v>
      </c>
      <c r="P101" s="102">
        <v>0</v>
      </c>
      <c r="Q101" s="163">
        <f>+P101+O101</f>
        <v>123</v>
      </c>
      <c r="R101" s="248">
        <v>92</v>
      </c>
      <c r="S101" s="249">
        <v>67</v>
      </c>
      <c r="T101" s="161">
        <f>SUM(R101:S101)</f>
        <v>159</v>
      </c>
      <c r="U101" s="102">
        <v>0</v>
      </c>
      <c r="V101" s="165">
        <f>+U101+T101</f>
        <v>159</v>
      </c>
      <c r="W101" s="222">
        <f>IF(Q101=0,0,((V101/Q101)-1)*100)</f>
        <v>29.268292682926834</v>
      </c>
    </row>
    <row r="102" spans="1:26" ht="14.25" thickTop="1" thickBot="1">
      <c r="A102" s="123"/>
      <c r="B102" s="212"/>
      <c r="C102" s="123"/>
      <c r="D102" s="123"/>
      <c r="E102" s="123"/>
      <c r="F102" s="123"/>
      <c r="G102" s="123"/>
      <c r="H102" s="123"/>
      <c r="I102" s="124"/>
      <c r="J102" s="123"/>
      <c r="L102" s="206" t="s">
        <v>28</v>
      </c>
      <c r="M102" s="166">
        <f t="shared" ref="M102:V102" si="146">+M99+M100+M101</f>
        <v>56</v>
      </c>
      <c r="N102" s="167">
        <f t="shared" si="146"/>
        <v>282</v>
      </c>
      <c r="O102" s="166">
        <f t="shared" si="146"/>
        <v>338</v>
      </c>
      <c r="P102" s="166">
        <f t="shared" si="146"/>
        <v>0</v>
      </c>
      <c r="Q102" s="166">
        <f t="shared" si="146"/>
        <v>338</v>
      </c>
      <c r="R102" s="166">
        <f t="shared" si="146"/>
        <v>219</v>
      </c>
      <c r="S102" s="167">
        <f t="shared" si="146"/>
        <v>146</v>
      </c>
      <c r="T102" s="166">
        <f t="shared" si="146"/>
        <v>365</v>
      </c>
      <c r="U102" s="166">
        <f t="shared" si="146"/>
        <v>0</v>
      </c>
      <c r="V102" s="166">
        <f t="shared" si="146"/>
        <v>365</v>
      </c>
      <c r="W102" s="169">
        <f t="shared" ref="W102" si="147">IF(Q102=0,0,((V102/Q102)-1)*100)</f>
        <v>7.9881656804733803</v>
      </c>
    </row>
    <row r="103" spans="1:26" ht="14.25" thickTop="1" thickBot="1">
      <c r="A103" s="123"/>
      <c r="B103" s="212"/>
      <c r="C103" s="123"/>
      <c r="D103" s="123"/>
      <c r="E103" s="123"/>
      <c r="F103" s="123"/>
      <c r="G103" s="123"/>
      <c r="H103" s="123"/>
      <c r="I103" s="124"/>
      <c r="J103" s="123"/>
      <c r="L103" s="206" t="s">
        <v>94</v>
      </c>
      <c r="M103" s="166">
        <f t="shared" ref="M103" si="148">+M94+M98+M102</f>
        <v>113</v>
      </c>
      <c r="N103" s="167">
        <f t="shared" ref="N103" si="149">+N94+N98+N102</f>
        <v>534</v>
      </c>
      <c r="O103" s="166">
        <f t="shared" ref="O103" si="150">+O94+O98+O102</f>
        <v>647</v>
      </c>
      <c r="P103" s="166">
        <f t="shared" ref="P103" si="151">+P94+P98+P102</f>
        <v>0</v>
      </c>
      <c r="Q103" s="166">
        <f t="shared" ref="Q103" si="152">+Q94+Q98+Q102</f>
        <v>647</v>
      </c>
      <c r="R103" s="166">
        <f t="shared" ref="R103" si="153">+R94+R98+R102</f>
        <v>604</v>
      </c>
      <c r="S103" s="167">
        <f t="shared" ref="S103" si="154">+S94+S98+S102</f>
        <v>563</v>
      </c>
      <c r="T103" s="166">
        <f t="shared" ref="T103" si="155">+T94+T98+T102</f>
        <v>1167</v>
      </c>
      <c r="U103" s="166">
        <f t="shared" ref="U103" si="156">+U94+U98+U102</f>
        <v>0</v>
      </c>
      <c r="V103" s="168">
        <f t="shared" ref="V103" si="157">+V94+V98+V102</f>
        <v>1167</v>
      </c>
      <c r="W103" s="169">
        <f t="shared" ref="W103:W104" si="158">IF(Q103=0,0,((V103/Q103)-1)*100)</f>
        <v>80.370942812983003</v>
      </c>
      <c r="Y103" s="3"/>
      <c r="Z103" s="3"/>
    </row>
    <row r="104" spans="1:26" ht="14.25" thickTop="1" thickBot="1">
      <c r="A104" s="123"/>
      <c r="B104" s="212"/>
      <c r="C104" s="123"/>
      <c r="D104" s="123"/>
      <c r="E104" s="123"/>
      <c r="F104" s="123"/>
      <c r="G104" s="123"/>
      <c r="H104" s="123"/>
      <c r="I104" s="124"/>
      <c r="J104" s="123"/>
      <c r="L104" s="206" t="s">
        <v>92</v>
      </c>
      <c r="M104" s="166">
        <f t="shared" ref="M104:V104" si="159">+M90+M94+M98+M102</f>
        <v>145</v>
      </c>
      <c r="N104" s="167">
        <f t="shared" si="159"/>
        <v>561</v>
      </c>
      <c r="O104" s="166">
        <f t="shared" si="159"/>
        <v>706</v>
      </c>
      <c r="P104" s="166">
        <f t="shared" si="159"/>
        <v>0</v>
      </c>
      <c r="Q104" s="166">
        <f t="shared" si="159"/>
        <v>706</v>
      </c>
      <c r="R104" s="166">
        <f t="shared" si="159"/>
        <v>770</v>
      </c>
      <c r="S104" s="167">
        <f t="shared" si="159"/>
        <v>875</v>
      </c>
      <c r="T104" s="166">
        <f t="shared" si="159"/>
        <v>1645</v>
      </c>
      <c r="U104" s="166">
        <f t="shared" si="159"/>
        <v>0</v>
      </c>
      <c r="V104" s="168">
        <f t="shared" si="159"/>
        <v>1645</v>
      </c>
      <c r="W104" s="169">
        <f t="shared" si="158"/>
        <v>133.0028328611898</v>
      </c>
      <c r="Y104" s="3"/>
      <c r="Z104" s="3"/>
    </row>
    <row r="105" spans="1:26" ht="14.25" thickTop="1" thickBot="1">
      <c r="A105" s="123"/>
      <c r="B105" s="212"/>
      <c r="C105" s="123"/>
      <c r="D105" s="123"/>
      <c r="E105" s="123"/>
      <c r="F105" s="123"/>
      <c r="G105" s="123"/>
      <c r="H105" s="123"/>
      <c r="I105" s="124"/>
      <c r="J105" s="123"/>
      <c r="L105" s="205" t="s">
        <v>61</v>
      </c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6"/>
    </row>
    <row r="106" spans="1:26" ht="13.5" thickTop="1">
      <c r="B106" s="212"/>
      <c r="C106" s="123"/>
      <c r="D106" s="123"/>
      <c r="E106" s="123"/>
      <c r="F106" s="123"/>
      <c r="G106" s="123"/>
      <c r="H106" s="123"/>
      <c r="I106" s="124"/>
      <c r="L106" s="295" t="s">
        <v>45</v>
      </c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7"/>
    </row>
    <row r="107" spans="1:26" ht="13.5" thickBot="1">
      <c r="B107" s="212"/>
      <c r="C107" s="123"/>
      <c r="D107" s="123"/>
      <c r="E107" s="123"/>
      <c r="F107" s="123"/>
      <c r="G107" s="123"/>
      <c r="H107" s="123"/>
      <c r="I107" s="124"/>
      <c r="L107" s="298" t="s">
        <v>46</v>
      </c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300"/>
    </row>
    <row r="108" spans="1:26" ht="14.25" thickTop="1" thickBot="1">
      <c r="B108" s="212"/>
      <c r="C108" s="123"/>
      <c r="D108" s="123"/>
      <c r="E108" s="123"/>
      <c r="F108" s="123"/>
      <c r="G108" s="123"/>
      <c r="H108" s="123"/>
      <c r="I108" s="124"/>
      <c r="L108" s="202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122" t="s">
        <v>41</v>
      </c>
    </row>
    <row r="109" spans="1:26" ht="14.25" thickTop="1" thickBot="1">
      <c r="B109" s="212"/>
      <c r="C109" s="123"/>
      <c r="D109" s="123"/>
      <c r="E109" s="123"/>
      <c r="F109" s="123"/>
      <c r="G109" s="123"/>
      <c r="H109" s="123"/>
      <c r="I109" s="124"/>
      <c r="L109" s="224"/>
      <c r="M109" s="292" t="s">
        <v>91</v>
      </c>
      <c r="N109" s="293"/>
      <c r="O109" s="293"/>
      <c r="P109" s="293"/>
      <c r="Q109" s="294"/>
      <c r="R109" s="292" t="s">
        <v>93</v>
      </c>
      <c r="S109" s="293"/>
      <c r="T109" s="293"/>
      <c r="U109" s="293"/>
      <c r="V109" s="294"/>
      <c r="W109" s="225" t="s">
        <v>4</v>
      </c>
    </row>
    <row r="110" spans="1:26" ht="13.5" thickTop="1">
      <c r="B110" s="212"/>
      <c r="C110" s="123"/>
      <c r="D110" s="123"/>
      <c r="E110" s="123"/>
      <c r="F110" s="123"/>
      <c r="G110" s="123"/>
      <c r="H110" s="123"/>
      <c r="I110" s="124"/>
      <c r="L110" s="226" t="s">
        <v>5</v>
      </c>
      <c r="M110" s="227"/>
      <c r="N110" s="230"/>
      <c r="O110" s="173"/>
      <c r="P110" s="231"/>
      <c r="Q110" s="174"/>
      <c r="R110" s="227"/>
      <c r="S110" s="230"/>
      <c r="T110" s="173"/>
      <c r="U110" s="231"/>
      <c r="V110" s="174"/>
      <c r="W110" s="229" t="s">
        <v>6</v>
      </c>
    </row>
    <row r="111" spans="1:26" ht="13.5" thickBot="1">
      <c r="B111" s="212"/>
      <c r="C111" s="123"/>
      <c r="D111" s="123"/>
      <c r="E111" s="123"/>
      <c r="F111" s="123"/>
      <c r="G111" s="123"/>
      <c r="H111" s="123"/>
      <c r="I111" s="124"/>
      <c r="L111" s="232"/>
      <c r="M111" s="236" t="s">
        <v>42</v>
      </c>
      <c r="N111" s="237" t="s">
        <v>43</v>
      </c>
      <c r="O111" s="175" t="s">
        <v>44</v>
      </c>
      <c r="P111" s="238" t="s">
        <v>13</v>
      </c>
      <c r="Q111" s="220" t="s">
        <v>9</v>
      </c>
      <c r="R111" s="236" t="s">
        <v>42</v>
      </c>
      <c r="S111" s="237" t="s">
        <v>43</v>
      </c>
      <c r="T111" s="175" t="s">
        <v>44</v>
      </c>
      <c r="U111" s="238" t="s">
        <v>13</v>
      </c>
      <c r="V111" s="220" t="s">
        <v>9</v>
      </c>
      <c r="W111" s="235"/>
    </row>
    <row r="112" spans="1:26" ht="4.5" customHeight="1" thickTop="1">
      <c r="B112" s="212"/>
      <c r="C112" s="123"/>
      <c r="D112" s="123"/>
      <c r="E112" s="123"/>
      <c r="F112" s="123"/>
      <c r="G112" s="123"/>
      <c r="H112" s="123"/>
      <c r="I112" s="124"/>
      <c r="L112" s="226"/>
      <c r="M112" s="242"/>
      <c r="N112" s="243"/>
      <c r="O112" s="159"/>
      <c r="P112" s="244"/>
      <c r="Q112" s="162"/>
      <c r="R112" s="242"/>
      <c r="S112" s="243"/>
      <c r="T112" s="159"/>
      <c r="U112" s="244"/>
      <c r="V112" s="164"/>
      <c r="W112" s="245"/>
    </row>
    <row r="113" spans="1:26" ht="14.25" customHeight="1">
      <c r="B113" s="212"/>
      <c r="C113" s="123"/>
      <c r="D113" s="123"/>
      <c r="E113" s="123"/>
      <c r="F113" s="123"/>
      <c r="G113" s="123"/>
      <c r="H113" s="123"/>
      <c r="I113" s="124"/>
      <c r="L113" s="226" t="s">
        <v>14</v>
      </c>
      <c r="M113" s="248">
        <v>370</v>
      </c>
      <c r="N113" s="249">
        <v>1069</v>
      </c>
      <c r="O113" s="160">
        <f>SUM(M113:N113)</f>
        <v>1439</v>
      </c>
      <c r="P113" s="102">
        <v>0</v>
      </c>
      <c r="Q113" s="163">
        <f>O113+P113</f>
        <v>1439</v>
      </c>
      <c r="R113" s="248">
        <v>314</v>
      </c>
      <c r="S113" s="249">
        <v>1056</v>
      </c>
      <c r="T113" s="160">
        <f>SUM(R113:S113)</f>
        <v>1370</v>
      </c>
      <c r="U113" s="102">
        <v>0</v>
      </c>
      <c r="V113" s="165">
        <f>T113+U113</f>
        <v>1370</v>
      </c>
      <c r="W113" s="222">
        <f t="shared" ref="W113:W128" si="160">IF(Q113=0,0,((V113/Q113)-1)*100)</f>
        <v>-4.7949965253648363</v>
      </c>
    </row>
    <row r="114" spans="1:26" ht="14.25" customHeight="1">
      <c r="B114" s="212"/>
      <c r="C114" s="123"/>
      <c r="D114" s="123"/>
      <c r="E114" s="123"/>
      <c r="F114" s="123"/>
      <c r="G114" s="123"/>
      <c r="H114" s="123"/>
      <c r="I114" s="124"/>
      <c r="L114" s="226" t="s">
        <v>15</v>
      </c>
      <c r="M114" s="248">
        <v>369</v>
      </c>
      <c r="N114" s="249">
        <v>1072</v>
      </c>
      <c r="O114" s="160">
        <f>SUM(M114:N114)</f>
        <v>1441</v>
      </c>
      <c r="P114" s="102">
        <v>0</v>
      </c>
      <c r="Q114" s="163">
        <f>O114+P114</f>
        <v>1441</v>
      </c>
      <c r="R114" s="248">
        <v>326</v>
      </c>
      <c r="S114" s="249">
        <v>1035</v>
      </c>
      <c r="T114" s="160">
        <f>SUM(R114:S114)</f>
        <v>1361</v>
      </c>
      <c r="U114" s="102">
        <v>0</v>
      </c>
      <c r="V114" s="165">
        <f>T114+U114</f>
        <v>1361</v>
      </c>
      <c r="W114" s="222">
        <f t="shared" si="160"/>
        <v>-5.551700208188759</v>
      </c>
    </row>
    <row r="115" spans="1:26" ht="14.25" customHeight="1" thickBot="1">
      <c r="B115" s="212"/>
      <c r="C115" s="123"/>
      <c r="D115" s="123"/>
      <c r="E115" s="123"/>
      <c r="F115" s="123"/>
      <c r="G115" s="123"/>
      <c r="H115" s="123"/>
      <c r="I115" s="124"/>
      <c r="L115" s="232" t="s">
        <v>16</v>
      </c>
      <c r="M115" s="248">
        <v>374</v>
      </c>
      <c r="N115" s="249">
        <v>1072</v>
      </c>
      <c r="O115" s="160">
        <f>SUM(M115:N115)</f>
        <v>1446</v>
      </c>
      <c r="P115" s="102">
        <v>0</v>
      </c>
      <c r="Q115" s="163">
        <f>O115+P115</f>
        <v>1446</v>
      </c>
      <c r="R115" s="248">
        <v>305</v>
      </c>
      <c r="S115" s="249">
        <v>1169</v>
      </c>
      <c r="T115" s="160">
        <f>SUM(R115:S115)</f>
        <v>1474</v>
      </c>
      <c r="U115" s="102">
        <v>0</v>
      </c>
      <c r="V115" s="165">
        <f>T115+U115</f>
        <v>1474</v>
      </c>
      <c r="W115" s="222">
        <f t="shared" si="160"/>
        <v>1.9363762102351245</v>
      </c>
    </row>
    <row r="116" spans="1:26" ht="14.25" customHeight="1" thickTop="1" thickBot="1">
      <c r="B116" s="212"/>
      <c r="C116" s="123"/>
      <c r="D116" s="123"/>
      <c r="E116" s="123"/>
      <c r="F116" s="123"/>
      <c r="G116" s="123"/>
      <c r="H116" s="123"/>
      <c r="I116" s="124"/>
      <c r="L116" s="206" t="s">
        <v>56</v>
      </c>
      <c r="M116" s="166">
        <f>M113+M114+M115</f>
        <v>1113</v>
      </c>
      <c r="N116" s="167">
        <f>N113+N114+N115</f>
        <v>3213</v>
      </c>
      <c r="O116" s="166">
        <f>O113+O114+O115</f>
        <v>4326</v>
      </c>
      <c r="P116" s="166">
        <f>P113+P114+P115</f>
        <v>0</v>
      </c>
      <c r="Q116" s="166">
        <f>+Q113+Q114+Q115</f>
        <v>4326</v>
      </c>
      <c r="R116" s="166">
        <f>R113+R114+R115</f>
        <v>945</v>
      </c>
      <c r="S116" s="167">
        <f>S113+S114+S115</f>
        <v>3260</v>
      </c>
      <c r="T116" s="166">
        <f>T113+T114+T115</f>
        <v>4205</v>
      </c>
      <c r="U116" s="166">
        <f>U113+U114+U115</f>
        <v>0</v>
      </c>
      <c r="V116" s="168">
        <f>+V113+V114+V115</f>
        <v>4205</v>
      </c>
      <c r="W116" s="169">
        <f t="shared" si="160"/>
        <v>-2.7970411465557121</v>
      </c>
      <c r="Y116" s="3"/>
      <c r="Z116" s="3"/>
    </row>
    <row r="117" spans="1:26" ht="14.25" customHeight="1" thickTop="1">
      <c r="B117" s="212"/>
      <c r="C117" s="123"/>
      <c r="D117" s="123"/>
      <c r="E117" s="123"/>
      <c r="F117" s="123"/>
      <c r="G117" s="123"/>
      <c r="H117" s="123"/>
      <c r="I117" s="124"/>
      <c r="L117" s="226" t="s">
        <v>18</v>
      </c>
      <c r="M117" s="248">
        <v>365</v>
      </c>
      <c r="N117" s="249">
        <v>1111</v>
      </c>
      <c r="O117" s="160">
        <f>SUM(M117:N117)</f>
        <v>1476</v>
      </c>
      <c r="P117" s="102">
        <v>0</v>
      </c>
      <c r="Q117" s="163">
        <f>+P117+O117</f>
        <v>1476</v>
      </c>
      <c r="R117" s="248">
        <v>361</v>
      </c>
      <c r="S117" s="249">
        <v>1126</v>
      </c>
      <c r="T117" s="160">
        <f>SUM(R117:S117)</f>
        <v>1487</v>
      </c>
      <c r="U117" s="102">
        <v>0</v>
      </c>
      <c r="V117" s="165">
        <f>T117+U117</f>
        <v>1487</v>
      </c>
      <c r="W117" s="222">
        <f t="shared" si="160"/>
        <v>0.74525745257452147</v>
      </c>
      <c r="Y117" s="3"/>
      <c r="Z117" s="3"/>
    </row>
    <row r="118" spans="1:26" ht="14.25" customHeight="1">
      <c r="B118" s="212"/>
      <c r="C118" s="123"/>
      <c r="D118" s="123"/>
      <c r="E118" s="123"/>
      <c r="F118" s="123"/>
      <c r="G118" s="123"/>
      <c r="H118" s="123"/>
      <c r="I118" s="124"/>
      <c r="L118" s="226" t="s">
        <v>19</v>
      </c>
      <c r="M118" s="248">
        <v>323</v>
      </c>
      <c r="N118" s="249">
        <v>1136</v>
      </c>
      <c r="O118" s="160">
        <f>SUM(M118:N118)</f>
        <v>1459</v>
      </c>
      <c r="P118" s="102">
        <v>0</v>
      </c>
      <c r="Q118" s="163">
        <f>+P118+O118</f>
        <v>1459</v>
      </c>
      <c r="R118" s="248">
        <v>313</v>
      </c>
      <c r="S118" s="249">
        <v>1244</v>
      </c>
      <c r="T118" s="160">
        <f>SUM(R118:S118)</f>
        <v>1557</v>
      </c>
      <c r="U118" s="102">
        <v>0</v>
      </c>
      <c r="V118" s="165">
        <f>T118+U118</f>
        <v>1557</v>
      </c>
      <c r="W118" s="222">
        <f>IF(Q118=0,0,((V118/Q118)-1)*100)</f>
        <v>6.7169294037011662</v>
      </c>
      <c r="Y118" s="3"/>
      <c r="Z118" s="3"/>
    </row>
    <row r="119" spans="1:26" ht="14.25" customHeight="1" thickBot="1">
      <c r="B119" s="212"/>
      <c r="C119" s="123"/>
      <c r="D119" s="123"/>
      <c r="E119" s="123"/>
      <c r="F119" s="123"/>
      <c r="G119" s="123"/>
      <c r="H119" s="123"/>
      <c r="I119" s="124"/>
      <c r="L119" s="226" t="s">
        <v>20</v>
      </c>
      <c r="M119" s="248">
        <v>359</v>
      </c>
      <c r="N119" s="249">
        <v>1101</v>
      </c>
      <c r="O119" s="160">
        <f>SUM(M119:N119)</f>
        <v>1460</v>
      </c>
      <c r="P119" s="102">
        <v>0</v>
      </c>
      <c r="Q119" s="163">
        <f>+P119+O119</f>
        <v>1460</v>
      </c>
      <c r="R119" s="248">
        <v>326</v>
      </c>
      <c r="S119" s="249">
        <v>1186</v>
      </c>
      <c r="T119" s="160">
        <f>SUM(R119:S119)</f>
        <v>1512</v>
      </c>
      <c r="U119" s="102">
        <v>0</v>
      </c>
      <c r="V119" s="165">
        <f>T119+U119</f>
        <v>1512</v>
      </c>
      <c r="W119" s="222">
        <f>IF(Q119=0,0,((V119/Q119)-1)*100)</f>
        <v>3.5616438356164348</v>
      </c>
      <c r="Y119" s="3"/>
      <c r="Z119" s="3"/>
    </row>
    <row r="120" spans="1:26" ht="14.25" customHeight="1" thickTop="1" thickBot="1">
      <c r="B120" s="212"/>
      <c r="C120" s="123"/>
      <c r="D120" s="123"/>
      <c r="E120" s="123"/>
      <c r="F120" s="123"/>
      <c r="G120" s="123"/>
      <c r="H120" s="123"/>
      <c r="I120" s="124"/>
      <c r="L120" s="206" t="s">
        <v>89</v>
      </c>
      <c r="M120" s="166">
        <f t="shared" ref="M120:V120" si="161">+M117+M118+M119</f>
        <v>1047</v>
      </c>
      <c r="N120" s="167">
        <f t="shared" si="161"/>
        <v>3348</v>
      </c>
      <c r="O120" s="166">
        <f t="shared" si="161"/>
        <v>4395</v>
      </c>
      <c r="P120" s="166">
        <f t="shared" si="161"/>
        <v>0</v>
      </c>
      <c r="Q120" s="166">
        <f t="shared" si="161"/>
        <v>4395</v>
      </c>
      <c r="R120" s="166">
        <f t="shared" si="161"/>
        <v>1000</v>
      </c>
      <c r="S120" s="167">
        <f t="shared" si="161"/>
        <v>3556</v>
      </c>
      <c r="T120" s="166">
        <f t="shared" si="161"/>
        <v>4556</v>
      </c>
      <c r="U120" s="166">
        <f t="shared" si="161"/>
        <v>0</v>
      </c>
      <c r="V120" s="168">
        <f t="shared" si="161"/>
        <v>4556</v>
      </c>
      <c r="W120" s="169">
        <f t="shared" ref="W120" si="162">IF(Q120=0,0,((V120/Q120)-1)*100)</f>
        <v>3.663253697383384</v>
      </c>
      <c r="Y120" s="3"/>
      <c r="Z120" s="3"/>
    </row>
    <row r="121" spans="1:26" ht="14.25" customHeight="1" thickTop="1">
      <c r="B121" s="212"/>
      <c r="C121" s="123"/>
      <c r="D121" s="123"/>
      <c r="E121" s="123"/>
      <c r="F121" s="123"/>
      <c r="G121" s="123"/>
      <c r="H121" s="123"/>
      <c r="I121" s="124"/>
      <c r="L121" s="226" t="s">
        <v>21</v>
      </c>
      <c r="M121" s="248">
        <v>397</v>
      </c>
      <c r="N121" s="249">
        <v>925</v>
      </c>
      <c r="O121" s="160">
        <f>SUM(M121:N121)</f>
        <v>1322</v>
      </c>
      <c r="P121" s="102">
        <v>0</v>
      </c>
      <c r="Q121" s="163">
        <f>+P121+O121</f>
        <v>1322</v>
      </c>
      <c r="R121" s="248">
        <v>299</v>
      </c>
      <c r="S121" s="249">
        <v>937</v>
      </c>
      <c r="T121" s="160">
        <f>SUM(R121:S121)</f>
        <v>1236</v>
      </c>
      <c r="U121" s="102">
        <v>0</v>
      </c>
      <c r="V121" s="165">
        <f>SUM(T121:U121)</f>
        <v>1236</v>
      </c>
      <c r="W121" s="222">
        <f t="shared" si="160"/>
        <v>-6.5052950075642935</v>
      </c>
      <c r="Y121" s="3"/>
      <c r="Z121" s="3"/>
    </row>
    <row r="122" spans="1:26" ht="14.25" customHeight="1">
      <c r="B122" s="212"/>
      <c r="C122" s="123"/>
      <c r="D122" s="123"/>
      <c r="E122" s="123"/>
      <c r="F122" s="123"/>
      <c r="G122" s="123"/>
      <c r="H122" s="123"/>
      <c r="I122" s="124"/>
      <c r="L122" s="226" t="s">
        <v>90</v>
      </c>
      <c r="M122" s="248">
        <v>353</v>
      </c>
      <c r="N122" s="249">
        <v>1086</v>
      </c>
      <c r="O122" s="160">
        <f>SUM(M122:N122)</f>
        <v>1439</v>
      </c>
      <c r="P122" s="102">
        <v>0</v>
      </c>
      <c r="Q122" s="163">
        <f>+P122+O122</f>
        <v>1439</v>
      </c>
      <c r="R122" s="248">
        <v>281</v>
      </c>
      <c r="S122" s="249">
        <v>1047</v>
      </c>
      <c r="T122" s="160">
        <f>SUM(R122:S122)</f>
        <v>1328</v>
      </c>
      <c r="U122" s="102">
        <v>0</v>
      </c>
      <c r="V122" s="165">
        <f>SUM(T122:U122)</f>
        <v>1328</v>
      </c>
      <c r="W122" s="222">
        <f>IF(Q122=0,0,((V122/Q122)-1)*100)</f>
        <v>-7.7136900625434324</v>
      </c>
      <c r="Y122" s="3"/>
      <c r="Z122" s="3"/>
    </row>
    <row r="123" spans="1:26" ht="14.25" customHeight="1" thickBot="1">
      <c r="B123" s="212"/>
      <c r="C123" s="123"/>
      <c r="D123" s="123"/>
      <c r="E123" s="123"/>
      <c r="F123" s="123"/>
      <c r="G123" s="123"/>
      <c r="H123" s="123"/>
      <c r="I123" s="124"/>
      <c r="L123" s="226" t="s">
        <v>22</v>
      </c>
      <c r="M123" s="248">
        <v>406</v>
      </c>
      <c r="N123" s="249">
        <v>1010</v>
      </c>
      <c r="O123" s="161">
        <f>SUM(M123:N123)</f>
        <v>1416</v>
      </c>
      <c r="P123" s="255">
        <v>0</v>
      </c>
      <c r="Q123" s="163">
        <f>+P123+O123</f>
        <v>1416</v>
      </c>
      <c r="R123" s="248">
        <v>240</v>
      </c>
      <c r="S123" s="249">
        <v>1016</v>
      </c>
      <c r="T123" s="161">
        <f>SUM(R123:S123)</f>
        <v>1256</v>
      </c>
      <c r="U123" s="255">
        <v>0</v>
      </c>
      <c r="V123" s="165">
        <f>SUM(T123:U123)</f>
        <v>1256</v>
      </c>
      <c r="W123" s="222">
        <f t="shared" si="160"/>
        <v>-11.299435028248583</v>
      </c>
      <c r="Y123" s="3"/>
      <c r="Z123" s="3"/>
    </row>
    <row r="124" spans="1:26" ht="12.75" customHeight="1" thickTop="1" thickBot="1">
      <c r="B124" s="212"/>
      <c r="C124" s="123"/>
      <c r="D124" s="123"/>
      <c r="E124" s="123"/>
      <c r="F124" s="123"/>
      <c r="G124" s="123"/>
      <c r="H124" s="123"/>
      <c r="I124" s="124"/>
      <c r="L124" s="207" t="s">
        <v>23</v>
      </c>
      <c r="M124" s="170">
        <f>+M121+M122+M123</f>
        <v>1156</v>
      </c>
      <c r="N124" s="170">
        <f t="shared" ref="N124" si="163">+N121+N122+N123</f>
        <v>3021</v>
      </c>
      <c r="O124" s="171">
        <f t="shared" ref="O124" si="164">+O121+O122+O123</f>
        <v>4177</v>
      </c>
      <c r="P124" s="171">
        <f t="shared" ref="P124" si="165">+P121+P122+P123</f>
        <v>0</v>
      </c>
      <c r="Q124" s="171">
        <f t="shared" ref="Q124" si="166">+Q121+Q122+Q123</f>
        <v>4177</v>
      </c>
      <c r="R124" s="170">
        <f t="shared" ref="R124" si="167">+R121+R122+R123</f>
        <v>820</v>
      </c>
      <c r="S124" s="170">
        <f t="shared" ref="S124" si="168">+S121+S122+S123</f>
        <v>3000</v>
      </c>
      <c r="T124" s="171">
        <f t="shared" ref="T124" si="169">+T121+T122+T123</f>
        <v>3820</v>
      </c>
      <c r="U124" s="171">
        <f t="shared" ref="U124" si="170">+U121+U122+U123</f>
        <v>0</v>
      </c>
      <c r="V124" s="171">
        <f t="shared" ref="V124" si="171">+V121+V122+V123</f>
        <v>3820</v>
      </c>
      <c r="W124" s="172">
        <f t="shared" si="160"/>
        <v>-8.5468039262628697</v>
      </c>
    </row>
    <row r="125" spans="1:26" ht="14.25" customHeight="1" thickTop="1">
      <c r="A125" s="129"/>
      <c r="B125" s="213"/>
      <c r="C125" s="130"/>
      <c r="D125" s="130"/>
      <c r="E125" s="130"/>
      <c r="F125" s="130"/>
      <c r="G125" s="130"/>
      <c r="H125" s="130"/>
      <c r="I125" s="131"/>
      <c r="J125" s="129"/>
      <c r="K125" s="129"/>
      <c r="L125" s="226" t="s">
        <v>25</v>
      </c>
      <c r="M125" s="248">
        <v>380</v>
      </c>
      <c r="N125" s="249">
        <v>1093</v>
      </c>
      <c r="O125" s="161">
        <f>SUM(M125:N125)</f>
        <v>1473</v>
      </c>
      <c r="P125" s="256">
        <v>0</v>
      </c>
      <c r="Q125" s="163">
        <f>+P125+O125</f>
        <v>1473</v>
      </c>
      <c r="R125" s="248">
        <v>297</v>
      </c>
      <c r="S125" s="249">
        <v>1052</v>
      </c>
      <c r="T125" s="161">
        <f>SUM(R125:S125)</f>
        <v>1349</v>
      </c>
      <c r="U125" s="256">
        <v>0</v>
      </c>
      <c r="V125" s="165">
        <f>T125+U125</f>
        <v>1349</v>
      </c>
      <c r="W125" s="222">
        <f t="shared" si="160"/>
        <v>-8.4181941615750215</v>
      </c>
    </row>
    <row r="126" spans="1:26" ht="14.25" customHeight="1">
      <c r="A126" s="129"/>
      <c r="B126" s="214"/>
      <c r="C126" s="132"/>
      <c r="D126" s="132"/>
      <c r="E126" s="132"/>
      <c r="F126" s="132"/>
      <c r="G126" s="132"/>
      <c r="H126" s="132"/>
      <c r="I126" s="133"/>
      <c r="J126" s="129"/>
      <c r="K126" s="129"/>
      <c r="L126" s="226" t="s">
        <v>26</v>
      </c>
      <c r="M126" s="248">
        <v>183</v>
      </c>
      <c r="N126" s="249">
        <v>962</v>
      </c>
      <c r="O126" s="161">
        <f>SUM(M126:N126)</f>
        <v>1145</v>
      </c>
      <c r="P126" s="102">
        <v>0</v>
      </c>
      <c r="Q126" s="163">
        <f>+P126+O126</f>
        <v>1145</v>
      </c>
      <c r="R126" s="248">
        <v>324</v>
      </c>
      <c r="S126" s="249">
        <v>1021</v>
      </c>
      <c r="T126" s="161">
        <f>SUM(R126:S126)</f>
        <v>1345</v>
      </c>
      <c r="U126" s="102">
        <v>0</v>
      </c>
      <c r="V126" s="165">
        <f>SUM(T126:U126)</f>
        <v>1345</v>
      </c>
      <c r="W126" s="222">
        <f>IF(Q126=0,0,((V126/Q126)-1)*100)</f>
        <v>17.467248908296938</v>
      </c>
    </row>
    <row r="127" spans="1:26" ht="14.25" customHeight="1" thickBot="1">
      <c r="A127" s="129"/>
      <c r="B127" s="214"/>
      <c r="C127" s="132"/>
      <c r="D127" s="132"/>
      <c r="E127" s="132"/>
      <c r="F127" s="132"/>
      <c r="G127" s="132"/>
      <c r="H127" s="132"/>
      <c r="I127" s="133"/>
      <c r="J127" s="129"/>
      <c r="K127" s="129"/>
      <c r="L127" s="226" t="s">
        <v>27</v>
      </c>
      <c r="M127" s="248">
        <v>248</v>
      </c>
      <c r="N127" s="249">
        <v>1030</v>
      </c>
      <c r="O127" s="161">
        <f>SUM(M127:N127)</f>
        <v>1278</v>
      </c>
      <c r="P127" s="102"/>
      <c r="Q127" s="163">
        <f>+P127+O127</f>
        <v>1278</v>
      </c>
      <c r="R127" s="248">
        <v>354</v>
      </c>
      <c r="S127" s="249">
        <v>1017</v>
      </c>
      <c r="T127" s="161">
        <f>SUM(R127:S127)</f>
        <v>1371</v>
      </c>
      <c r="U127" s="102">
        <v>0</v>
      </c>
      <c r="V127" s="165">
        <f>+U127+T127</f>
        <v>1371</v>
      </c>
      <c r="W127" s="222">
        <f t="shared" si="160"/>
        <v>7.2769953051643244</v>
      </c>
    </row>
    <row r="128" spans="1:26" ht="14.25" customHeight="1" thickTop="1" thickBot="1">
      <c r="B128" s="212"/>
      <c r="C128" s="123"/>
      <c r="D128" s="123"/>
      <c r="E128" s="123"/>
      <c r="F128" s="123"/>
      <c r="G128" s="123"/>
      <c r="H128" s="123"/>
      <c r="I128" s="124"/>
      <c r="L128" s="206" t="s">
        <v>28</v>
      </c>
      <c r="M128" s="166">
        <f t="shared" ref="M128:V128" si="172">+M125+M126+M127</f>
        <v>811</v>
      </c>
      <c r="N128" s="167">
        <f t="shared" si="172"/>
        <v>3085</v>
      </c>
      <c r="O128" s="166">
        <f t="shared" si="172"/>
        <v>3896</v>
      </c>
      <c r="P128" s="166">
        <f t="shared" si="172"/>
        <v>0</v>
      </c>
      <c r="Q128" s="166">
        <f t="shared" si="172"/>
        <v>3896</v>
      </c>
      <c r="R128" s="166">
        <f t="shared" si="172"/>
        <v>975</v>
      </c>
      <c r="S128" s="167">
        <f t="shared" si="172"/>
        <v>3090</v>
      </c>
      <c r="T128" s="166">
        <f t="shared" si="172"/>
        <v>4065</v>
      </c>
      <c r="U128" s="166">
        <f t="shared" si="172"/>
        <v>0</v>
      </c>
      <c r="V128" s="166">
        <f t="shared" si="172"/>
        <v>4065</v>
      </c>
      <c r="W128" s="169">
        <f t="shared" si="160"/>
        <v>4.3377823408624172</v>
      </c>
    </row>
    <row r="129" spans="2:26" ht="14.25" customHeight="1" thickTop="1" thickBot="1">
      <c r="B129" s="212"/>
      <c r="C129" s="123"/>
      <c r="D129" s="123"/>
      <c r="E129" s="123"/>
      <c r="F129" s="123"/>
      <c r="G129" s="123"/>
      <c r="H129" s="123"/>
      <c r="I129" s="124"/>
      <c r="L129" s="206" t="s">
        <v>94</v>
      </c>
      <c r="M129" s="166">
        <f t="shared" ref="M129" si="173">+M120+M124+M128</f>
        <v>3014</v>
      </c>
      <c r="N129" s="167">
        <f t="shared" ref="N129" si="174">+N120+N124+N128</f>
        <v>9454</v>
      </c>
      <c r="O129" s="166">
        <f t="shared" ref="O129" si="175">+O120+O124+O128</f>
        <v>12468</v>
      </c>
      <c r="P129" s="166">
        <f t="shared" ref="P129" si="176">+P120+P124+P128</f>
        <v>0</v>
      </c>
      <c r="Q129" s="166">
        <f t="shared" ref="Q129" si="177">+Q120+Q124+Q128</f>
        <v>12468</v>
      </c>
      <c r="R129" s="166">
        <f t="shared" ref="R129" si="178">+R120+R124+R128</f>
        <v>2795</v>
      </c>
      <c r="S129" s="167">
        <f t="shared" ref="S129" si="179">+S120+S124+S128</f>
        <v>9646</v>
      </c>
      <c r="T129" s="166">
        <f t="shared" ref="T129" si="180">+T120+T124+T128</f>
        <v>12441</v>
      </c>
      <c r="U129" s="166">
        <f t="shared" ref="U129" si="181">+U120+U124+U128</f>
        <v>0</v>
      </c>
      <c r="V129" s="168">
        <f t="shared" ref="V129" si="182">+V120+V124+V128</f>
        <v>12441</v>
      </c>
      <c r="W129" s="169">
        <f t="shared" ref="W129:W130" si="183">IF(Q129=0,0,((V129/Q129)-1)*100)</f>
        <v>-0.21655437921077603</v>
      </c>
      <c r="Y129" s="3"/>
      <c r="Z129" s="3"/>
    </row>
    <row r="130" spans="2:26" ht="14.25" customHeight="1" thickTop="1" thickBot="1">
      <c r="B130" s="212"/>
      <c r="C130" s="123"/>
      <c r="D130" s="123"/>
      <c r="E130" s="123"/>
      <c r="F130" s="123"/>
      <c r="G130" s="123"/>
      <c r="H130" s="123"/>
      <c r="I130" s="124"/>
      <c r="L130" s="206" t="s">
        <v>92</v>
      </c>
      <c r="M130" s="166">
        <f t="shared" ref="M130:V130" si="184">+M116+M120+M124+M128</f>
        <v>4127</v>
      </c>
      <c r="N130" s="167">
        <f t="shared" si="184"/>
        <v>12667</v>
      </c>
      <c r="O130" s="166">
        <f t="shared" si="184"/>
        <v>16794</v>
      </c>
      <c r="P130" s="166">
        <f t="shared" si="184"/>
        <v>0</v>
      </c>
      <c r="Q130" s="166">
        <f t="shared" si="184"/>
        <v>16794</v>
      </c>
      <c r="R130" s="166">
        <f t="shared" si="184"/>
        <v>3740</v>
      </c>
      <c r="S130" s="167">
        <f t="shared" si="184"/>
        <v>12906</v>
      </c>
      <c r="T130" s="166">
        <f t="shared" si="184"/>
        <v>16646</v>
      </c>
      <c r="U130" s="166">
        <f t="shared" si="184"/>
        <v>0</v>
      </c>
      <c r="V130" s="168">
        <f t="shared" si="184"/>
        <v>16646</v>
      </c>
      <c r="W130" s="169">
        <f t="shared" si="183"/>
        <v>-0.88126711920923917</v>
      </c>
      <c r="Y130" s="3"/>
      <c r="Z130" s="3"/>
    </row>
    <row r="131" spans="2:26" ht="14.25" thickTop="1" thickBot="1">
      <c r="B131" s="212"/>
      <c r="C131" s="123"/>
      <c r="D131" s="123"/>
      <c r="E131" s="123"/>
      <c r="F131" s="123"/>
      <c r="G131" s="123"/>
      <c r="H131" s="123"/>
      <c r="I131" s="124"/>
      <c r="L131" s="205" t="s">
        <v>61</v>
      </c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135"/>
    </row>
    <row r="132" spans="2:26" ht="13.5" thickTop="1">
      <c r="B132" s="212"/>
      <c r="C132" s="123"/>
      <c r="D132" s="123"/>
      <c r="E132" s="123"/>
      <c r="F132" s="123"/>
      <c r="G132" s="123"/>
      <c r="H132" s="123"/>
      <c r="I132" s="124"/>
      <c r="L132" s="295" t="s">
        <v>47</v>
      </c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7"/>
    </row>
    <row r="133" spans="2:26" ht="13.5" thickBot="1">
      <c r="B133" s="212"/>
      <c r="C133" s="123"/>
      <c r="D133" s="123"/>
      <c r="E133" s="123"/>
      <c r="F133" s="123"/>
      <c r="G133" s="123"/>
      <c r="H133" s="123"/>
      <c r="I133" s="124"/>
      <c r="L133" s="298" t="s">
        <v>58</v>
      </c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300"/>
    </row>
    <row r="134" spans="2:26" ht="14.25" thickTop="1" thickBot="1">
      <c r="B134" s="212"/>
      <c r="C134" s="123"/>
      <c r="D134" s="123"/>
      <c r="E134" s="123"/>
      <c r="F134" s="123"/>
      <c r="G134" s="123"/>
      <c r="H134" s="123"/>
      <c r="I134" s="124"/>
      <c r="L134" s="202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122" t="s">
        <v>41</v>
      </c>
    </row>
    <row r="135" spans="2:26" ht="14.25" thickTop="1" thickBot="1">
      <c r="B135" s="212"/>
      <c r="C135" s="123"/>
      <c r="D135" s="123"/>
      <c r="E135" s="123"/>
      <c r="F135" s="123"/>
      <c r="G135" s="123"/>
      <c r="H135" s="123"/>
      <c r="I135" s="124"/>
      <c r="L135" s="224"/>
      <c r="M135" s="292" t="s">
        <v>91</v>
      </c>
      <c r="N135" s="293"/>
      <c r="O135" s="293"/>
      <c r="P135" s="293"/>
      <c r="Q135" s="294"/>
      <c r="R135" s="292" t="s">
        <v>93</v>
      </c>
      <c r="S135" s="293"/>
      <c r="T135" s="293"/>
      <c r="U135" s="293"/>
      <c r="V135" s="294"/>
      <c r="W135" s="225" t="s">
        <v>4</v>
      </c>
    </row>
    <row r="136" spans="2:26" ht="13.5" thickTop="1">
      <c r="B136" s="212"/>
      <c r="C136" s="123"/>
      <c r="D136" s="123"/>
      <c r="E136" s="123"/>
      <c r="F136" s="123"/>
      <c r="G136" s="123"/>
      <c r="H136" s="123"/>
      <c r="I136" s="124"/>
      <c r="L136" s="226" t="s">
        <v>5</v>
      </c>
      <c r="M136" s="227"/>
      <c r="N136" s="230"/>
      <c r="O136" s="173"/>
      <c r="P136" s="231"/>
      <c r="Q136" s="174"/>
      <c r="R136" s="227"/>
      <c r="S136" s="230"/>
      <c r="T136" s="173"/>
      <c r="U136" s="231"/>
      <c r="V136" s="174"/>
      <c r="W136" s="229" t="s">
        <v>6</v>
      </c>
    </row>
    <row r="137" spans="2:26" ht="13.5" thickBot="1">
      <c r="B137" s="212"/>
      <c r="C137" s="123"/>
      <c r="D137" s="123"/>
      <c r="E137" s="123"/>
      <c r="F137" s="123"/>
      <c r="G137" s="123"/>
      <c r="H137" s="123"/>
      <c r="I137" s="124"/>
      <c r="L137" s="232"/>
      <c r="M137" s="236" t="s">
        <v>42</v>
      </c>
      <c r="N137" s="237" t="s">
        <v>43</v>
      </c>
      <c r="O137" s="175" t="s">
        <v>44</v>
      </c>
      <c r="P137" s="238" t="s">
        <v>13</v>
      </c>
      <c r="Q137" s="220" t="s">
        <v>9</v>
      </c>
      <c r="R137" s="236" t="s">
        <v>42</v>
      </c>
      <c r="S137" s="237" t="s">
        <v>43</v>
      </c>
      <c r="T137" s="175" t="s">
        <v>44</v>
      </c>
      <c r="U137" s="238" t="s">
        <v>13</v>
      </c>
      <c r="V137" s="220" t="s">
        <v>9</v>
      </c>
      <c r="W137" s="235"/>
    </row>
    <row r="138" spans="2:26" ht="4.5" customHeight="1" thickTop="1">
      <c r="B138" s="212"/>
      <c r="C138" s="123"/>
      <c r="D138" s="123"/>
      <c r="E138" s="123"/>
      <c r="F138" s="123"/>
      <c r="G138" s="123"/>
      <c r="H138" s="123"/>
      <c r="I138" s="124"/>
      <c r="L138" s="226"/>
      <c r="M138" s="242"/>
      <c r="N138" s="243"/>
      <c r="O138" s="159"/>
      <c r="P138" s="244"/>
      <c r="Q138" s="162"/>
      <c r="R138" s="242"/>
      <c r="S138" s="243"/>
      <c r="T138" s="159"/>
      <c r="U138" s="244"/>
      <c r="V138" s="164"/>
      <c r="W138" s="245"/>
    </row>
    <row r="139" spans="2:26">
      <c r="B139" s="212"/>
      <c r="C139" s="123"/>
      <c r="D139" s="123"/>
      <c r="E139" s="123"/>
      <c r="F139" s="123"/>
      <c r="G139" s="123"/>
      <c r="H139" s="123"/>
      <c r="I139" s="124"/>
      <c r="L139" s="226" t="s">
        <v>14</v>
      </c>
      <c r="M139" s="248">
        <f t="shared" ref="M139:N141" si="185">+M87+M113</f>
        <v>381</v>
      </c>
      <c r="N139" s="249">
        <f t="shared" si="185"/>
        <v>1077</v>
      </c>
      <c r="O139" s="160">
        <f>+M139+N139</f>
        <v>1458</v>
      </c>
      <c r="P139" s="102">
        <f>+P87+P113</f>
        <v>0</v>
      </c>
      <c r="Q139" s="163">
        <f>+O139+P139</f>
        <v>1458</v>
      </c>
      <c r="R139" s="248">
        <f t="shared" ref="R139:S141" si="186">+R87+R113</f>
        <v>357</v>
      </c>
      <c r="S139" s="249">
        <f t="shared" si="186"/>
        <v>1143</v>
      </c>
      <c r="T139" s="160">
        <f>+R139+S139</f>
        <v>1500</v>
      </c>
      <c r="U139" s="102">
        <f>+U87+U113</f>
        <v>0</v>
      </c>
      <c r="V139" s="165">
        <f>+T139+U139</f>
        <v>1500</v>
      </c>
      <c r="W139" s="222">
        <f t="shared" ref="W139:W151" si="187">IF(Q139=0,0,((V139/Q139)-1)*100)</f>
        <v>2.8806584362139898</v>
      </c>
      <c r="Y139" s="3"/>
      <c r="Z139" s="3"/>
    </row>
    <row r="140" spans="2:26">
      <c r="B140" s="212"/>
      <c r="C140" s="123"/>
      <c r="D140" s="123"/>
      <c r="E140" s="123"/>
      <c r="F140" s="123"/>
      <c r="G140" s="123"/>
      <c r="H140" s="123"/>
      <c r="I140" s="124"/>
      <c r="L140" s="226" t="s">
        <v>15</v>
      </c>
      <c r="M140" s="248">
        <f t="shared" si="185"/>
        <v>380</v>
      </c>
      <c r="N140" s="249">
        <f t="shared" si="185"/>
        <v>1078</v>
      </c>
      <c r="O140" s="160">
        <f t="shared" ref="O140:O141" si="188">+M140+N140</f>
        <v>1458</v>
      </c>
      <c r="P140" s="102">
        <f>+P88+P114</f>
        <v>0</v>
      </c>
      <c r="Q140" s="163">
        <f t="shared" ref="Q140:Q141" si="189">+O140+P140</f>
        <v>1458</v>
      </c>
      <c r="R140" s="248">
        <f t="shared" si="186"/>
        <v>372</v>
      </c>
      <c r="S140" s="249">
        <f t="shared" si="186"/>
        <v>1131</v>
      </c>
      <c r="T140" s="160">
        <f t="shared" ref="T140:T141" si="190">+R140+S140</f>
        <v>1503</v>
      </c>
      <c r="U140" s="102">
        <f>+U88+U114</f>
        <v>0</v>
      </c>
      <c r="V140" s="165">
        <f t="shared" ref="V140:V141" si="191">+T140+U140</f>
        <v>1503</v>
      </c>
      <c r="W140" s="222">
        <f t="shared" si="187"/>
        <v>3.0864197530864113</v>
      </c>
      <c r="Y140" s="3"/>
      <c r="Z140" s="3"/>
    </row>
    <row r="141" spans="2:26" ht="13.5" thickBot="1">
      <c r="B141" s="212"/>
      <c r="C141" s="123"/>
      <c r="D141" s="123"/>
      <c r="E141" s="123"/>
      <c r="F141" s="123"/>
      <c r="G141" s="123"/>
      <c r="H141" s="123"/>
      <c r="I141" s="124"/>
      <c r="L141" s="232" t="s">
        <v>16</v>
      </c>
      <c r="M141" s="248">
        <f t="shared" si="185"/>
        <v>384</v>
      </c>
      <c r="N141" s="249">
        <f t="shared" si="185"/>
        <v>1085</v>
      </c>
      <c r="O141" s="160">
        <f t="shared" si="188"/>
        <v>1469</v>
      </c>
      <c r="P141" s="102">
        <f>+P89+P115</f>
        <v>0</v>
      </c>
      <c r="Q141" s="163">
        <f t="shared" si="189"/>
        <v>1469</v>
      </c>
      <c r="R141" s="248">
        <f t="shared" si="186"/>
        <v>382</v>
      </c>
      <c r="S141" s="249">
        <f t="shared" si="186"/>
        <v>1298</v>
      </c>
      <c r="T141" s="160">
        <f t="shared" si="190"/>
        <v>1680</v>
      </c>
      <c r="U141" s="102">
        <f>+U89+U115</f>
        <v>0</v>
      </c>
      <c r="V141" s="165">
        <f t="shared" si="191"/>
        <v>1680</v>
      </c>
      <c r="W141" s="222">
        <f t="shared" si="187"/>
        <v>14.36351259360109</v>
      </c>
      <c r="Y141" s="3"/>
      <c r="Z141" s="3"/>
    </row>
    <row r="142" spans="2:26" ht="14.25" thickTop="1" thickBot="1">
      <c r="B142" s="212"/>
      <c r="C142" s="123"/>
      <c r="D142" s="123"/>
      <c r="E142" s="123"/>
      <c r="F142" s="123"/>
      <c r="G142" s="123"/>
      <c r="H142" s="123"/>
      <c r="I142" s="124"/>
      <c r="L142" s="206" t="s">
        <v>56</v>
      </c>
      <c r="M142" s="166">
        <f t="shared" ref="M142:V142" si="192">+M139+M140+M141</f>
        <v>1145</v>
      </c>
      <c r="N142" s="167">
        <f t="shared" si="192"/>
        <v>3240</v>
      </c>
      <c r="O142" s="166">
        <f t="shared" si="192"/>
        <v>4385</v>
      </c>
      <c r="P142" s="166">
        <f t="shared" si="192"/>
        <v>0</v>
      </c>
      <c r="Q142" s="166">
        <f t="shared" si="192"/>
        <v>4385</v>
      </c>
      <c r="R142" s="166">
        <f t="shared" si="192"/>
        <v>1111</v>
      </c>
      <c r="S142" s="167">
        <f t="shared" si="192"/>
        <v>3572</v>
      </c>
      <c r="T142" s="166">
        <f t="shared" si="192"/>
        <v>4683</v>
      </c>
      <c r="U142" s="166">
        <f t="shared" si="192"/>
        <v>0</v>
      </c>
      <c r="V142" s="168">
        <f t="shared" si="192"/>
        <v>4683</v>
      </c>
      <c r="W142" s="169">
        <f t="shared" si="187"/>
        <v>6.7958950969213117</v>
      </c>
      <c r="Y142" s="3"/>
      <c r="Z142" s="3"/>
    </row>
    <row r="143" spans="2:26" ht="13.5" thickTop="1">
      <c r="B143" s="212"/>
      <c r="C143" s="123"/>
      <c r="D143" s="123"/>
      <c r="E143" s="123"/>
      <c r="F143" s="123"/>
      <c r="G143" s="123"/>
      <c r="H143" s="123"/>
      <c r="I143" s="124"/>
      <c r="L143" s="226" t="s">
        <v>18</v>
      </c>
      <c r="M143" s="248">
        <f t="shared" ref="M143:N145" si="193">+M91+M117</f>
        <v>375</v>
      </c>
      <c r="N143" s="249">
        <f t="shared" si="193"/>
        <v>1128</v>
      </c>
      <c r="O143" s="160">
        <f t="shared" ref="O143:O144" si="194">+M143+N143</f>
        <v>1503</v>
      </c>
      <c r="P143" s="102">
        <f>+P91+P117</f>
        <v>0</v>
      </c>
      <c r="Q143" s="163">
        <f t="shared" ref="Q143:Q144" si="195">+O143+P143</f>
        <v>1503</v>
      </c>
      <c r="R143" s="248">
        <f t="shared" ref="R143:S145" si="196">+R91+R117</f>
        <v>410</v>
      </c>
      <c r="S143" s="249">
        <f t="shared" si="196"/>
        <v>1220</v>
      </c>
      <c r="T143" s="160">
        <f t="shared" ref="T143:T144" si="197">+R143+S143</f>
        <v>1630</v>
      </c>
      <c r="U143" s="102">
        <f>+U91+U117</f>
        <v>0</v>
      </c>
      <c r="V143" s="165">
        <f t="shared" ref="V143:V144" si="198">+T143+U143</f>
        <v>1630</v>
      </c>
      <c r="W143" s="222">
        <f t="shared" si="187"/>
        <v>8.4497671324018633</v>
      </c>
      <c r="Y143" s="3"/>
      <c r="Z143" s="3"/>
    </row>
    <row r="144" spans="2:26">
      <c r="B144" s="212"/>
      <c r="C144" s="123"/>
      <c r="D144" s="123"/>
      <c r="E144" s="123"/>
      <c r="F144" s="123"/>
      <c r="G144" s="123"/>
      <c r="H144" s="123"/>
      <c r="I144" s="124"/>
      <c r="L144" s="226" t="s">
        <v>19</v>
      </c>
      <c r="M144" s="248">
        <f t="shared" si="193"/>
        <v>332</v>
      </c>
      <c r="N144" s="249">
        <f t="shared" si="193"/>
        <v>1160</v>
      </c>
      <c r="O144" s="160">
        <f t="shared" si="194"/>
        <v>1492</v>
      </c>
      <c r="P144" s="102">
        <f>+P92+P118</f>
        <v>0</v>
      </c>
      <c r="Q144" s="163">
        <f t="shared" si="195"/>
        <v>1492</v>
      </c>
      <c r="R144" s="248">
        <f t="shared" si="196"/>
        <v>359</v>
      </c>
      <c r="S144" s="249">
        <f t="shared" si="196"/>
        <v>1297</v>
      </c>
      <c r="T144" s="160">
        <f t="shared" si="197"/>
        <v>1656</v>
      </c>
      <c r="U144" s="102">
        <f>+U92+U118</f>
        <v>0</v>
      </c>
      <c r="V144" s="165">
        <f t="shared" si="198"/>
        <v>1656</v>
      </c>
      <c r="W144" s="222">
        <f t="shared" si="187"/>
        <v>10.991957104557649</v>
      </c>
      <c r="Y144" s="3"/>
      <c r="Z144" s="3"/>
    </row>
    <row r="145" spans="1:26" ht="13.5" thickBot="1">
      <c r="B145" s="212"/>
      <c r="C145" s="123"/>
      <c r="D145" s="123"/>
      <c r="E145" s="123"/>
      <c r="F145" s="123"/>
      <c r="G145" s="123"/>
      <c r="H145" s="123"/>
      <c r="I145" s="124"/>
      <c r="L145" s="226" t="s">
        <v>20</v>
      </c>
      <c r="M145" s="248">
        <f t="shared" si="193"/>
        <v>370</v>
      </c>
      <c r="N145" s="249">
        <f t="shared" si="193"/>
        <v>1163</v>
      </c>
      <c r="O145" s="160">
        <f>+M145+N145</f>
        <v>1533</v>
      </c>
      <c r="P145" s="102">
        <f>+P93+P119</f>
        <v>0</v>
      </c>
      <c r="Q145" s="163">
        <f>+O145+P145</f>
        <v>1533</v>
      </c>
      <c r="R145" s="248">
        <f t="shared" si="196"/>
        <v>401</v>
      </c>
      <c r="S145" s="249">
        <f t="shared" si="196"/>
        <v>1264</v>
      </c>
      <c r="T145" s="160">
        <f>+R145+S145</f>
        <v>1665</v>
      </c>
      <c r="U145" s="102">
        <f>+U93+U119</f>
        <v>0</v>
      </c>
      <c r="V145" s="165">
        <f>+T145+U145</f>
        <v>1665</v>
      </c>
      <c r="W145" s="222">
        <f>IF(Q145=0,0,((V145/Q145)-1)*100)</f>
        <v>8.6105675146771041</v>
      </c>
      <c r="Y145" s="3"/>
      <c r="Z145" s="3"/>
    </row>
    <row r="146" spans="1:26" ht="14.25" thickTop="1" thickBot="1">
      <c r="B146" s="212"/>
      <c r="C146" s="123"/>
      <c r="D146" s="123"/>
      <c r="E146" s="123"/>
      <c r="F146" s="123"/>
      <c r="G146" s="123"/>
      <c r="H146" s="123"/>
      <c r="I146" s="124"/>
      <c r="L146" s="206" t="s">
        <v>89</v>
      </c>
      <c r="M146" s="166">
        <f t="shared" ref="M146:V146" si="199">+M143+M144+M145</f>
        <v>1077</v>
      </c>
      <c r="N146" s="167">
        <f t="shared" si="199"/>
        <v>3451</v>
      </c>
      <c r="O146" s="166">
        <f t="shared" si="199"/>
        <v>4528</v>
      </c>
      <c r="P146" s="166">
        <f t="shared" si="199"/>
        <v>0</v>
      </c>
      <c r="Q146" s="166">
        <f t="shared" si="199"/>
        <v>4528</v>
      </c>
      <c r="R146" s="166">
        <f t="shared" si="199"/>
        <v>1170</v>
      </c>
      <c r="S146" s="167">
        <f t="shared" si="199"/>
        <v>3781</v>
      </c>
      <c r="T146" s="166">
        <f t="shared" si="199"/>
        <v>4951</v>
      </c>
      <c r="U146" s="166">
        <f t="shared" si="199"/>
        <v>0</v>
      </c>
      <c r="V146" s="168">
        <f t="shared" si="199"/>
        <v>4951</v>
      </c>
      <c r="W146" s="169">
        <f t="shared" ref="W146" si="200">IF(Q146=0,0,((V146/Q146)-1)*100)</f>
        <v>9.3418727915194353</v>
      </c>
      <c r="Y146" s="3"/>
      <c r="Z146" s="3"/>
    </row>
    <row r="147" spans="1:26" ht="13.5" thickTop="1">
      <c r="B147" s="212"/>
      <c r="C147" s="123"/>
      <c r="D147" s="123"/>
      <c r="E147" s="123"/>
      <c r="F147" s="123"/>
      <c r="G147" s="123"/>
      <c r="H147" s="123"/>
      <c r="I147" s="124"/>
      <c r="L147" s="226" t="s">
        <v>21</v>
      </c>
      <c r="M147" s="248">
        <f t="shared" ref="M147:N149" si="201">+M95+M121</f>
        <v>408</v>
      </c>
      <c r="N147" s="249">
        <f t="shared" si="201"/>
        <v>954</v>
      </c>
      <c r="O147" s="160">
        <f t="shared" ref="O147:O149" si="202">+M147+N147</f>
        <v>1362</v>
      </c>
      <c r="P147" s="102">
        <f>+P95+P121</f>
        <v>0</v>
      </c>
      <c r="Q147" s="163">
        <f t="shared" ref="Q147:Q149" si="203">+O147+P147</f>
        <v>1362</v>
      </c>
      <c r="R147" s="248">
        <f t="shared" ref="R147:S149" si="204">+R95+R121</f>
        <v>358</v>
      </c>
      <c r="S147" s="249">
        <f t="shared" si="204"/>
        <v>1011</v>
      </c>
      <c r="T147" s="160">
        <f t="shared" ref="T147:T149" si="205">+R147+S147</f>
        <v>1369</v>
      </c>
      <c r="U147" s="102">
        <f>+U95+U121</f>
        <v>0</v>
      </c>
      <c r="V147" s="165">
        <f t="shared" ref="V147:V149" si="206">+T147+U147</f>
        <v>1369</v>
      </c>
      <c r="W147" s="222">
        <f t="shared" si="187"/>
        <v>0.51395007342143195</v>
      </c>
      <c r="Y147" s="3"/>
      <c r="Z147" s="3"/>
    </row>
    <row r="148" spans="1:26">
      <c r="B148" s="212"/>
      <c r="C148" s="123"/>
      <c r="D148" s="123"/>
      <c r="E148" s="123"/>
      <c r="F148" s="123"/>
      <c r="G148" s="123"/>
      <c r="H148" s="123"/>
      <c r="I148" s="124"/>
      <c r="L148" s="226" t="s">
        <v>90</v>
      </c>
      <c r="M148" s="248">
        <f t="shared" si="201"/>
        <v>363</v>
      </c>
      <c r="N148" s="249">
        <f t="shared" si="201"/>
        <v>1151</v>
      </c>
      <c r="O148" s="160">
        <f>+M148+N148</f>
        <v>1514</v>
      </c>
      <c r="P148" s="102">
        <f>+P96+P122</f>
        <v>0</v>
      </c>
      <c r="Q148" s="163">
        <f>+O148+P148</f>
        <v>1514</v>
      </c>
      <c r="R148" s="248">
        <f t="shared" si="204"/>
        <v>360</v>
      </c>
      <c r="S148" s="249">
        <f t="shared" si="204"/>
        <v>1106</v>
      </c>
      <c r="T148" s="160">
        <f>+R148+S148</f>
        <v>1466</v>
      </c>
      <c r="U148" s="102">
        <f>+U96+U122</f>
        <v>0</v>
      </c>
      <c r="V148" s="165">
        <f>+T148+U148</f>
        <v>1466</v>
      </c>
      <c r="W148" s="222">
        <f>IF(Q148=0,0,((V148/Q148)-1)*100)</f>
        <v>-3.1704095112285335</v>
      </c>
      <c r="Y148" s="3"/>
      <c r="Z148" s="3"/>
    </row>
    <row r="149" spans="1:26" ht="13.5" thickBot="1">
      <c r="B149" s="212"/>
      <c r="C149" s="123"/>
      <c r="D149" s="123"/>
      <c r="E149" s="123"/>
      <c r="F149" s="123"/>
      <c r="G149" s="123"/>
      <c r="H149" s="123"/>
      <c r="I149" s="124"/>
      <c r="L149" s="226" t="s">
        <v>22</v>
      </c>
      <c r="M149" s="248">
        <f t="shared" si="201"/>
        <v>412</v>
      </c>
      <c r="N149" s="249">
        <f t="shared" si="201"/>
        <v>1065</v>
      </c>
      <c r="O149" s="161">
        <f t="shared" si="202"/>
        <v>1477</v>
      </c>
      <c r="P149" s="255">
        <f>+P97+P123</f>
        <v>0</v>
      </c>
      <c r="Q149" s="163">
        <f t="shared" si="203"/>
        <v>1477</v>
      </c>
      <c r="R149" s="248">
        <f t="shared" si="204"/>
        <v>317</v>
      </c>
      <c r="S149" s="249">
        <f t="shared" si="204"/>
        <v>1075</v>
      </c>
      <c r="T149" s="161">
        <f t="shared" si="205"/>
        <v>1392</v>
      </c>
      <c r="U149" s="255">
        <f>+U97+U123</f>
        <v>0</v>
      </c>
      <c r="V149" s="165">
        <f t="shared" si="206"/>
        <v>1392</v>
      </c>
      <c r="W149" s="222">
        <f t="shared" si="187"/>
        <v>-5.7549085985105002</v>
      </c>
      <c r="Y149" s="3"/>
      <c r="Z149" s="3"/>
    </row>
    <row r="150" spans="1:26" ht="14.25" thickTop="1" thickBot="1">
      <c r="A150" s="123"/>
      <c r="B150" s="212"/>
      <c r="C150" s="123"/>
      <c r="D150" s="123"/>
      <c r="E150" s="123"/>
      <c r="F150" s="123"/>
      <c r="G150" s="123"/>
      <c r="H150" s="123"/>
      <c r="I150" s="124"/>
      <c r="J150" s="123"/>
      <c r="L150" s="207" t="s">
        <v>23</v>
      </c>
      <c r="M150" s="170">
        <f>+M147+M148+M149</f>
        <v>1183</v>
      </c>
      <c r="N150" s="170">
        <f t="shared" ref="N150" si="207">+N147+N148+N149</f>
        <v>3170</v>
      </c>
      <c r="O150" s="171">
        <f t="shared" ref="O150" si="208">+O147+O148+O149</f>
        <v>4353</v>
      </c>
      <c r="P150" s="171">
        <f t="shared" ref="P150" si="209">+P147+P148+P149</f>
        <v>0</v>
      </c>
      <c r="Q150" s="171">
        <f t="shared" ref="Q150" si="210">+Q147+Q148+Q149</f>
        <v>4353</v>
      </c>
      <c r="R150" s="170">
        <f t="shared" ref="R150" si="211">+R147+R148+R149</f>
        <v>1035</v>
      </c>
      <c r="S150" s="170">
        <f t="shared" ref="S150" si="212">+S147+S148+S149</f>
        <v>3192</v>
      </c>
      <c r="T150" s="171">
        <f t="shared" ref="T150" si="213">+T147+T148+T149</f>
        <v>4227</v>
      </c>
      <c r="U150" s="171">
        <f t="shared" ref="U150" si="214">+U147+U148+U149</f>
        <v>0</v>
      </c>
      <c r="V150" s="171">
        <f t="shared" ref="V150" si="215">+V147+V148+V149</f>
        <v>4227</v>
      </c>
      <c r="W150" s="172">
        <f t="shared" si="187"/>
        <v>-2.8945554789800099</v>
      </c>
      <c r="Y150" s="3"/>
      <c r="Z150" s="3"/>
    </row>
    <row r="151" spans="1:26" ht="13.5" thickTop="1">
      <c r="A151" s="123"/>
      <c r="B151" s="212"/>
      <c r="C151" s="123"/>
      <c r="D151" s="123"/>
      <c r="E151" s="123"/>
      <c r="F151" s="123"/>
      <c r="G151" s="123"/>
      <c r="H151" s="123"/>
      <c r="I151" s="124"/>
      <c r="J151" s="123"/>
      <c r="L151" s="226" t="s">
        <v>25</v>
      </c>
      <c r="M151" s="248">
        <f t="shared" ref="M151:N153" si="216">+M99+M125</f>
        <v>387</v>
      </c>
      <c r="N151" s="249">
        <f t="shared" si="216"/>
        <v>1146</v>
      </c>
      <c r="O151" s="161">
        <f t="shared" ref="O151:O153" si="217">+M151+N151</f>
        <v>1533</v>
      </c>
      <c r="P151" s="256">
        <f>+P99+P125</f>
        <v>0</v>
      </c>
      <c r="Q151" s="163">
        <f t="shared" ref="Q151:Q153" si="218">+O151+P151</f>
        <v>1533</v>
      </c>
      <c r="R151" s="248">
        <f t="shared" ref="R151:S153" si="219">+R99+R125</f>
        <v>371</v>
      </c>
      <c r="S151" s="249">
        <f t="shared" si="219"/>
        <v>1089</v>
      </c>
      <c r="T151" s="161">
        <f t="shared" ref="T151:T153" si="220">+R151+S151</f>
        <v>1460</v>
      </c>
      <c r="U151" s="256">
        <f>+U99+U125</f>
        <v>0</v>
      </c>
      <c r="V151" s="165">
        <f t="shared" ref="V151:V153" si="221">+T151+U151</f>
        <v>1460</v>
      </c>
      <c r="W151" s="222">
        <f t="shared" si="187"/>
        <v>-4.7619047619047672</v>
      </c>
    </row>
    <row r="152" spans="1:26">
      <c r="A152" s="123"/>
      <c r="B152" s="126"/>
      <c r="C152" s="136"/>
      <c r="D152" s="136"/>
      <c r="E152" s="127"/>
      <c r="F152" s="137"/>
      <c r="G152" s="137"/>
      <c r="H152" s="138"/>
      <c r="I152" s="139"/>
      <c r="J152" s="123"/>
      <c r="L152" s="226" t="s">
        <v>26</v>
      </c>
      <c r="M152" s="248">
        <f t="shared" si="216"/>
        <v>196</v>
      </c>
      <c r="N152" s="249">
        <f t="shared" si="216"/>
        <v>1104</v>
      </c>
      <c r="O152" s="161">
        <f>+M152+N152</f>
        <v>1300</v>
      </c>
      <c r="P152" s="102">
        <f>+P100+P126</f>
        <v>0</v>
      </c>
      <c r="Q152" s="163">
        <f>+O152+P152</f>
        <v>1300</v>
      </c>
      <c r="R152" s="248">
        <f t="shared" si="219"/>
        <v>377</v>
      </c>
      <c r="S152" s="249">
        <f t="shared" si="219"/>
        <v>1063</v>
      </c>
      <c r="T152" s="161">
        <f>+R152+S152</f>
        <v>1440</v>
      </c>
      <c r="U152" s="102">
        <f>+U100+U126</f>
        <v>0</v>
      </c>
      <c r="V152" s="165">
        <f>+T152+U152</f>
        <v>1440</v>
      </c>
      <c r="W152" s="222">
        <f>IF(Q152=0,0,((V152/Q152)-1)*100)</f>
        <v>10.769230769230775</v>
      </c>
    </row>
    <row r="153" spans="1:26" ht="13.5" customHeight="1" thickBot="1">
      <c r="A153" s="129"/>
      <c r="B153" s="214"/>
      <c r="C153" s="132"/>
      <c r="D153" s="132"/>
      <c r="E153" s="132"/>
      <c r="F153" s="132"/>
      <c r="G153" s="132"/>
      <c r="H153" s="132"/>
      <c r="I153" s="133"/>
      <c r="J153" s="129"/>
      <c r="K153" s="129"/>
      <c r="L153" s="226" t="s">
        <v>27</v>
      </c>
      <c r="M153" s="248">
        <f t="shared" si="216"/>
        <v>284</v>
      </c>
      <c r="N153" s="249">
        <f t="shared" si="216"/>
        <v>1117</v>
      </c>
      <c r="O153" s="161">
        <f t="shared" si="217"/>
        <v>1401</v>
      </c>
      <c r="P153" s="102">
        <f>+P101+P127</f>
        <v>0</v>
      </c>
      <c r="Q153" s="163">
        <f t="shared" si="218"/>
        <v>1401</v>
      </c>
      <c r="R153" s="248">
        <f t="shared" si="219"/>
        <v>446</v>
      </c>
      <c r="S153" s="249">
        <f t="shared" si="219"/>
        <v>1084</v>
      </c>
      <c r="T153" s="161">
        <f t="shared" si="220"/>
        <v>1530</v>
      </c>
      <c r="U153" s="102">
        <f>+U101+U127</f>
        <v>0</v>
      </c>
      <c r="V153" s="165">
        <f t="shared" si="221"/>
        <v>1530</v>
      </c>
      <c r="W153" s="222">
        <f>IF(Q153=0,0,((V153/Q153)-1)*100)</f>
        <v>9.2077087794432586</v>
      </c>
      <c r="Y153" s="2"/>
    </row>
    <row r="154" spans="1:26" ht="13.5" customHeight="1" thickTop="1" thickBot="1">
      <c r="A154" s="129"/>
      <c r="B154" s="214"/>
      <c r="C154" s="132"/>
      <c r="D154" s="132"/>
      <c r="E154" s="132"/>
      <c r="F154" s="132"/>
      <c r="G154" s="132"/>
      <c r="H154" s="132"/>
      <c r="I154" s="133"/>
      <c r="J154" s="129"/>
      <c r="K154" s="129"/>
      <c r="L154" s="206" t="s">
        <v>28</v>
      </c>
      <c r="M154" s="166">
        <f t="shared" ref="M154:V154" si="222">+M151+M152+M153</f>
        <v>867</v>
      </c>
      <c r="N154" s="167">
        <f t="shared" si="222"/>
        <v>3367</v>
      </c>
      <c r="O154" s="166">
        <f t="shared" si="222"/>
        <v>4234</v>
      </c>
      <c r="P154" s="166">
        <f t="shared" si="222"/>
        <v>0</v>
      </c>
      <c r="Q154" s="166">
        <f t="shared" si="222"/>
        <v>4234</v>
      </c>
      <c r="R154" s="166">
        <f t="shared" si="222"/>
        <v>1194</v>
      </c>
      <c r="S154" s="167">
        <f t="shared" si="222"/>
        <v>3236</v>
      </c>
      <c r="T154" s="166">
        <f t="shared" si="222"/>
        <v>4430</v>
      </c>
      <c r="U154" s="166">
        <f t="shared" si="222"/>
        <v>0</v>
      </c>
      <c r="V154" s="166">
        <f t="shared" si="222"/>
        <v>4430</v>
      </c>
      <c r="W154" s="169">
        <f>IF(Q154=0,0,((V154/Q154)-1)*100)</f>
        <v>4.6291922531884744</v>
      </c>
    </row>
    <row r="155" spans="1:26" ht="14.25" thickTop="1" thickBot="1">
      <c r="B155" s="212"/>
      <c r="C155" s="123"/>
      <c r="D155" s="123"/>
      <c r="E155" s="123"/>
      <c r="F155" s="123"/>
      <c r="G155" s="123"/>
      <c r="H155" s="123"/>
      <c r="I155" s="124"/>
      <c r="L155" s="206" t="s">
        <v>94</v>
      </c>
      <c r="M155" s="166">
        <f t="shared" ref="M155" si="223">+M146+M150+M154</f>
        <v>3127</v>
      </c>
      <c r="N155" s="167">
        <f t="shared" ref="N155" si="224">+N146+N150+N154</f>
        <v>9988</v>
      </c>
      <c r="O155" s="166">
        <f t="shared" ref="O155" si="225">+O146+O150+O154</f>
        <v>13115</v>
      </c>
      <c r="P155" s="166">
        <f t="shared" ref="P155" si="226">+P146+P150+P154</f>
        <v>0</v>
      </c>
      <c r="Q155" s="166">
        <f t="shared" ref="Q155" si="227">+Q146+Q150+Q154</f>
        <v>13115</v>
      </c>
      <c r="R155" s="166">
        <f t="shared" ref="R155" si="228">+R146+R150+R154</f>
        <v>3399</v>
      </c>
      <c r="S155" s="167">
        <f t="shared" ref="S155" si="229">+S146+S150+S154</f>
        <v>10209</v>
      </c>
      <c r="T155" s="166">
        <f t="shared" ref="T155" si="230">+T146+T150+T154</f>
        <v>13608</v>
      </c>
      <c r="U155" s="166">
        <f t="shared" ref="U155" si="231">+U146+U150+U154</f>
        <v>0</v>
      </c>
      <c r="V155" s="168">
        <f t="shared" ref="V155" si="232">+V146+V150+V154</f>
        <v>13608</v>
      </c>
      <c r="W155" s="169">
        <f t="shared" ref="W155" si="233">IF(Q155=0,0,((V155/Q155)-1)*100)</f>
        <v>3.7590545177278001</v>
      </c>
      <c r="Y155" s="3"/>
      <c r="Z155" s="3"/>
    </row>
    <row r="156" spans="1:26" ht="14.25" thickTop="1" thickBot="1">
      <c r="B156" s="212"/>
      <c r="C156" s="123"/>
      <c r="D156" s="123"/>
      <c r="E156" s="123"/>
      <c r="F156" s="123"/>
      <c r="G156" s="123"/>
      <c r="H156" s="123"/>
      <c r="I156" s="124"/>
      <c r="L156" s="206" t="s">
        <v>92</v>
      </c>
      <c r="M156" s="166">
        <f t="shared" ref="M156:V156" si="234">+M142+M146+M150+M154</f>
        <v>4272</v>
      </c>
      <c r="N156" s="167">
        <f t="shared" si="234"/>
        <v>13228</v>
      </c>
      <c r="O156" s="166">
        <f t="shared" si="234"/>
        <v>17500</v>
      </c>
      <c r="P156" s="166">
        <f t="shared" si="234"/>
        <v>0</v>
      </c>
      <c r="Q156" s="166">
        <f t="shared" si="234"/>
        <v>17500</v>
      </c>
      <c r="R156" s="166">
        <f t="shared" si="234"/>
        <v>4510</v>
      </c>
      <c r="S156" s="167">
        <f t="shared" si="234"/>
        <v>13781</v>
      </c>
      <c r="T156" s="166">
        <f t="shared" si="234"/>
        <v>18291</v>
      </c>
      <c r="U156" s="166">
        <f t="shared" si="234"/>
        <v>0</v>
      </c>
      <c r="V156" s="168">
        <f t="shared" si="234"/>
        <v>18291</v>
      </c>
      <c r="W156" s="169">
        <f>IF(Q156=0,0,((V156/Q156)-1)*100)</f>
        <v>4.5199999999999907</v>
      </c>
      <c r="Y156" s="3"/>
      <c r="Z156" s="3"/>
    </row>
    <row r="157" spans="1:26" ht="14.25" thickTop="1" thickBot="1">
      <c r="B157" s="212"/>
      <c r="C157" s="123"/>
      <c r="D157" s="123"/>
      <c r="E157" s="123"/>
      <c r="F157" s="123"/>
      <c r="G157" s="123"/>
      <c r="H157" s="123"/>
      <c r="I157" s="124"/>
      <c r="L157" s="205" t="s">
        <v>61</v>
      </c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6"/>
    </row>
    <row r="158" spans="1:26" ht="13.5" thickTop="1">
      <c r="B158" s="212"/>
      <c r="C158" s="123"/>
      <c r="D158" s="123"/>
      <c r="E158" s="123"/>
      <c r="F158" s="123"/>
      <c r="G158" s="123"/>
      <c r="H158" s="123"/>
      <c r="I158" s="124"/>
      <c r="L158" s="286" t="s">
        <v>49</v>
      </c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8"/>
    </row>
    <row r="159" spans="1:26" ht="13.5" thickBot="1">
      <c r="B159" s="212"/>
      <c r="C159" s="123"/>
      <c r="D159" s="123"/>
      <c r="E159" s="123"/>
      <c r="F159" s="123"/>
      <c r="G159" s="123"/>
      <c r="H159" s="123"/>
      <c r="I159" s="124"/>
      <c r="L159" s="289" t="s">
        <v>50</v>
      </c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1"/>
    </row>
    <row r="160" spans="1:26" ht="14.25" thickTop="1" thickBot="1">
      <c r="B160" s="212"/>
      <c r="C160" s="123"/>
      <c r="D160" s="123"/>
      <c r="E160" s="123"/>
      <c r="F160" s="123"/>
      <c r="G160" s="123"/>
      <c r="H160" s="123"/>
      <c r="I160" s="124"/>
      <c r="L160" s="202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122" t="s">
        <v>41</v>
      </c>
    </row>
    <row r="161" spans="2:23" ht="14.25" thickTop="1" thickBot="1">
      <c r="B161" s="212"/>
      <c r="C161" s="123"/>
      <c r="D161" s="123"/>
      <c r="E161" s="123"/>
      <c r="F161" s="123"/>
      <c r="G161" s="123"/>
      <c r="H161" s="123"/>
      <c r="I161" s="124"/>
      <c r="L161" s="224"/>
      <c r="M161" s="283" t="s">
        <v>91</v>
      </c>
      <c r="N161" s="284"/>
      <c r="O161" s="284"/>
      <c r="P161" s="284"/>
      <c r="Q161" s="285"/>
      <c r="R161" s="283" t="s">
        <v>93</v>
      </c>
      <c r="S161" s="284"/>
      <c r="T161" s="284"/>
      <c r="U161" s="284"/>
      <c r="V161" s="285"/>
      <c r="W161" s="225" t="s">
        <v>4</v>
      </c>
    </row>
    <row r="162" spans="2:23" ht="13.5" thickTop="1">
      <c r="B162" s="212"/>
      <c r="C162" s="123"/>
      <c r="D162" s="123"/>
      <c r="E162" s="123"/>
      <c r="F162" s="123"/>
      <c r="G162" s="123"/>
      <c r="H162" s="123"/>
      <c r="I162" s="124"/>
      <c r="L162" s="226" t="s">
        <v>5</v>
      </c>
      <c r="M162" s="227"/>
      <c r="N162" s="230"/>
      <c r="O162" s="199"/>
      <c r="P162" s="231"/>
      <c r="Q162" s="200"/>
      <c r="R162" s="227"/>
      <c r="S162" s="230"/>
      <c r="T162" s="199"/>
      <c r="U162" s="231"/>
      <c r="V162" s="200"/>
      <c r="W162" s="229" t="s">
        <v>6</v>
      </c>
    </row>
    <row r="163" spans="2:23" ht="13.5" thickBot="1">
      <c r="B163" s="212"/>
      <c r="C163" s="123"/>
      <c r="D163" s="123"/>
      <c r="E163" s="123"/>
      <c r="F163" s="123"/>
      <c r="G163" s="123"/>
      <c r="H163" s="123"/>
      <c r="I163" s="124"/>
      <c r="L163" s="232"/>
      <c r="M163" s="236" t="s">
        <v>42</v>
      </c>
      <c r="N163" s="237" t="s">
        <v>43</v>
      </c>
      <c r="O163" s="201" t="s">
        <v>44</v>
      </c>
      <c r="P163" s="238" t="s">
        <v>13</v>
      </c>
      <c r="Q163" s="221" t="s">
        <v>9</v>
      </c>
      <c r="R163" s="236" t="s">
        <v>42</v>
      </c>
      <c r="S163" s="237" t="s">
        <v>43</v>
      </c>
      <c r="T163" s="201" t="s">
        <v>44</v>
      </c>
      <c r="U163" s="238" t="s">
        <v>13</v>
      </c>
      <c r="V163" s="221" t="s">
        <v>9</v>
      </c>
      <c r="W163" s="235"/>
    </row>
    <row r="164" spans="2:23" ht="3.75" customHeight="1" thickTop="1">
      <c r="B164" s="212"/>
      <c r="C164" s="123"/>
      <c r="D164" s="123"/>
      <c r="E164" s="123"/>
      <c r="F164" s="123"/>
      <c r="G164" s="123"/>
      <c r="H164" s="123"/>
      <c r="I164" s="124"/>
      <c r="L164" s="226"/>
      <c r="M164" s="242"/>
      <c r="N164" s="243"/>
      <c r="O164" s="176"/>
      <c r="P164" s="244"/>
      <c r="Q164" s="182"/>
      <c r="R164" s="242"/>
      <c r="S164" s="243"/>
      <c r="T164" s="176"/>
      <c r="U164" s="244"/>
      <c r="V164" s="186"/>
      <c r="W164" s="245"/>
    </row>
    <row r="165" spans="2:23">
      <c r="B165" s="212"/>
      <c r="C165" s="123"/>
      <c r="D165" s="123"/>
      <c r="E165" s="123"/>
      <c r="F165" s="123"/>
      <c r="G165" s="123"/>
      <c r="H165" s="123"/>
      <c r="I165" s="124"/>
      <c r="L165" s="226" t="s">
        <v>14</v>
      </c>
      <c r="M165" s="248">
        <v>0</v>
      </c>
      <c r="N165" s="249">
        <v>0</v>
      </c>
      <c r="O165" s="177">
        <v>0</v>
      </c>
      <c r="P165" s="102">
        <v>0</v>
      </c>
      <c r="Q165" s="183">
        <f>O165+P165</f>
        <v>0</v>
      </c>
      <c r="R165" s="248">
        <v>0</v>
      </c>
      <c r="S165" s="249">
        <v>0</v>
      </c>
      <c r="T165" s="177">
        <f>+R165+S165</f>
        <v>0</v>
      </c>
      <c r="U165" s="102">
        <v>0</v>
      </c>
      <c r="V165" s="187">
        <f>+T165+U165</f>
        <v>0</v>
      </c>
      <c r="W165" s="222">
        <f t="shared" ref="W165:W180" si="235">IF(Q165=0,0,((V165/Q165)-1)*100)</f>
        <v>0</v>
      </c>
    </row>
    <row r="166" spans="2:23">
      <c r="B166" s="212"/>
      <c r="C166" s="123"/>
      <c r="D166" s="123"/>
      <c r="E166" s="123"/>
      <c r="F166" s="123"/>
      <c r="G166" s="123"/>
      <c r="H166" s="123"/>
      <c r="I166" s="124"/>
      <c r="L166" s="226" t="s">
        <v>15</v>
      </c>
      <c r="M166" s="248">
        <v>0</v>
      </c>
      <c r="N166" s="249">
        <v>0</v>
      </c>
      <c r="O166" s="177">
        <v>0</v>
      </c>
      <c r="P166" s="102">
        <v>0</v>
      </c>
      <c r="Q166" s="183">
        <f>O166+P166</f>
        <v>0</v>
      </c>
      <c r="R166" s="248">
        <v>0</v>
      </c>
      <c r="S166" s="249">
        <v>0</v>
      </c>
      <c r="T166" s="177">
        <f t="shared" ref="T166:T167" si="236">+R166+S166</f>
        <v>0</v>
      </c>
      <c r="U166" s="102">
        <v>0</v>
      </c>
      <c r="V166" s="187">
        <f t="shared" ref="V166:V167" si="237">+T166+U166</f>
        <v>0</v>
      </c>
      <c r="W166" s="222">
        <f t="shared" si="235"/>
        <v>0</v>
      </c>
    </row>
    <row r="167" spans="2:23" ht="13.5" thickBot="1">
      <c r="B167" s="212"/>
      <c r="C167" s="123"/>
      <c r="D167" s="123"/>
      <c r="E167" s="123"/>
      <c r="F167" s="123"/>
      <c r="G167" s="123"/>
      <c r="H167" s="123"/>
      <c r="I167" s="124"/>
      <c r="L167" s="232" t="s">
        <v>16</v>
      </c>
      <c r="M167" s="248">
        <v>0</v>
      </c>
      <c r="N167" s="249">
        <v>0</v>
      </c>
      <c r="O167" s="177">
        <v>0</v>
      </c>
      <c r="P167" s="102">
        <v>0</v>
      </c>
      <c r="Q167" s="183">
        <f>O167+P167</f>
        <v>0</v>
      </c>
      <c r="R167" s="248">
        <v>0</v>
      </c>
      <c r="S167" s="249">
        <v>0</v>
      </c>
      <c r="T167" s="177">
        <f t="shared" si="236"/>
        <v>0</v>
      </c>
      <c r="U167" s="102">
        <v>0</v>
      </c>
      <c r="V167" s="187">
        <f t="shared" si="237"/>
        <v>0</v>
      </c>
      <c r="W167" s="222">
        <f t="shared" si="235"/>
        <v>0</v>
      </c>
    </row>
    <row r="168" spans="2:23" ht="14.25" thickTop="1" thickBot="1">
      <c r="B168" s="212"/>
      <c r="C168" s="123"/>
      <c r="D168" s="123"/>
      <c r="E168" s="123"/>
      <c r="F168" s="123"/>
      <c r="G168" s="123"/>
      <c r="H168" s="123"/>
      <c r="I168" s="124"/>
      <c r="L168" s="208" t="s">
        <v>56</v>
      </c>
      <c r="M168" s="189">
        <f t="shared" ref="M168:N168" si="238">M167+M165+M166</f>
        <v>0</v>
      </c>
      <c r="N168" s="190">
        <f t="shared" si="238"/>
        <v>0</v>
      </c>
      <c r="O168" s="189">
        <f t="shared" ref="O168:P168" si="239">O167+O165+O166</f>
        <v>0</v>
      </c>
      <c r="P168" s="189">
        <f t="shared" si="239"/>
        <v>0</v>
      </c>
      <c r="Q168" s="189">
        <f t="shared" ref="Q168:V168" si="240">Q167+Q165+Q166</f>
        <v>0</v>
      </c>
      <c r="R168" s="189">
        <f t="shared" si="240"/>
        <v>0</v>
      </c>
      <c r="S168" s="190">
        <f t="shared" si="240"/>
        <v>0</v>
      </c>
      <c r="T168" s="189">
        <f t="shared" si="240"/>
        <v>0</v>
      </c>
      <c r="U168" s="189">
        <f t="shared" si="240"/>
        <v>0</v>
      </c>
      <c r="V168" s="191">
        <f t="shared" si="240"/>
        <v>0</v>
      </c>
      <c r="W168" s="192">
        <f t="shared" si="235"/>
        <v>0</v>
      </c>
    </row>
    <row r="169" spans="2:23" ht="13.5" thickTop="1">
      <c r="B169" s="212"/>
      <c r="C169" s="123"/>
      <c r="D169" s="123"/>
      <c r="E169" s="123"/>
      <c r="F169" s="123"/>
      <c r="G169" s="123"/>
      <c r="H169" s="123"/>
      <c r="I169" s="124"/>
      <c r="L169" s="226" t="s">
        <v>18</v>
      </c>
      <c r="M169" s="258">
        <v>0</v>
      </c>
      <c r="N169" s="259">
        <v>0</v>
      </c>
      <c r="O169" s="178">
        <f>M169+N169</f>
        <v>0</v>
      </c>
      <c r="P169" s="102">
        <v>0</v>
      </c>
      <c r="Q169" s="184">
        <f>O169+P169</f>
        <v>0</v>
      </c>
      <c r="R169" s="258">
        <v>0</v>
      </c>
      <c r="S169" s="259">
        <v>0</v>
      </c>
      <c r="T169" s="178">
        <f t="shared" ref="T169:T171" si="241">+R169+S169</f>
        <v>0</v>
      </c>
      <c r="U169" s="102">
        <v>0</v>
      </c>
      <c r="V169" s="187">
        <f t="shared" ref="V169:V171" si="242">+T169+U169</f>
        <v>0</v>
      </c>
      <c r="W169" s="222">
        <f t="shared" si="235"/>
        <v>0</v>
      </c>
    </row>
    <row r="170" spans="2:23">
      <c r="B170" s="212"/>
      <c r="C170" s="123"/>
      <c r="D170" s="123"/>
      <c r="E170" s="123"/>
      <c r="F170" s="123"/>
      <c r="G170" s="123"/>
      <c r="H170" s="123"/>
      <c r="I170" s="124"/>
      <c r="L170" s="226" t="s">
        <v>19</v>
      </c>
      <c r="M170" s="248">
        <v>0</v>
      </c>
      <c r="N170" s="249">
        <v>0</v>
      </c>
      <c r="O170" s="177">
        <f>M170+N170</f>
        <v>0</v>
      </c>
      <c r="P170" s="102">
        <v>0</v>
      </c>
      <c r="Q170" s="183">
        <f>O170+P170</f>
        <v>0</v>
      </c>
      <c r="R170" s="248">
        <v>0</v>
      </c>
      <c r="S170" s="249">
        <v>0</v>
      </c>
      <c r="T170" s="177">
        <f t="shared" si="241"/>
        <v>0</v>
      </c>
      <c r="U170" s="102">
        <v>0</v>
      </c>
      <c r="V170" s="187">
        <f t="shared" si="242"/>
        <v>0</v>
      </c>
      <c r="W170" s="222">
        <f t="shared" si="235"/>
        <v>0</v>
      </c>
    </row>
    <row r="171" spans="2:23" ht="13.5" thickBot="1">
      <c r="B171" s="212"/>
      <c r="C171" s="123"/>
      <c r="D171" s="123"/>
      <c r="E171" s="123"/>
      <c r="F171" s="123"/>
      <c r="G171" s="123"/>
      <c r="H171" s="123"/>
      <c r="I171" s="124"/>
      <c r="L171" s="226" t="s">
        <v>20</v>
      </c>
      <c r="M171" s="248">
        <v>0</v>
      </c>
      <c r="N171" s="249">
        <v>0</v>
      </c>
      <c r="O171" s="177">
        <f>+N171+M171</f>
        <v>0</v>
      </c>
      <c r="P171" s="102">
        <v>0</v>
      </c>
      <c r="Q171" s="183">
        <f>O171+P171</f>
        <v>0</v>
      </c>
      <c r="R171" s="248">
        <v>0</v>
      </c>
      <c r="S171" s="249">
        <v>0</v>
      </c>
      <c r="T171" s="177">
        <f t="shared" si="241"/>
        <v>0</v>
      </c>
      <c r="U171" s="102">
        <v>0</v>
      </c>
      <c r="V171" s="187">
        <f t="shared" si="242"/>
        <v>0</v>
      </c>
      <c r="W171" s="222">
        <f>IF(Q171=0,0,((V171/Q171)-1)*100)</f>
        <v>0</v>
      </c>
    </row>
    <row r="172" spans="2:23" ht="14.25" thickTop="1" thickBot="1">
      <c r="B172" s="212"/>
      <c r="C172" s="123"/>
      <c r="D172" s="123"/>
      <c r="E172" s="123"/>
      <c r="F172" s="123"/>
      <c r="G172" s="123"/>
      <c r="H172" s="123"/>
      <c r="I172" s="124"/>
      <c r="L172" s="208" t="s">
        <v>89</v>
      </c>
      <c r="M172" s="189">
        <f t="shared" ref="M172:V172" si="243">+M169+M170+M171</f>
        <v>0</v>
      </c>
      <c r="N172" s="190">
        <f t="shared" si="243"/>
        <v>0</v>
      </c>
      <c r="O172" s="189">
        <f t="shared" si="243"/>
        <v>0</v>
      </c>
      <c r="P172" s="189">
        <f t="shared" si="243"/>
        <v>0</v>
      </c>
      <c r="Q172" s="189">
        <f t="shared" si="243"/>
        <v>0</v>
      </c>
      <c r="R172" s="189">
        <f t="shared" si="243"/>
        <v>0</v>
      </c>
      <c r="S172" s="190">
        <f t="shared" si="243"/>
        <v>0</v>
      </c>
      <c r="T172" s="189">
        <f t="shared" si="243"/>
        <v>0</v>
      </c>
      <c r="U172" s="189">
        <f t="shared" si="243"/>
        <v>0</v>
      </c>
      <c r="V172" s="191">
        <f t="shared" si="243"/>
        <v>0</v>
      </c>
      <c r="W172" s="192">
        <f t="shared" ref="W172" si="244">IF(Q172=0,0,((V172/Q172)-1)*100)</f>
        <v>0</v>
      </c>
    </row>
    <row r="173" spans="2:23" ht="13.5" thickTop="1">
      <c r="B173" s="212"/>
      <c r="C173" s="123"/>
      <c r="D173" s="123"/>
      <c r="E173" s="123"/>
      <c r="F173" s="123"/>
      <c r="G173" s="123"/>
      <c r="H173" s="123"/>
      <c r="I173" s="124"/>
      <c r="L173" s="226" t="s">
        <v>21</v>
      </c>
      <c r="M173" s="248">
        <v>0</v>
      </c>
      <c r="N173" s="249">
        <v>0</v>
      </c>
      <c r="O173" s="177">
        <f>SUM(M173:N173)</f>
        <v>0</v>
      </c>
      <c r="P173" s="102">
        <v>0</v>
      </c>
      <c r="Q173" s="183">
        <f>O173+P173</f>
        <v>0</v>
      </c>
      <c r="R173" s="248">
        <v>0</v>
      </c>
      <c r="S173" s="249">
        <v>0</v>
      </c>
      <c r="T173" s="177">
        <f t="shared" ref="T173:T174" si="245">+R173+S173</f>
        <v>0</v>
      </c>
      <c r="U173" s="102">
        <v>0</v>
      </c>
      <c r="V173" s="187">
        <f t="shared" ref="V173:V174" si="246">+T173+U173</f>
        <v>0</v>
      </c>
      <c r="W173" s="222">
        <f t="shared" si="235"/>
        <v>0</v>
      </c>
    </row>
    <row r="174" spans="2:23">
      <c r="B174" s="212"/>
      <c r="C174" s="123"/>
      <c r="D174" s="123"/>
      <c r="E174" s="123"/>
      <c r="F174" s="123"/>
      <c r="G174" s="123"/>
      <c r="H174" s="123"/>
      <c r="I174" s="124"/>
      <c r="L174" s="226" t="s">
        <v>90</v>
      </c>
      <c r="M174" s="248">
        <v>0</v>
      </c>
      <c r="N174" s="249">
        <v>0</v>
      </c>
      <c r="O174" s="177">
        <f>SUM(M174:N174)</f>
        <v>0</v>
      </c>
      <c r="P174" s="102">
        <v>0</v>
      </c>
      <c r="Q174" s="183">
        <f>O174+P174</f>
        <v>0</v>
      </c>
      <c r="R174" s="248">
        <v>0</v>
      </c>
      <c r="S174" s="249">
        <v>0</v>
      </c>
      <c r="T174" s="177">
        <f t="shared" si="245"/>
        <v>0</v>
      </c>
      <c r="U174" s="102">
        <v>0</v>
      </c>
      <c r="V174" s="187">
        <f t="shared" si="246"/>
        <v>0</v>
      </c>
      <c r="W174" s="222">
        <f>IF(Q174=0,0,((V174/Q174)-1)*100)</f>
        <v>0</v>
      </c>
    </row>
    <row r="175" spans="2:23" ht="13.5" thickBot="1">
      <c r="B175" s="212"/>
      <c r="C175" s="123"/>
      <c r="D175" s="123"/>
      <c r="E175" s="123"/>
      <c r="F175" s="123"/>
      <c r="G175" s="123"/>
      <c r="H175" s="123"/>
      <c r="I175" s="124"/>
      <c r="L175" s="226" t="s">
        <v>22</v>
      </c>
      <c r="M175" s="248">
        <v>0</v>
      </c>
      <c r="N175" s="249">
        <v>0</v>
      </c>
      <c r="O175" s="179">
        <f>SUM(M175:N175)</f>
        <v>0</v>
      </c>
      <c r="P175" s="255">
        <v>0</v>
      </c>
      <c r="Q175" s="183">
        <f>O175+P175</f>
        <v>0</v>
      </c>
      <c r="R175" s="248">
        <v>0</v>
      </c>
      <c r="S175" s="249">
        <v>0</v>
      </c>
      <c r="T175" s="179">
        <f>+R175+S175</f>
        <v>0</v>
      </c>
      <c r="U175" s="255">
        <v>0</v>
      </c>
      <c r="V175" s="187">
        <f>+T175+U175</f>
        <v>0</v>
      </c>
      <c r="W175" s="222">
        <f t="shared" si="235"/>
        <v>0</v>
      </c>
    </row>
    <row r="176" spans="2:23" ht="14.25" thickTop="1" thickBot="1">
      <c r="B176" s="212"/>
      <c r="C176" s="123"/>
      <c r="D176" s="123"/>
      <c r="E176" s="123"/>
      <c r="F176" s="123"/>
      <c r="G176" s="123"/>
      <c r="H176" s="123"/>
      <c r="I176" s="124"/>
      <c r="L176" s="209" t="s">
        <v>23</v>
      </c>
      <c r="M176" s="193">
        <f>+M173+M174+M175</f>
        <v>0</v>
      </c>
      <c r="N176" s="193">
        <f t="shared" ref="N176" si="247">+N173+N174+N175</f>
        <v>0</v>
      </c>
      <c r="O176" s="197">
        <f t="shared" ref="O176" si="248">+O173+O174+O175</f>
        <v>0</v>
      </c>
      <c r="P176" s="197">
        <f t="shared" ref="P176" si="249">+P173+P174+P175</f>
        <v>0</v>
      </c>
      <c r="Q176" s="196">
        <f t="shared" ref="Q176" si="250">+Q173+Q174+Q175</f>
        <v>0</v>
      </c>
      <c r="R176" s="193">
        <f t="shared" ref="R176" si="251">+R173+R174+R175</f>
        <v>0</v>
      </c>
      <c r="S176" s="193">
        <f t="shared" ref="S176" si="252">+S173+S174+S175</f>
        <v>0</v>
      </c>
      <c r="T176" s="197">
        <f t="shared" ref="T176" si="253">+T173+T174+T175</f>
        <v>0</v>
      </c>
      <c r="U176" s="197">
        <f t="shared" ref="U176" si="254">+U173+U174+U175</f>
        <v>0</v>
      </c>
      <c r="V176" s="197">
        <f t="shared" ref="V176" si="255">+V173+V174+V175</f>
        <v>0</v>
      </c>
      <c r="W176" s="198">
        <f t="shared" si="235"/>
        <v>0</v>
      </c>
    </row>
    <row r="177" spans="1:23" ht="13.5" thickTop="1">
      <c r="A177" s="129"/>
      <c r="B177" s="213"/>
      <c r="C177" s="130"/>
      <c r="D177" s="130"/>
      <c r="E177" s="130"/>
      <c r="F177" s="130"/>
      <c r="G177" s="130"/>
      <c r="H177" s="130"/>
      <c r="I177" s="131"/>
      <c r="J177" s="129"/>
      <c r="K177" s="129"/>
      <c r="L177" s="260" t="s">
        <v>25</v>
      </c>
      <c r="M177" s="261">
        <v>0</v>
      </c>
      <c r="N177" s="262">
        <v>0</v>
      </c>
      <c r="O177" s="180">
        <f>M177+N177</f>
        <v>0</v>
      </c>
      <c r="P177" s="263">
        <v>0</v>
      </c>
      <c r="Q177" s="185">
        <f>O177+P177</f>
        <v>0</v>
      </c>
      <c r="R177" s="261">
        <v>0</v>
      </c>
      <c r="S177" s="262">
        <v>0</v>
      </c>
      <c r="T177" s="180">
        <f t="shared" ref="T177:T179" si="256">+R177+S177</f>
        <v>0</v>
      </c>
      <c r="U177" s="263">
        <v>0</v>
      </c>
      <c r="V177" s="188">
        <f t="shared" ref="V177:V179" si="257">+T177+U177</f>
        <v>0</v>
      </c>
      <c r="W177" s="264">
        <f t="shared" si="235"/>
        <v>0</v>
      </c>
    </row>
    <row r="178" spans="1:23" ht="13.5" customHeight="1">
      <c r="A178" s="129"/>
      <c r="B178" s="214"/>
      <c r="C178" s="132"/>
      <c r="D178" s="132"/>
      <c r="E178" s="132"/>
      <c r="F178" s="132"/>
      <c r="G178" s="132"/>
      <c r="H178" s="132"/>
      <c r="I178" s="133"/>
      <c r="J178" s="129"/>
      <c r="K178" s="129"/>
      <c r="L178" s="260" t="s">
        <v>26</v>
      </c>
      <c r="M178" s="261">
        <v>0</v>
      </c>
      <c r="N178" s="262">
        <v>0</v>
      </c>
      <c r="O178" s="180">
        <f>M178+N178</f>
        <v>0</v>
      </c>
      <c r="P178" s="265">
        <v>0</v>
      </c>
      <c r="Q178" s="185">
        <f>O178+P178</f>
        <v>0</v>
      </c>
      <c r="R178" s="261">
        <v>0</v>
      </c>
      <c r="S178" s="262">
        <v>0</v>
      </c>
      <c r="T178" s="180">
        <f t="shared" si="256"/>
        <v>0</v>
      </c>
      <c r="U178" s="265">
        <v>0</v>
      </c>
      <c r="V178" s="180">
        <f t="shared" si="257"/>
        <v>0</v>
      </c>
      <c r="W178" s="264">
        <f>IF(Q178=0,0,((V178/Q178)-1)*100)</f>
        <v>0</v>
      </c>
    </row>
    <row r="179" spans="1:23" ht="13.5" customHeight="1" thickBot="1">
      <c r="A179" s="129"/>
      <c r="B179" s="214"/>
      <c r="C179" s="132"/>
      <c r="D179" s="132"/>
      <c r="E179" s="132"/>
      <c r="F179" s="132"/>
      <c r="G179" s="132"/>
      <c r="H179" s="132"/>
      <c r="I179" s="133"/>
      <c r="J179" s="129"/>
      <c r="K179" s="129"/>
      <c r="L179" s="260" t="s">
        <v>27</v>
      </c>
      <c r="M179" s="261">
        <v>0</v>
      </c>
      <c r="N179" s="262">
        <v>0</v>
      </c>
      <c r="O179" s="180">
        <f>M179+N179</f>
        <v>0</v>
      </c>
      <c r="P179" s="266">
        <v>0</v>
      </c>
      <c r="Q179" s="185">
        <f>O179+P179</f>
        <v>0</v>
      </c>
      <c r="R179" s="261">
        <v>0</v>
      </c>
      <c r="S179" s="262">
        <v>0</v>
      </c>
      <c r="T179" s="180">
        <f t="shared" si="256"/>
        <v>0</v>
      </c>
      <c r="U179" s="266">
        <v>0</v>
      </c>
      <c r="V179" s="188">
        <f t="shared" si="257"/>
        <v>0</v>
      </c>
      <c r="W179" s="264">
        <f t="shared" si="235"/>
        <v>0</v>
      </c>
    </row>
    <row r="180" spans="1:23" ht="14.25" thickTop="1" thickBot="1">
      <c r="B180" s="212"/>
      <c r="C180" s="123"/>
      <c r="D180" s="123"/>
      <c r="E180" s="123"/>
      <c r="F180" s="123"/>
      <c r="G180" s="123"/>
      <c r="H180" s="123"/>
      <c r="I180" s="124"/>
      <c r="L180" s="208" t="s">
        <v>28</v>
      </c>
      <c r="M180" s="189">
        <f t="shared" ref="M180:V180" si="258">+M177+M178+M179</f>
        <v>0</v>
      </c>
      <c r="N180" s="190">
        <f t="shared" si="258"/>
        <v>0</v>
      </c>
      <c r="O180" s="189">
        <f t="shared" si="258"/>
        <v>0</v>
      </c>
      <c r="P180" s="189">
        <f t="shared" si="258"/>
        <v>0</v>
      </c>
      <c r="Q180" s="195">
        <f t="shared" si="258"/>
        <v>0</v>
      </c>
      <c r="R180" s="189">
        <f t="shared" si="258"/>
        <v>0</v>
      </c>
      <c r="S180" s="190">
        <f t="shared" si="258"/>
        <v>0</v>
      </c>
      <c r="T180" s="189">
        <f t="shared" si="258"/>
        <v>0</v>
      </c>
      <c r="U180" s="189">
        <f t="shared" si="258"/>
        <v>0</v>
      </c>
      <c r="V180" s="195">
        <f t="shared" si="258"/>
        <v>0</v>
      </c>
      <c r="W180" s="192">
        <f t="shared" si="235"/>
        <v>0</v>
      </c>
    </row>
    <row r="181" spans="1:23" ht="14.25" thickTop="1" thickBot="1">
      <c r="B181" s="212"/>
      <c r="C181" s="123"/>
      <c r="D181" s="123"/>
      <c r="E181" s="123"/>
      <c r="F181" s="123"/>
      <c r="G181" s="123"/>
      <c r="H181" s="123"/>
      <c r="I181" s="124"/>
      <c r="L181" s="208" t="s">
        <v>94</v>
      </c>
      <c r="M181" s="189">
        <f t="shared" ref="M181" si="259">+M172+M176+M180</f>
        <v>0</v>
      </c>
      <c r="N181" s="190">
        <f t="shared" ref="N181" si="260">+N172+N176+N180</f>
        <v>0</v>
      </c>
      <c r="O181" s="189">
        <f t="shared" ref="O181" si="261">+O172+O176+O180</f>
        <v>0</v>
      </c>
      <c r="P181" s="189">
        <f t="shared" ref="P181" si="262">+P172+P176+P180</f>
        <v>0</v>
      </c>
      <c r="Q181" s="189">
        <f t="shared" ref="Q181" si="263">+Q172+Q176+Q180</f>
        <v>0</v>
      </c>
      <c r="R181" s="189">
        <f t="shared" ref="R181" si="264">+R172+R176+R180</f>
        <v>0</v>
      </c>
      <c r="S181" s="190">
        <f t="shared" ref="S181" si="265">+S172+S176+S180</f>
        <v>0</v>
      </c>
      <c r="T181" s="189">
        <f t="shared" ref="T181" si="266">+T172+T176+T180</f>
        <v>0</v>
      </c>
      <c r="U181" s="189">
        <f t="shared" ref="U181" si="267">+U172+U176+U180</f>
        <v>0</v>
      </c>
      <c r="V181" s="191">
        <f t="shared" ref="V181" si="268">+V172+V176+V180</f>
        <v>0</v>
      </c>
      <c r="W181" s="192">
        <f t="shared" ref="W181" si="269">IF(Q181=0,0,((V181/Q181)-1)*100)</f>
        <v>0</v>
      </c>
    </row>
    <row r="182" spans="1:23" ht="14.25" thickTop="1" thickBot="1">
      <c r="B182" s="212"/>
      <c r="C182" s="123"/>
      <c r="D182" s="123"/>
      <c r="E182" s="123"/>
      <c r="F182" s="123"/>
      <c r="G182" s="123"/>
      <c r="H182" s="123"/>
      <c r="I182" s="124"/>
      <c r="L182" s="208" t="s">
        <v>92</v>
      </c>
      <c r="M182" s="189">
        <f t="shared" ref="M182:V182" si="270">+M168+M172+M176+M180</f>
        <v>0</v>
      </c>
      <c r="N182" s="190">
        <f t="shared" si="270"/>
        <v>0</v>
      </c>
      <c r="O182" s="189">
        <f t="shared" si="270"/>
        <v>0</v>
      </c>
      <c r="P182" s="189">
        <f t="shared" si="270"/>
        <v>0</v>
      </c>
      <c r="Q182" s="189">
        <f t="shared" si="270"/>
        <v>0</v>
      </c>
      <c r="R182" s="189">
        <f t="shared" si="270"/>
        <v>0</v>
      </c>
      <c r="S182" s="190">
        <f t="shared" si="270"/>
        <v>0</v>
      </c>
      <c r="T182" s="189">
        <f t="shared" si="270"/>
        <v>0</v>
      </c>
      <c r="U182" s="189">
        <f t="shared" si="270"/>
        <v>0</v>
      </c>
      <c r="V182" s="191">
        <f t="shared" si="270"/>
        <v>0</v>
      </c>
      <c r="W182" s="192">
        <f>IF(Q182=0,0,((V182/Q182)-1)*100)</f>
        <v>0</v>
      </c>
    </row>
    <row r="183" spans="1:23" ht="14.25" thickTop="1" thickBot="1">
      <c r="B183" s="212"/>
      <c r="C183" s="123"/>
      <c r="D183" s="123"/>
      <c r="E183" s="123"/>
      <c r="F183" s="123"/>
      <c r="G183" s="123"/>
      <c r="H183" s="123"/>
      <c r="I183" s="124"/>
      <c r="L183" s="205" t="s">
        <v>61</v>
      </c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6"/>
    </row>
    <row r="184" spans="1:23" ht="13.5" thickTop="1">
      <c r="B184" s="212"/>
      <c r="C184" s="123"/>
      <c r="D184" s="123"/>
      <c r="E184" s="123"/>
      <c r="F184" s="123"/>
      <c r="G184" s="123"/>
      <c r="H184" s="123"/>
      <c r="I184" s="124"/>
      <c r="L184" s="286" t="s">
        <v>51</v>
      </c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8"/>
    </row>
    <row r="185" spans="1:23" ht="13.5" thickBot="1">
      <c r="B185" s="212"/>
      <c r="C185" s="123"/>
      <c r="D185" s="123"/>
      <c r="E185" s="123"/>
      <c r="F185" s="123"/>
      <c r="G185" s="123"/>
      <c r="H185" s="123"/>
      <c r="I185" s="124"/>
      <c r="L185" s="289" t="s">
        <v>52</v>
      </c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1"/>
    </row>
    <row r="186" spans="1:23" ht="14.25" thickTop="1" thickBot="1">
      <c r="B186" s="212"/>
      <c r="C186" s="123"/>
      <c r="D186" s="123"/>
      <c r="E186" s="123"/>
      <c r="F186" s="123"/>
      <c r="G186" s="123"/>
      <c r="H186" s="123"/>
      <c r="I186" s="124"/>
      <c r="L186" s="202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122" t="s">
        <v>41</v>
      </c>
    </row>
    <row r="187" spans="1:23" ht="14.25" thickTop="1" thickBot="1">
      <c r="B187" s="212"/>
      <c r="C187" s="123"/>
      <c r="D187" s="123"/>
      <c r="E187" s="123"/>
      <c r="F187" s="123"/>
      <c r="G187" s="123"/>
      <c r="H187" s="123"/>
      <c r="I187" s="124"/>
      <c r="L187" s="224"/>
      <c r="M187" s="283" t="s">
        <v>91</v>
      </c>
      <c r="N187" s="284"/>
      <c r="O187" s="284"/>
      <c r="P187" s="284"/>
      <c r="Q187" s="285"/>
      <c r="R187" s="283" t="s">
        <v>93</v>
      </c>
      <c r="S187" s="284"/>
      <c r="T187" s="284"/>
      <c r="U187" s="284"/>
      <c r="V187" s="285"/>
      <c r="W187" s="225" t="s">
        <v>4</v>
      </c>
    </row>
    <row r="188" spans="1:23" ht="13.5" thickTop="1">
      <c r="B188" s="212"/>
      <c r="C188" s="123"/>
      <c r="D188" s="123"/>
      <c r="E188" s="123"/>
      <c r="F188" s="123"/>
      <c r="G188" s="123"/>
      <c r="H188" s="123"/>
      <c r="I188" s="124"/>
      <c r="L188" s="226" t="s">
        <v>5</v>
      </c>
      <c r="M188" s="227"/>
      <c r="N188" s="230"/>
      <c r="O188" s="199"/>
      <c r="P188" s="231"/>
      <c r="Q188" s="200"/>
      <c r="R188" s="227"/>
      <c r="S188" s="230"/>
      <c r="T188" s="199"/>
      <c r="U188" s="231"/>
      <c r="V188" s="200"/>
      <c r="W188" s="229" t="s">
        <v>6</v>
      </c>
    </row>
    <row r="189" spans="1:23" ht="13.5" thickBot="1">
      <c r="B189" s="212"/>
      <c r="C189" s="123"/>
      <c r="D189" s="123"/>
      <c r="E189" s="123"/>
      <c r="F189" s="123"/>
      <c r="G189" s="123"/>
      <c r="H189" s="123"/>
      <c r="I189" s="124"/>
      <c r="L189" s="232"/>
      <c r="M189" s="236" t="s">
        <v>42</v>
      </c>
      <c r="N189" s="237" t="s">
        <v>43</v>
      </c>
      <c r="O189" s="201" t="s">
        <v>44</v>
      </c>
      <c r="P189" s="238" t="s">
        <v>13</v>
      </c>
      <c r="Q189" s="221" t="s">
        <v>9</v>
      </c>
      <c r="R189" s="236" t="s">
        <v>42</v>
      </c>
      <c r="S189" s="237" t="s">
        <v>43</v>
      </c>
      <c r="T189" s="201" t="s">
        <v>44</v>
      </c>
      <c r="U189" s="238" t="s">
        <v>13</v>
      </c>
      <c r="V189" s="221" t="s">
        <v>9</v>
      </c>
      <c r="W189" s="235"/>
    </row>
    <row r="190" spans="1:23" ht="4.5" customHeight="1" thickTop="1">
      <c r="B190" s="212"/>
      <c r="C190" s="123"/>
      <c r="D190" s="123"/>
      <c r="E190" s="123"/>
      <c r="F190" s="123"/>
      <c r="G190" s="123"/>
      <c r="H190" s="123"/>
      <c r="I190" s="124"/>
      <c r="L190" s="226"/>
      <c r="M190" s="242"/>
      <c r="N190" s="243"/>
      <c r="O190" s="176"/>
      <c r="P190" s="244"/>
      <c r="Q190" s="182"/>
      <c r="R190" s="242"/>
      <c r="S190" s="243"/>
      <c r="T190" s="176"/>
      <c r="U190" s="244"/>
      <c r="V190" s="186"/>
      <c r="W190" s="245"/>
    </row>
    <row r="191" spans="1:23">
      <c r="B191" s="212"/>
      <c r="C191" s="123"/>
      <c r="D191" s="123"/>
      <c r="E191" s="123"/>
      <c r="F191" s="123"/>
      <c r="G191" s="123"/>
      <c r="H191" s="123"/>
      <c r="I191" s="124"/>
      <c r="L191" s="226" t="s">
        <v>14</v>
      </c>
      <c r="M191" s="248">
        <v>0</v>
      </c>
      <c r="N191" s="249">
        <v>0</v>
      </c>
      <c r="O191" s="177">
        <f>SUM(M191:N191)</f>
        <v>0</v>
      </c>
      <c r="P191" s="102">
        <v>0</v>
      </c>
      <c r="Q191" s="183">
        <f>O191+P191</f>
        <v>0</v>
      </c>
      <c r="R191" s="248">
        <v>73</v>
      </c>
      <c r="S191" s="249">
        <v>38</v>
      </c>
      <c r="T191" s="177">
        <f t="shared" ref="T191:T193" si="271">+R191+S191</f>
        <v>111</v>
      </c>
      <c r="U191" s="102">
        <v>0</v>
      </c>
      <c r="V191" s="187">
        <f t="shared" ref="V191:V193" si="272">+T191+U191</f>
        <v>111</v>
      </c>
      <c r="W191" s="222">
        <f t="shared" ref="W191:W203" si="273">IF(Q191=0,0,((V191/Q191)-1)*100)</f>
        <v>0</v>
      </c>
    </row>
    <row r="192" spans="1:23">
      <c r="B192" s="212"/>
      <c r="C192" s="123"/>
      <c r="D192" s="123"/>
      <c r="E192" s="123"/>
      <c r="F192" s="123"/>
      <c r="G192" s="123"/>
      <c r="H192" s="123"/>
      <c r="I192" s="124"/>
      <c r="L192" s="226" t="s">
        <v>15</v>
      </c>
      <c r="M192" s="248">
        <v>20</v>
      </c>
      <c r="N192" s="249">
        <v>34</v>
      </c>
      <c r="O192" s="177">
        <f>SUM(M192:N192)</f>
        <v>54</v>
      </c>
      <c r="P192" s="102">
        <v>0</v>
      </c>
      <c r="Q192" s="183">
        <f>O192+P192</f>
        <v>54</v>
      </c>
      <c r="R192" s="248">
        <v>55</v>
      </c>
      <c r="S192" s="249">
        <v>29</v>
      </c>
      <c r="T192" s="177">
        <f t="shared" si="271"/>
        <v>84</v>
      </c>
      <c r="U192" s="102">
        <v>0</v>
      </c>
      <c r="V192" s="187">
        <f t="shared" si="272"/>
        <v>84</v>
      </c>
      <c r="W192" s="222">
        <f t="shared" si="273"/>
        <v>55.555555555555557</v>
      </c>
    </row>
    <row r="193" spans="1:23" ht="13.5" thickBot="1">
      <c r="B193" s="212"/>
      <c r="C193" s="123"/>
      <c r="D193" s="123"/>
      <c r="E193" s="123"/>
      <c r="F193" s="123"/>
      <c r="G193" s="123"/>
      <c r="H193" s="123"/>
      <c r="I193" s="124"/>
      <c r="L193" s="232" t="s">
        <v>16</v>
      </c>
      <c r="M193" s="248">
        <v>54</v>
      </c>
      <c r="N193" s="249">
        <v>56</v>
      </c>
      <c r="O193" s="177">
        <f>SUM(M193:N193)</f>
        <v>110</v>
      </c>
      <c r="P193" s="102">
        <v>0</v>
      </c>
      <c r="Q193" s="183">
        <f>O193+P193</f>
        <v>110</v>
      </c>
      <c r="R193" s="248">
        <v>35</v>
      </c>
      <c r="S193" s="249">
        <v>31</v>
      </c>
      <c r="T193" s="177">
        <f t="shared" si="271"/>
        <v>66</v>
      </c>
      <c r="U193" s="102">
        <v>0</v>
      </c>
      <c r="V193" s="187">
        <f t="shared" si="272"/>
        <v>66</v>
      </c>
      <c r="W193" s="222">
        <f t="shared" si="273"/>
        <v>-40</v>
      </c>
    </row>
    <row r="194" spans="1:23" ht="14.25" thickTop="1" thickBot="1">
      <c r="B194" s="212"/>
      <c r="C194" s="123"/>
      <c r="D194" s="123"/>
      <c r="E194" s="123"/>
      <c r="F194" s="123"/>
      <c r="G194" s="123"/>
      <c r="H194" s="123"/>
      <c r="I194" s="124"/>
      <c r="L194" s="208" t="s">
        <v>56</v>
      </c>
      <c r="M194" s="189">
        <f>M191+M192+M193</f>
        <v>74</v>
      </c>
      <c r="N194" s="190">
        <f>N191+N192+N193</f>
        <v>90</v>
      </c>
      <c r="O194" s="189">
        <f>O191+O192+O193</f>
        <v>164</v>
      </c>
      <c r="P194" s="189">
        <f>P191+P192+P193</f>
        <v>0</v>
      </c>
      <c r="Q194" s="189">
        <f>+Q191+Q192+Q193</f>
        <v>164</v>
      </c>
      <c r="R194" s="189">
        <f>R191+R192+R193</f>
        <v>163</v>
      </c>
      <c r="S194" s="190">
        <f>S191+S192+S193</f>
        <v>98</v>
      </c>
      <c r="T194" s="189">
        <f>+T191+T192+T193</f>
        <v>261</v>
      </c>
      <c r="U194" s="189">
        <f>U191+U192+U193</f>
        <v>0</v>
      </c>
      <c r="V194" s="191">
        <f>+V191+V192+V193</f>
        <v>261</v>
      </c>
      <c r="W194" s="192">
        <f t="shared" si="273"/>
        <v>59.146341463414643</v>
      </c>
    </row>
    <row r="195" spans="1:23" ht="13.5" thickTop="1">
      <c r="B195" s="212"/>
      <c r="C195" s="123"/>
      <c r="D195" s="123"/>
      <c r="E195" s="123"/>
      <c r="F195" s="123"/>
      <c r="G195" s="123"/>
      <c r="H195" s="123"/>
      <c r="I195" s="124"/>
      <c r="L195" s="226" t="s">
        <v>18</v>
      </c>
      <c r="M195" s="258">
        <v>63</v>
      </c>
      <c r="N195" s="259">
        <v>74</v>
      </c>
      <c r="O195" s="178">
        <f>SUM(M195:N195)</f>
        <v>137</v>
      </c>
      <c r="P195" s="102">
        <v>0</v>
      </c>
      <c r="Q195" s="184">
        <f>+P195+O195</f>
        <v>137</v>
      </c>
      <c r="R195" s="258">
        <v>35</v>
      </c>
      <c r="S195" s="259">
        <v>28</v>
      </c>
      <c r="T195" s="178">
        <f t="shared" ref="T195:T197" si="274">+R195+S195</f>
        <v>63</v>
      </c>
      <c r="U195" s="102">
        <v>0</v>
      </c>
      <c r="V195" s="187">
        <f t="shared" ref="V195:V197" si="275">+T195+U195</f>
        <v>63</v>
      </c>
      <c r="W195" s="222">
        <f t="shared" si="273"/>
        <v>-54.014598540145982</v>
      </c>
    </row>
    <row r="196" spans="1:23">
      <c r="B196" s="212"/>
      <c r="C196" s="123"/>
      <c r="D196" s="123"/>
      <c r="E196" s="123"/>
      <c r="F196" s="123"/>
      <c r="G196" s="123"/>
      <c r="H196" s="123"/>
      <c r="I196" s="124"/>
      <c r="L196" s="226" t="s">
        <v>19</v>
      </c>
      <c r="M196" s="248">
        <v>44</v>
      </c>
      <c r="N196" s="249">
        <v>73</v>
      </c>
      <c r="O196" s="177">
        <f>SUM(M196:N196)</f>
        <v>117</v>
      </c>
      <c r="P196" s="102">
        <v>0</v>
      </c>
      <c r="Q196" s="183">
        <f>+P196+O196</f>
        <v>117</v>
      </c>
      <c r="R196" s="248">
        <v>24</v>
      </c>
      <c r="S196" s="249">
        <v>31</v>
      </c>
      <c r="T196" s="177">
        <f t="shared" si="274"/>
        <v>55</v>
      </c>
      <c r="U196" s="102">
        <v>0</v>
      </c>
      <c r="V196" s="187">
        <f t="shared" si="275"/>
        <v>55</v>
      </c>
      <c r="W196" s="222">
        <f>IF(Q196=0,0,((V196/Q196)-1)*100)</f>
        <v>-52.991452991452995</v>
      </c>
    </row>
    <row r="197" spans="1:23" ht="13.5" thickBot="1">
      <c r="B197" s="212"/>
      <c r="C197" s="123"/>
      <c r="D197" s="123"/>
      <c r="E197" s="123"/>
      <c r="F197" s="123"/>
      <c r="G197" s="123"/>
      <c r="H197" s="123"/>
      <c r="I197" s="124"/>
      <c r="L197" s="226" t="s">
        <v>20</v>
      </c>
      <c r="M197" s="248">
        <v>35</v>
      </c>
      <c r="N197" s="249">
        <v>57</v>
      </c>
      <c r="O197" s="177">
        <f>SUM(M197:N197)</f>
        <v>92</v>
      </c>
      <c r="P197" s="102">
        <v>0</v>
      </c>
      <c r="Q197" s="183">
        <f>+P197+O197</f>
        <v>92</v>
      </c>
      <c r="R197" s="248">
        <v>26</v>
      </c>
      <c r="S197" s="249">
        <v>36</v>
      </c>
      <c r="T197" s="177">
        <f t="shared" si="274"/>
        <v>62</v>
      </c>
      <c r="U197" s="102">
        <v>0</v>
      </c>
      <c r="V197" s="187">
        <f t="shared" si="275"/>
        <v>62</v>
      </c>
      <c r="W197" s="222">
        <f>IF(Q197=0,0,((V197/Q197)-1)*100)</f>
        <v>-32.608695652173914</v>
      </c>
    </row>
    <row r="198" spans="1:23" ht="14.25" thickTop="1" thickBot="1">
      <c r="B198" s="212"/>
      <c r="C198" s="123"/>
      <c r="D198" s="123"/>
      <c r="E198" s="123"/>
      <c r="F198" s="123"/>
      <c r="G198" s="123"/>
      <c r="H198" s="123"/>
      <c r="I198" s="124"/>
      <c r="L198" s="208" t="s">
        <v>89</v>
      </c>
      <c r="M198" s="189">
        <f t="shared" ref="M198:V198" si="276">+M195+M196+M197</f>
        <v>142</v>
      </c>
      <c r="N198" s="190">
        <f t="shared" si="276"/>
        <v>204</v>
      </c>
      <c r="O198" s="189">
        <f t="shared" si="276"/>
        <v>346</v>
      </c>
      <c r="P198" s="189">
        <f t="shared" si="276"/>
        <v>0</v>
      </c>
      <c r="Q198" s="189">
        <f t="shared" si="276"/>
        <v>346</v>
      </c>
      <c r="R198" s="189">
        <f t="shared" si="276"/>
        <v>85</v>
      </c>
      <c r="S198" s="190">
        <f t="shared" si="276"/>
        <v>95</v>
      </c>
      <c r="T198" s="189">
        <f t="shared" si="276"/>
        <v>180</v>
      </c>
      <c r="U198" s="189">
        <f t="shared" si="276"/>
        <v>0</v>
      </c>
      <c r="V198" s="191">
        <f t="shared" si="276"/>
        <v>180</v>
      </c>
      <c r="W198" s="192">
        <f t="shared" ref="W198" si="277">IF(Q198=0,0,((V198/Q198)-1)*100)</f>
        <v>-47.976878612716767</v>
      </c>
    </row>
    <row r="199" spans="1:23" ht="13.5" thickTop="1">
      <c r="B199" s="212"/>
      <c r="C199" s="123"/>
      <c r="D199" s="123"/>
      <c r="E199" s="123"/>
      <c r="F199" s="123"/>
      <c r="G199" s="123"/>
      <c r="H199" s="123"/>
      <c r="I199" s="124"/>
      <c r="L199" s="226" t="s">
        <v>21</v>
      </c>
      <c r="M199" s="248">
        <v>27</v>
      </c>
      <c r="N199" s="249">
        <v>46</v>
      </c>
      <c r="O199" s="177">
        <f>SUM(M199:N199)</f>
        <v>73</v>
      </c>
      <c r="P199" s="102">
        <v>0</v>
      </c>
      <c r="Q199" s="183">
        <f>+P199+O199</f>
        <v>73</v>
      </c>
      <c r="R199" s="248">
        <v>19</v>
      </c>
      <c r="S199" s="249">
        <v>29</v>
      </c>
      <c r="T199" s="177">
        <f t="shared" ref="T199:T200" si="278">+R199+S199</f>
        <v>48</v>
      </c>
      <c r="U199" s="102">
        <v>0</v>
      </c>
      <c r="V199" s="187">
        <f t="shared" ref="V199:V200" si="279">+T199+U199</f>
        <v>48</v>
      </c>
      <c r="W199" s="222">
        <f t="shared" si="273"/>
        <v>-34.246575342465761</v>
      </c>
    </row>
    <row r="200" spans="1:23">
      <c r="B200" s="212"/>
      <c r="C200" s="123"/>
      <c r="D200" s="123"/>
      <c r="E200" s="123"/>
      <c r="F200" s="123"/>
      <c r="G200" s="123"/>
      <c r="H200" s="123"/>
      <c r="I200" s="124"/>
      <c r="L200" s="226" t="s">
        <v>90</v>
      </c>
      <c r="M200" s="248">
        <v>33</v>
      </c>
      <c r="N200" s="249">
        <v>49</v>
      </c>
      <c r="O200" s="177">
        <f>SUM(M200:N200)</f>
        <v>82</v>
      </c>
      <c r="P200" s="102">
        <v>0</v>
      </c>
      <c r="Q200" s="183">
        <f>+P200+O200</f>
        <v>82</v>
      </c>
      <c r="R200" s="248">
        <v>17</v>
      </c>
      <c r="S200" s="249">
        <v>25</v>
      </c>
      <c r="T200" s="177">
        <f t="shared" si="278"/>
        <v>42</v>
      </c>
      <c r="U200" s="102">
        <v>0</v>
      </c>
      <c r="V200" s="187">
        <f t="shared" si="279"/>
        <v>42</v>
      </c>
      <c r="W200" s="222">
        <f>IF(Q200=0,0,((V200/Q200)-1)*100)</f>
        <v>-48.780487804878049</v>
      </c>
    </row>
    <row r="201" spans="1:23" ht="13.5" thickBot="1">
      <c r="B201" s="212"/>
      <c r="C201" s="123"/>
      <c r="D201" s="123"/>
      <c r="E201" s="123"/>
      <c r="F201" s="123"/>
      <c r="G201" s="123"/>
      <c r="H201" s="123"/>
      <c r="I201" s="124"/>
      <c r="L201" s="226" t="s">
        <v>22</v>
      </c>
      <c r="M201" s="248">
        <v>45</v>
      </c>
      <c r="N201" s="249">
        <v>61</v>
      </c>
      <c r="O201" s="179">
        <f>SUM(M201:N201)</f>
        <v>106</v>
      </c>
      <c r="P201" s="255">
        <v>0</v>
      </c>
      <c r="Q201" s="183">
        <f>+P201+O201</f>
        <v>106</v>
      </c>
      <c r="R201" s="248">
        <v>54</v>
      </c>
      <c r="S201" s="249">
        <v>28</v>
      </c>
      <c r="T201" s="179">
        <f>+R201+S201</f>
        <v>82</v>
      </c>
      <c r="U201" s="255">
        <v>0</v>
      </c>
      <c r="V201" s="187">
        <f>+T201+U201</f>
        <v>82</v>
      </c>
      <c r="W201" s="222">
        <f t="shared" si="273"/>
        <v>-22.641509433962259</v>
      </c>
    </row>
    <row r="202" spans="1:23" ht="14.25" thickTop="1" thickBot="1">
      <c r="B202" s="212"/>
      <c r="C202" s="123"/>
      <c r="D202" s="123"/>
      <c r="E202" s="123"/>
      <c r="F202" s="123"/>
      <c r="G202" s="123"/>
      <c r="H202" s="123"/>
      <c r="I202" s="124"/>
      <c r="L202" s="209" t="s">
        <v>23</v>
      </c>
      <c r="M202" s="193">
        <f>+M199+M200+M201</f>
        <v>105</v>
      </c>
      <c r="N202" s="193">
        <f t="shared" ref="N202" si="280">+N199+N200+N201</f>
        <v>156</v>
      </c>
      <c r="O202" s="197">
        <f t="shared" ref="O202" si="281">+O199+O200+O201</f>
        <v>261</v>
      </c>
      <c r="P202" s="197">
        <f t="shared" ref="P202" si="282">+P199+P200+P201</f>
        <v>0</v>
      </c>
      <c r="Q202" s="196">
        <f t="shared" ref="Q202" si="283">+Q199+Q200+Q201</f>
        <v>261</v>
      </c>
      <c r="R202" s="193">
        <f t="shared" ref="R202" si="284">+R199+R200+R201</f>
        <v>90</v>
      </c>
      <c r="S202" s="193">
        <f t="shared" ref="S202" si="285">+S199+S200+S201</f>
        <v>82</v>
      </c>
      <c r="T202" s="197">
        <f t="shared" ref="T202" si="286">+T199+T200+T201</f>
        <v>172</v>
      </c>
      <c r="U202" s="197">
        <f t="shared" ref="U202" si="287">+U199+U200+U201</f>
        <v>0</v>
      </c>
      <c r="V202" s="197">
        <f t="shared" ref="V202" si="288">+V199+V200+V201</f>
        <v>172</v>
      </c>
      <c r="W202" s="198">
        <f t="shared" si="273"/>
        <v>-34.099616858237546</v>
      </c>
    </row>
    <row r="203" spans="1:23" ht="13.5" thickTop="1">
      <c r="A203" s="129"/>
      <c r="B203" s="213"/>
      <c r="C203" s="130"/>
      <c r="D203" s="130"/>
      <c r="E203" s="130"/>
      <c r="F203" s="130"/>
      <c r="G203" s="130"/>
      <c r="H203" s="130"/>
      <c r="I203" s="131"/>
      <c r="J203" s="129"/>
      <c r="K203" s="129"/>
      <c r="L203" s="260" t="s">
        <v>25</v>
      </c>
      <c r="M203" s="261">
        <v>70</v>
      </c>
      <c r="N203" s="262">
        <v>71</v>
      </c>
      <c r="O203" s="180">
        <f>SUM(M203:N203)</f>
        <v>141</v>
      </c>
      <c r="P203" s="263">
        <v>0</v>
      </c>
      <c r="Q203" s="185">
        <f>+P203+O203</f>
        <v>141</v>
      </c>
      <c r="R203" s="261">
        <v>54</v>
      </c>
      <c r="S203" s="262">
        <v>29</v>
      </c>
      <c r="T203" s="180">
        <f t="shared" ref="T203:T205" si="289">+R203+S203</f>
        <v>83</v>
      </c>
      <c r="U203" s="263">
        <v>0</v>
      </c>
      <c r="V203" s="188">
        <f t="shared" ref="V203:V205" si="290">+T203+U203</f>
        <v>83</v>
      </c>
      <c r="W203" s="264">
        <f t="shared" si="273"/>
        <v>-41.134751773049651</v>
      </c>
    </row>
    <row r="204" spans="1:23" ht="13.5" customHeight="1">
      <c r="A204" s="129"/>
      <c r="B204" s="214"/>
      <c r="C204" s="132"/>
      <c r="D204" s="132"/>
      <c r="E204" s="132"/>
      <c r="F204" s="132"/>
      <c r="G204" s="132"/>
      <c r="H204" s="132"/>
      <c r="I204" s="133"/>
      <c r="J204" s="129"/>
      <c r="K204" s="129"/>
      <c r="L204" s="260" t="s">
        <v>26</v>
      </c>
      <c r="M204" s="261">
        <v>72</v>
      </c>
      <c r="N204" s="262">
        <v>65</v>
      </c>
      <c r="O204" s="180">
        <f>SUM(M204:N204)</f>
        <v>137</v>
      </c>
      <c r="P204" s="265">
        <v>0</v>
      </c>
      <c r="Q204" s="185">
        <f>+P204+O204</f>
        <v>137</v>
      </c>
      <c r="R204" s="261">
        <v>58</v>
      </c>
      <c r="S204" s="262">
        <v>35</v>
      </c>
      <c r="T204" s="180">
        <f t="shared" si="289"/>
        <v>93</v>
      </c>
      <c r="U204" s="265">
        <v>0</v>
      </c>
      <c r="V204" s="180">
        <f t="shared" si="290"/>
        <v>93</v>
      </c>
      <c r="W204" s="264">
        <f>IF(Q204=0,0,((V204/Q204)-1)*100)</f>
        <v>-32.116788321167888</v>
      </c>
    </row>
    <row r="205" spans="1:23" ht="13.5" customHeight="1" thickBot="1">
      <c r="A205" s="129"/>
      <c r="B205" s="214"/>
      <c r="C205" s="132"/>
      <c r="D205" s="132"/>
      <c r="E205" s="132"/>
      <c r="F205" s="132"/>
      <c r="G205" s="132"/>
      <c r="H205" s="132"/>
      <c r="I205" s="133"/>
      <c r="J205" s="129"/>
      <c r="K205" s="129"/>
      <c r="L205" s="260" t="s">
        <v>27</v>
      </c>
      <c r="M205" s="261">
        <v>57</v>
      </c>
      <c r="N205" s="262">
        <v>53</v>
      </c>
      <c r="O205" s="180">
        <f>SUM(M205:N205)</f>
        <v>110</v>
      </c>
      <c r="P205" s="266"/>
      <c r="Q205" s="185">
        <f>+P205+O205</f>
        <v>110</v>
      </c>
      <c r="R205" s="261">
        <v>60</v>
      </c>
      <c r="S205" s="262">
        <v>38</v>
      </c>
      <c r="T205" s="180">
        <f t="shared" si="289"/>
        <v>98</v>
      </c>
      <c r="U205" s="266">
        <v>0</v>
      </c>
      <c r="V205" s="188">
        <f t="shared" si="290"/>
        <v>98</v>
      </c>
      <c r="W205" s="264">
        <f t="shared" ref="W205:W206" si="291">IF(Q205=0,0,((V205/Q205)-1)*100)</f>
        <v>-10.909090909090914</v>
      </c>
    </row>
    <row r="206" spans="1:23" ht="13.5" customHeight="1" thickTop="1" thickBot="1">
      <c r="A206" s="129"/>
      <c r="B206" s="214"/>
      <c r="C206" s="132"/>
      <c r="D206" s="132"/>
      <c r="E206" s="132"/>
      <c r="F206" s="132"/>
      <c r="G206" s="132"/>
      <c r="H206" s="132"/>
      <c r="I206" s="133"/>
      <c r="J206" s="129"/>
      <c r="K206" s="129"/>
      <c r="L206" s="208" t="s">
        <v>28</v>
      </c>
      <c r="M206" s="189">
        <f t="shared" ref="M206:V206" si="292">+M203+M204+M205</f>
        <v>199</v>
      </c>
      <c r="N206" s="190">
        <f t="shared" si="292"/>
        <v>189</v>
      </c>
      <c r="O206" s="189">
        <f t="shared" si="292"/>
        <v>388</v>
      </c>
      <c r="P206" s="189">
        <f t="shared" si="292"/>
        <v>0</v>
      </c>
      <c r="Q206" s="195">
        <f t="shared" si="292"/>
        <v>388</v>
      </c>
      <c r="R206" s="189">
        <f t="shared" si="292"/>
        <v>172</v>
      </c>
      <c r="S206" s="190">
        <f t="shared" si="292"/>
        <v>102</v>
      </c>
      <c r="T206" s="189">
        <f t="shared" si="292"/>
        <v>274</v>
      </c>
      <c r="U206" s="189">
        <f t="shared" si="292"/>
        <v>0</v>
      </c>
      <c r="V206" s="195">
        <f t="shared" si="292"/>
        <v>274</v>
      </c>
      <c r="W206" s="192">
        <f t="shared" si="291"/>
        <v>-29.381443298969067</v>
      </c>
    </row>
    <row r="207" spans="1:23" ht="14.25" thickTop="1" thickBot="1">
      <c r="B207" s="212"/>
      <c r="C207" s="123"/>
      <c r="D207" s="123"/>
      <c r="E207" s="123"/>
      <c r="F207" s="123"/>
      <c r="G207" s="123"/>
      <c r="H207" s="123"/>
      <c r="I207" s="124"/>
      <c r="L207" s="208" t="s">
        <v>94</v>
      </c>
      <c r="M207" s="189">
        <f t="shared" ref="M207" si="293">+M198+M202+M206</f>
        <v>446</v>
      </c>
      <c r="N207" s="190">
        <f t="shared" ref="N207" si="294">+N198+N202+N206</f>
        <v>549</v>
      </c>
      <c r="O207" s="189">
        <f t="shared" ref="O207" si="295">+O198+O202+O206</f>
        <v>995</v>
      </c>
      <c r="P207" s="189">
        <f t="shared" ref="P207" si="296">+P198+P202+P206</f>
        <v>0</v>
      </c>
      <c r="Q207" s="189">
        <f t="shared" ref="Q207" si="297">+Q198+Q202+Q206</f>
        <v>995</v>
      </c>
      <c r="R207" s="189">
        <f t="shared" ref="R207" si="298">+R198+R202+R206</f>
        <v>347</v>
      </c>
      <c r="S207" s="190">
        <f t="shared" ref="S207" si="299">+S198+S202+S206</f>
        <v>279</v>
      </c>
      <c r="T207" s="189">
        <f t="shared" ref="T207" si="300">+T198+T202+T206</f>
        <v>626</v>
      </c>
      <c r="U207" s="189">
        <f t="shared" ref="U207" si="301">+U198+U202+U206</f>
        <v>0</v>
      </c>
      <c r="V207" s="191">
        <f t="shared" ref="V207" si="302">+V198+V202+V206</f>
        <v>626</v>
      </c>
      <c r="W207" s="192">
        <f t="shared" ref="W207:W208" si="303">IF(Q207=0,0,((V207/Q207)-1)*100)</f>
        <v>-37.085427135678394</v>
      </c>
    </row>
    <row r="208" spans="1:23" ht="14.25" thickTop="1" thickBot="1">
      <c r="B208" s="212"/>
      <c r="C208" s="123"/>
      <c r="D208" s="123"/>
      <c r="E208" s="123"/>
      <c r="F208" s="123"/>
      <c r="G208" s="123"/>
      <c r="H208" s="123"/>
      <c r="I208" s="124"/>
      <c r="L208" s="208" t="s">
        <v>92</v>
      </c>
      <c r="M208" s="189">
        <f t="shared" ref="M208:V208" si="304">+M194+M198+M202+M206</f>
        <v>520</v>
      </c>
      <c r="N208" s="190">
        <f t="shared" si="304"/>
        <v>639</v>
      </c>
      <c r="O208" s="189">
        <f t="shared" si="304"/>
        <v>1159</v>
      </c>
      <c r="P208" s="189">
        <f t="shared" si="304"/>
        <v>0</v>
      </c>
      <c r="Q208" s="189">
        <f t="shared" si="304"/>
        <v>1159</v>
      </c>
      <c r="R208" s="189">
        <f t="shared" si="304"/>
        <v>510</v>
      </c>
      <c r="S208" s="190">
        <f t="shared" si="304"/>
        <v>377</v>
      </c>
      <c r="T208" s="189">
        <f t="shared" si="304"/>
        <v>887</v>
      </c>
      <c r="U208" s="189">
        <f t="shared" si="304"/>
        <v>0</v>
      </c>
      <c r="V208" s="191">
        <f t="shared" si="304"/>
        <v>887</v>
      </c>
      <c r="W208" s="192">
        <f t="shared" si="303"/>
        <v>-23.468507333908541</v>
      </c>
    </row>
    <row r="209" spans="2:23" ht="14.25" thickTop="1" thickBot="1">
      <c r="B209" s="212"/>
      <c r="C209" s="123"/>
      <c r="D209" s="123"/>
      <c r="E209" s="123"/>
      <c r="F209" s="123"/>
      <c r="G209" s="123"/>
      <c r="H209" s="123"/>
      <c r="I209" s="124"/>
      <c r="L209" s="205" t="s">
        <v>61</v>
      </c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6"/>
    </row>
    <row r="210" spans="2:23" ht="13.5" thickTop="1">
      <c r="B210" s="212"/>
      <c r="C210" s="123"/>
      <c r="D210" s="123"/>
      <c r="E210" s="123"/>
      <c r="F210" s="123"/>
      <c r="G210" s="123"/>
      <c r="H210" s="123"/>
      <c r="I210" s="124"/>
      <c r="L210" s="286" t="s">
        <v>53</v>
      </c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8"/>
    </row>
    <row r="211" spans="2:23" ht="13.5" thickBot="1">
      <c r="B211" s="212"/>
      <c r="C211" s="123"/>
      <c r="D211" s="123"/>
      <c r="E211" s="123"/>
      <c r="F211" s="123"/>
      <c r="G211" s="123"/>
      <c r="H211" s="123"/>
      <c r="I211" s="124"/>
      <c r="L211" s="289" t="s">
        <v>54</v>
      </c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1"/>
    </row>
    <row r="212" spans="2:23" ht="14.25" thickTop="1" thickBot="1">
      <c r="B212" s="212"/>
      <c r="C212" s="123"/>
      <c r="D212" s="123"/>
      <c r="E212" s="123"/>
      <c r="F212" s="123"/>
      <c r="G212" s="123"/>
      <c r="H212" s="123"/>
      <c r="I212" s="124"/>
      <c r="L212" s="202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122"/>
    </row>
    <row r="213" spans="2:23" ht="14.25" thickTop="1" thickBot="1">
      <c r="B213" s="212"/>
      <c r="C213" s="123"/>
      <c r="D213" s="123"/>
      <c r="E213" s="123"/>
      <c r="F213" s="123"/>
      <c r="G213" s="123"/>
      <c r="H213" s="123"/>
      <c r="I213" s="124"/>
      <c r="L213" s="224"/>
      <c r="M213" s="283" t="s">
        <v>91</v>
      </c>
      <c r="N213" s="284"/>
      <c r="O213" s="284"/>
      <c r="P213" s="284"/>
      <c r="Q213" s="285"/>
      <c r="R213" s="283" t="s">
        <v>93</v>
      </c>
      <c r="S213" s="284"/>
      <c r="T213" s="284"/>
      <c r="U213" s="284"/>
      <c r="V213" s="285"/>
      <c r="W213" s="225" t="s">
        <v>4</v>
      </c>
    </row>
    <row r="214" spans="2:23" ht="13.5" thickTop="1">
      <c r="B214" s="212"/>
      <c r="C214" s="123"/>
      <c r="D214" s="123"/>
      <c r="E214" s="123"/>
      <c r="F214" s="123"/>
      <c r="G214" s="123"/>
      <c r="H214" s="123"/>
      <c r="I214" s="124"/>
      <c r="L214" s="226" t="s">
        <v>5</v>
      </c>
      <c r="M214" s="227"/>
      <c r="N214" s="230"/>
      <c r="O214" s="199"/>
      <c r="P214" s="231"/>
      <c r="Q214" s="200"/>
      <c r="R214" s="227"/>
      <c r="S214" s="230"/>
      <c r="T214" s="199"/>
      <c r="U214" s="231"/>
      <c r="V214" s="200"/>
      <c r="W214" s="229" t="s">
        <v>6</v>
      </c>
    </row>
    <row r="215" spans="2:23" ht="13.5" thickBot="1">
      <c r="B215" s="212"/>
      <c r="C215" s="123"/>
      <c r="D215" s="123"/>
      <c r="E215" s="123"/>
      <c r="F215" s="123"/>
      <c r="G215" s="123"/>
      <c r="H215" s="123"/>
      <c r="I215" s="124"/>
      <c r="L215" s="232"/>
      <c r="M215" s="236" t="s">
        <v>42</v>
      </c>
      <c r="N215" s="237" t="s">
        <v>43</v>
      </c>
      <c r="O215" s="201" t="s">
        <v>55</v>
      </c>
      <c r="P215" s="238" t="s">
        <v>13</v>
      </c>
      <c r="Q215" s="221" t="s">
        <v>9</v>
      </c>
      <c r="R215" s="236" t="s">
        <v>42</v>
      </c>
      <c r="S215" s="237" t="s">
        <v>43</v>
      </c>
      <c r="T215" s="201" t="s">
        <v>55</v>
      </c>
      <c r="U215" s="238" t="s">
        <v>13</v>
      </c>
      <c r="V215" s="221" t="s">
        <v>9</v>
      </c>
      <c r="W215" s="235"/>
    </row>
    <row r="216" spans="2:23" ht="5.25" customHeight="1" thickTop="1">
      <c r="B216" s="212"/>
      <c r="C216" s="123"/>
      <c r="D216" s="123"/>
      <c r="E216" s="123"/>
      <c r="F216" s="123"/>
      <c r="G216" s="123"/>
      <c r="H216" s="123"/>
      <c r="I216" s="124"/>
      <c r="L216" s="226"/>
      <c r="M216" s="242"/>
      <c r="N216" s="243"/>
      <c r="O216" s="176"/>
      <c r="P216" s="244"/>
      <c r="Q216" s="182"/>
      <c r="R216" s="242"/>
      <c r="S216" s="243"/>
      <c r="T216" s="176"/>
      <c r="U216" s="244"/>
      <c r="V216" s="186"/>
      <c r="W216" s="245"/>
    </row>
    <row r="217" spans="2:23">
      <c r="B217" s="212"/>
      <c r="C217" s="123"/>
      <c r="D217" s="123"/>
      <c r="E217" s="123"/>
      <c r="F217" s="123"/>
      <c r="G217" s="123"/>
      <c r="H217" s="123"/>
      <c r="I217" s="124"/>
      <c r="L217" s="226" t="s">
        <v>14</v>
      </c>
      <c r="M217" s="248">
        <f t="shared" ref="M217:N219" si="305">+M165+M191</f>
        <v>0</v>
      </c>
      <c r="N217" s="249">
        <f t="shared" si="305"/>
        <v>0</v>
      </c>
      <c r="O217" s="177">
        <f>+M217+N217</f>
        <v>0</v>
      </c>
      <c r="P217" s="102">
        <f>+P165+P191</f>
        <v>0</v>
      </c>
      <c r="Q217" s="183">
        <f>+O217+P217</f>
        <v>0</v>
      </c>
      <c r="R217" s="248">
        <f t="shared" ref="R217:S219" si="306">+R165+R191</f>
        <v>73</v>
      </c>
      <c r="S217" s="249">
        <f t="shared" si="306"/>
        <v>38</v>
      </c>
      <c r="T217" s="177">
        <f>+R217+S217</f>
        <v>111</v>
      </c>
      <c r="U217" s="102">
        <f>+U165+U191</f>
        <v>0</v>
      </c>
      <c r="V217" s="187">
        <f>+T217+U217</f>
        <v>111</v>
      </c>
      <c r="W217" s="222">
        <f t="shared" ref="W217:W229" si="307">IF(Q217=0,0,((V217/Q217)-1)*100)</f>
        <v>0</v>
      </c>
    </row>
    <row r="218" spans="2:23">
      <c r="B218" s="212"/>
      <c r="C218" s="123"/>
      <c r="D218" s="123"/>
      <c r="E218" s="123"/>
      <c r="F218" s="123"/>
      <c r="G218" s="123"/>
      <c r="H218" s="123"/>
      <c r="I218" s="124"/>
      <c r="L218" s="226" t="s">
        <v>15</v>
      </c>
      <c r="M218" s="248">
        <f t="shared" si="305"/>
        <v>20</v>
      </c>
      <c r="N218" s="249">
        <f t="shared" si="305"/>
        <v>34</v>
      </c>
      <c r="O218" s="177">
        <f t="shared" ref="O218:O219" si="308">+M218+N218</f>
        <v>54</v>
      </c>
      <c r="P218" s="102">
        <f>+P166+P192</f>
        <v>0</v>
      </c>
      <c r="Q218" s="183">
        <f t="shared" ref="Q218:Q219" si="309">+O218+P218</f>
        <v>54</v>
      </c>
      <c r="R218" s="248">
        <f t="shared" si="306"/>
        <v>55</v>
      </c>
      <c r="S218" s="249">
        <f t="shared" si="306"/>
        <v>29</v>
      </c>
      <c r="T218" s="177">
        <f t="shared" ref="T218:T219" si="310">+R218+S218</f>
        <v>84</v>
      </c>
      <c r="U218" s="102">
        <f>+U166+U192</f>
        <v>0</v>
      </c>
      <c r="V218" s="187">
        <f t="shared" ref="V218:V219" si="311">+T218+U218</f>
        <v>84</v>
      </c>
      <c r="W218" s="222">
        <f t="shared" si="307"/>
        <v>55.555555555555557</v>
      </c>
    </row>
    <row r="219" spans="2:23" ht="13.5" thickBot="1">
      <c r="B219" s="212"/>
      <c r="C219" s="123"/>
      <c r="D219" s="123"/>
      <c r="E219" s="123"/>
      <c r="F219" s="123"/>
      <c r="G219" s="123"/>
      <c r="H219" s="123"/>
      <c r="I219" s="124"/>
      <c r="L219" s="232" t="s">
        <v>16</v>
      </c>
      <c r="M219" s="248">
        <f t="shared" si="305"/>
        <v>54</v>
      </c>
      <c r="N219" s="249">
        <f t="shared" si="305"/>
        <v>56</v>
      </c>
      <c r="O219" s="177">
        <f t="shared" si="308"/>
        <v>110</v>
      </c>
      <c r="P219" s="102">
        <f>+P167+P193</f>
        <v>0</v>
      </c>
      <c r="Q219" s="183">
        <f t="shared" si="309"/>
        <v>110</v>
      </c>
      <c r="R219" s="248">
        <f t="shared" si="306"/>
        <v>35</v>
      </c>
      <c r="S219" s="249">
        <f t="shared" si="306"/>
        <v>31</v>
      </c>
      <c r="T219" s="177">
        <f t="shared" si="310"/>
        <v>66</v>
      </c>
      <c r="U219" s="102">
        <f>+U167+U193</f>
        <v>0</v>
      </c>
      <c r="V219" s="187">
        <f t="shared" si="311"/>
        <v>66</v>
      </c>
      <c r="W219" s="222">
        <f t="shared" si="307"/>
        <v>-40</v>
      </c>
    </row>
    <row r="220" spans="2:23" ht="14.25" thickTop="1" thickBot="1">
      <c r="B220" s="212"/>
      <c r="C220" s="123"/>
      <c r="D220" s="123"/>
      <c r="E220" s="123"/>
      <c r="F220" s="123"/>
      <c r="G220" s="123"/>
      <c r="H220" s="123"/>
      <c r="I220" s="124"/>
      <c r="L220" s="208" t="s">
        <v>17</v>
      </c>
      <c r="M220" s="189">
        <f t="shared" ref="M220:V220" si="312">+M217+M218+M219</f>
        <v>74</v>
      </c>
      <c r="N220" s="190">
        <f t="shared" si="312"/>
        <v>90</v>
      </c>
      <c r="O220" s="189">
        <f t="shared" si="312"/>
        <v>164</v>
      </c>
      <c r="P220" s="189">
        <f t="shared" si="312"/>
        <v>0</v>
      </c>
      <c r="Q220" s="189">
        <f t="shared" si="312"/>
        <v>164</v>
      </c>
      <c r="R220" s="189">
        <f t="shared" si="312"/>
        <v>163</v>
      </c>
      <c r="S220" s="190">
        <f t="shared" si="312"/>
        <v>98</v>
      </c>
      <c r="T220" s="189">
        <f t="shared" si="312"/>
        <v>261</v>
      </c>
      <c r="U220" s="189">
        <f t="shared" si="312"/>
        <v>0</v>
      </c>
      <c r="V220" s="191">
        <f t="shared" si="312"/>
        <v>261</v>
      </c>
      <c r="W220" s="192">
        <f t="shared" si="307"/>
        <v>59.146341463414643</v>
      </c>
    </row>
    <row r="221" spans="2:23" ht="13.5" thickTop="1">
      <c r="B221" s="212"/>
      <c r="C221" s="123"/>
      <c r="D221" s="123"/>
      <c r="E221" s="123"/>
      <c r="F221" s="123"/>
      <c r="G221" s="123"/>
      <c r="H221" s="123"/>
      <c r="I221" s="124"/>
      <c r="L221" s="226" t="s">
        <v>18</v>
      </c>
      <c r="M221" s="258">
        <f t="shared" ref="M221:N223" si="313">+M169+M195</f>
        <v>63</v>
      </c>
      <c r="N221" s="259">
        <f t="shared" si="313"/>
        <v>74</v>
      </c>
      <c r="O221" s="178">
        <f t="shared" ref="O221:O222" si="314">+M221+N221</f>
        <v>137</v>
      </c>
      <c r="P221" s="102">
        <f>+P169+P195</f>
        <v>0</v>
      </c>
      <c r="Q221" s="184">
        <f t="shared" ref="Q221:Q222" si="315">+O221+P221</f>
        <v>137</v>
      </c>
      <c r="R221" s="258">
        <f t="shared" ref="R221:S223" si="316">+R169+R195</f>
        <v>35</v>
      </c>
      <c r="S221" s="259">
        <f t="shared" si="316"/>
        <v>28</v>
      </c>
      <c r="T221" s="178">
        <f t="shared" ref="T221:T222" si="317">+R221+S221</f>
        <v>63</v>
      </c>
      <c r="U221" s="102">
        <f>+U169+U195</f>
        <v>0</v>
      </c>
      <c r="V221" s="187">
        <f t="shared" ref="V221:V222" si="318">+T221+U221</f>
        <v>63</v>
      </c>
      <c r="W221" s="222">
        <f t="shared" si="307"/>
        <v>-54.014598540145982</v>
      </c>
    </row>
    <row r="222" spans="2:23">
      <c r="B222" s="212"/>
      <c r="C222" s="123"/>
      <c r="D222" s="123"/>
      <c r="E222" s="123"/>
      <c r="F222" s="123"/>
      <c r="G222" s="123"/>
      <c r="H222" s="123"/>
      <c r="I222" s="124"/>
      <c r="L222" s="226" t="s">
        <v>19</v>
      </c>
      <c r="M222" s="248">
        <f t="shared" si="313"/>
        <v>44</v>
      </c>
      <c r="N222" s="249">
        <f t="shared" si="313"/>
        <v>73</v>
      </c>
      <c r="O222" s="177">
        <f t="shared" si="314"/>
        <v>117</v>
      </c>
      <c r="P222" s="102">
        <f>+P170+P196</f>
        <v>0</v>
      </c>
      <c r="Q222" s="183">
        <f t="shared" si="315"/>
        <v>117</v>
      </c>
      <c r="R222" s="248">
        <f t="shared" si="316"/>
        <v>24</v>
      </c>
      <c r="S222" s="249">
        <f t="shared" si="316"/>
        <v>31</v>
      </c>
      <c r="T222" s="177">
        <f t="shared" si="317"/>
        <v>55</v>
      </c>
      <c r="U222" s="102">
        <f>+U170+U196</f>
        <v>0</v>
      </c>
      <c r="V222" s="187">
        <f t="shared" si="318"/>
        <v>55</v>
      </c>
      <c r="W222" s="222">
        <f>IF(Q222=0,0,((V222/Q222)-1)*100)</f>
        <v>-52.991452991452995</v>
      </c>
    </row>
    <row r="223" spans="2:23" ht="13.5" thickBot="1">
      <c r="B223" s="212"/>
      <c r="C223" s="123"/>
      <c r="D223" s="123"/>
      <c r="E223" s="123"/>
      <c r="F223" s="123"/>
      <c r="G223" s="123"/>
      <c r="H223" s="123"/>
      <c r="I223" s="124"/>
      <c r="L223" s="226" t="s">
        <v>20</v>
      </c>
      <c r="M223" s="248">
        <f t="shared" si="313"/>
        <v>35</v>
      </c>
      <c r="N223" s="249">
        <f t="shared" si="313"/>
        <v>57</v>
      </c>
      <c r="O223" s="177">
        <f>+M223+N223</f>
        <v>92</v>
      </c>
      <c r="P223" s="102">
        <f>+P171+P197</f>
        <v>0</v>
      </c>
      <c r="Q223" s="183">
        <f>+O223+P223</f>
        <v>92</v>
      </c>
      <c r="R223" s="248">
        <f t="shared" si="316"/>
        <v>26</v>
      </c>
      <c r="S223" s="249">
        <f t="shared" si="316"/>
        <v>36</v>
      </c>
      <c r="T223" s="177">
        <f>+R223+S223</f>
        <v>62</v>
      </c>
      <c r="U223" s="102">
        <f>+U171+U197</f>
        <v>0</v>
      </c>
      <c r="V223" s="187">
        <f>+T223+U223</f>
        <v>62</v>
      </c>
      <c r="W223" s="222">
        <f>IF(Q223=0,0,((V223/Q223)-1)*100)</f>
        <v>-32.608695652173914</v>
      </c>
    </row>
    <row r="224" spans="2:23" ht="14.25" thickTop="1" thickBot="1">
      <c r="B224" s="212"/>
      <c r="C224" s="123"/>
      <c r="D224" s="123"/>
      <c r="E224" s="123"/>
      <c r="F224" s="123"/>
      <c r="G224" s="123"/>
      <c r="H224" s="123"/>
      <c r="I224" s="124"/>
      <c r="L224" s="208" t="s">
        <v>89</v>
      </c>
      <c r="M224" s="189">
        <f t="shared" ref="M224:V224" si="319">+M221+M222+M223</f>
        <v>142</v>
      </c>
      <c r="N224" s="190">
        <f t="shared" si="319"/>
        <v>204</v>
      </c>
      <c r="O224" s="189">
        <f t="shared" si="319"/>
        <v>346</v>
      </c>
      <c r="P224" s="189">
        <f t="shared" si="319"/>
        <v>0</v>
      </c>
      <c r="Q224" s="189">
        <f t="shared" si="319"/>
        <v>346</v>
      </c>
      <c r="R224" s="189">
        <f t="shared" si="319"/>
        <v>85</v>
      </c>
      <c r="S224" s="190">
        <f t="shared" si="319"/>
        <v>95</v>
      </c>
      <c r="T224" s="189">
        <f t="shared" si="319"/>
        <v>180</v>
      </c>
      <c r="U224" s="189">
        <f t="shared" si="319"/>
        <v>0</v>
      </c>
      <c r="V224" s="191">
        <f t="shared" si="319"/>
        <v>180</v>
      </c>
      <c r="W224" s="192">
        <f t="shared" ref="W224" si="320">IF(Q224=0,0,((V224/Q224)-1)*100)</f>
        <v>-47.976878612716767</v>
      </c>
    </row>
    <row r="225" spans="1:23" ht="13.5" thickTop="1">
      <c r="B225" s="212"/>
      <c r="C225" s="123"/>
      <c r="D225" s="123"/>
      <c r="E225" s="123"/>
      <c r="F225" s="123"/>
      <c r="G225" s="123"/>
      <c r="H225" s="123"/>
      <c r="I225" s="124"/>
      <c r="L225" s="226" t="s">
        <v>21</v>
      </c>
      <c r="M225" s="248">
        <f t="shared" ref="M225:N227" si="321">+M173+M199</f>
        <v>27</v>
      </c>
      <c r="N225" s="249">
        <f t="shared" si="321"/>
        <v>46</v>
      </c>
      <c r="O225" s="177">
        <f t="shared" ref="O225:O227" si="322">+M225+N225</f>
        <v>73</v>
      </c>
      <c r="P225" s="102">
        <f>+P173+P199</f>
        <v>0</v>
      </c>
      <c r="Q225" s="183">
        <f t="shared" ref="Q225:Q227" si="323">+O225+P225</f>
        <v>73</v>
      </c>
      <c r="R225" s="248">
        <f t="shared" ref="R225:S227" si="324">+R173+R199</f>
        <v>19</v>
      </c>
      <c r="S225" s="249">
        <f t="shared" si="324"/>
        <v>29</v>
      </c>
      <c r="T225" s="177">
        <f t="shared" ref="T225:T227" si="325">+R225+S225</f>
        <v>48</v>
      </c>
      <c r="U225" s="102">
        <f>+U173+U199</f>
        <v>0</v>
      </c>
      <c r="V225" s="187">
        <f t="shared" ref="V225:V227" si="326">+T225+U225</f>
        <v>48</v>
      </c>
      <c r="W225" s="222">
        <f t="shared" si="307"/>
        <v>-34.246575342465761</v>
      </c>
    </row>
    <row r="226" spans="1:23">
      <c r="B226" s="212"/>
      <c r="C226" s="123"/>
      <c r="D226" s="123"/>
      <c r="E226" s="123"/>
      <c r="F226" s="123"/>
      <c r="G226" s="123"/>
      <c r="H226" s="123"/>
      <c r="I226" s="124"/>
      <c r="L226" s="226" t="s">
        <v>90</v>
      </c>
      <c r="M226" s="248">
        <f t="shared" si="321"/>
        <v>33</v>
      </c>
      <c r="N226" s="249">
        <f t="shared" si="321"/>
        <v>49</v>
      </c>
      <c r="O226" s="177">
        <f>+M226+N226</f>
        <v>82</v>
      </c>
      <c r="P226" s="102">
        <f>+P174+P200</f>
        <v>0</v>
      </c>
      <c r="Q226" s="183">
        <f>+O226+P226</f>
        <v>82</v>
      </c>
      <c r="R226" s="248">
        <f t="shared" si="324"/>
        <v>17</v>
      </c>
      <c r="S226" s="249">
        <f t="shared" si="324"/>
        <v>25</v>
      </c>
      <c r="T226" s="177">
        <f>+R226+S226</f>
        <v>42</v>
      </c>
      <c r="U226" s="102">
        <f>+U174+U200</f>
        <v>0</v>
      </c>
      <c r="V226" s="187">
        <f>+T226+U226</f>
        <v>42</v>
      </c>
      <c r="W226" s="222">
        <f>IF(Q226=0,0,((V226/Q226)-1)*100)</f>
        <v>-48.780487804878049</v>
      </c>
    </row>
    <row r="227" spans="1:23" ht="13.5" thickBot="1">
      <c r="B227" s="212"/>
      <c r="C227" s="123"/>
      <c r="D227" s="123"/>
      <c r="E227" s="123"/>
      <c r="F227" s="123"/>
      <c r="G227" s="123"/>
      <c r="H227" s="123"/>
      <c r="I227" s="124"/>
      <c r="L227" s="226" t="s">
        <v>22</v>
      </c>
      <c r="M227" s="248">
        <f t="shared" si="321"/>
        <v>45</v>
      </c>
      <c r="N227" s="249">
        <f t="shared" si="321"/>
        <v>61</v>
      </c>
      <c r="O227" s="179">
        <f t="shared" si="322"/>
        <v>106</v>
      </c>
      <c r="P227" s="255">
        <f>+P175+P201</f>
        <v>0</v>
      </c>
      <c r="Q227" s="183">
        <f t="shared" si="323"/>
        <v>106</v>
      </c>
      <c r="R227" s="248">
        <f t="shared" si="324"/>
        <v>54</v>
      </c>
      <c r="S227" s="249">
        <f t="shared" si="324"/>
        <v>28</v>
      </c>
      <c r="T227" s="179">
        <f t="shared" si="325"/>
        <v>82</v>
      </c>
      <c r="U227" s="255">
        <f>+U175+U201</f>
        <v>0</v>
      </c>
      <c r="V227" s="187">
        <f t="shared" si="326"/>
        <v>82</v>
      </c>
      <c r="W227" s="222">
        <f t="shared" si="307"/>
        <v>-22.641509433962259</v>
      </c>
    </row>
    <row r="228" spans="1:23" ht="14.25" thickTop="1" thickBot="1">
      <c r="A228" s="125"/>
      <c r="B228" s="126"/>
      <c r="C228" s="127"/>
      <c r="D228" s="127"/>
      <c r="E228" s="127"/>
      <c r="F228" s="127"/>
      <c r="G228" s="127"/>
      <c r="H228" s="127"/>
      <c r="I228" s="128"/>
      <c r="J228" s="125"/>
      <c r="L228" s="209" t="s">
        <v>23</v>
      </c>
      <c r="M228" s="193">
        <f>+M225+M226+M227</f>
        <v>105</v>
      </c>
      <c r="N228" s="193">
        <f t="shared" ref="N228" si="327">+N225+N226+N227</f>
        <v>156</v>
      </c>
      <c r="O228" s="194">
        <f t="shared" ref="O228" si="328">+O225+O226+O227</f>
        <v>261</v>
      </c>
      <c r="P228" s="195">
        <f t="shared" ref="P228" si="329">+P225+P226+P227</f>
        <v>0</v>
      </c>
      <c r="Q228" s="196">
        <f t="shared" ref="Q228" si="330">+Q225+Q226+Q227</f>
        <v>261</v>
      </c>
      <c r="R228" s="193">
        <f t="shared" ref="R228" si="331">+R225+R226+R227</f>
        <v>90</v>
      </c>
      <c r="S228" s="193">
        <f t="shared" ref="S228" si="332">+S225+S226+S227</f>
        <v>82</v>
      </c>
      <c r="T228" s="197">
        <f t="shared" ref="T228" si="333">+T225+T226+T227</f>
        <v>172</v>
      </c>
      <c r="U228" s="197">
        <f t="shared" ref="U228" si="334">+U225+U226+U227</f>
        <v>0</v>
      </c>
      <c r="V228" s="197">
        <f t="shared" ref="V228" si="335">+V225+V226+V227</f>
        <v>172</v>
      </c>
      <c r="W228" s="198">
        <f t="shared" si="307"/>
        <v>-34.099616858237546</v>
      </c>
    </row>
    <row r="229" spans="1:23" ht="13.5" thickTop="1">
      <c r="A229" s="129"/>
      <c r="B229" s="213"/>
      <c r="C229" s="130"/>
      <c r="D229" s="130"/>
      <c r="E229" s="130"/>
      <c r="F229" s="130"/>
      <c r="G229" s="130"/>
      <c r="H229" s="130"/>
      <c r="I229" s="131"/>
      <c r="J229" s="129"/>
      <c r="K229" s="129"/>
      <c r="L229" s="260" t="s">
        <v>25</v>
      </c>
      <c r="M229" s="261">
        <f t="shared" ref="M229:N231" si="336">+M177+M203</f>
        <v>70</v>
      </c>
      <c r="N229" s="262">
        <f t="shared" si="336"/>
        <v>71</v>
      </c>
      <c r="O229" s="180">
        <f t="shared" ref="O229:O231" si="337">+M229+N229</f>
        <v>141</v>
      </c>
      <c r="P229" s="263">
        <f>+P177+P203</f>
        <v>0</v>
      </c>
      <c r="Q229" s="185">
        <f t="shared" ref="Q229:Q231" si="338">+O229+P229</f>
        <v>141</v>
      </c>
      <c r="R229" s="261">
        <f t="shared" ref="R229:S231" si="339">+R177+R203</f>
        <v>54</v>
      </c>
      <c r="S229" s="262">
        <f t="shared" si="339"/>
        <v>29</v>
      </c>
      <c r="T229" s="180">
        <f t="shared" ref="T229:T231" si="340">+R229+S229</f>
        <v>83</v>
      </c>
      <c r="U229" s="263">
        <f>+U177+U203</f>
        <v>0</v>
      </c>
      <c r="V229" s="188">
        <f t="shared" ref="V229:V231" si="341">+T229+U229</f>
        <v>83</v>
      </c>
      <c r="W229" s="264">
        <f t="shared" si="307"/>
        <v>-41.134751773049651</v>
      </c>
    </row>
    <row r="230" spans="1:23" ht="13.5" customHeight="1">
      <c r="A230" s="129"/>
      <c r="B230" s="214"/>
      <c r="C230" s="132"/>
      <c r="D230" s="132"/>
      <c r="E230" s="132"/>
      <c r="F230" s="132"/>
      <c r="G230" s="132"/>
      <c r="H230" s="132"/>
      <c r="I230" s="133"/>
      <c r="J230" s="129"/>
      <c r="K230" s="129"/>
      <c r="L230" s="260" t="s">
        <v>26</v>
      </c>
      <c r="M230" s="261">
        <f t="shared" si="336"/>
        <v>72</v>
      </c>
      <c r="N230" s="262">
        <f t="shared" si="336"/>
        <v>65</v>
      </c>
      <c r="O230" s="180">
        <f>+M230+N230</f>
        <v>137</v>
      </c>
      <c r="P230" s="265">
        <f>+P178+P204</f>
        <v>0</v>
      </c>
      <c r="Q230" s="185">
        <f>+O230+P230</f>
        <v>137</v>
      </c>
      <c r="R230" s="261">
        <f t="shared" si="339"/>
        <v>58</v>
      </c>
      <c r="S230" s="262">
        <f t="shared" si="339"/>
        <v>35</v>
      </c>
      <c r="T230" s="180">
        <f>+R230+S230</f>
        <v>93</v>
      </c>
      <c r="U230" s="265">
        <f>+U178+U204</f>
        <v>0</v>
      </c>
      <c r="V230" s="180">
        <f>+T230+U230</f>
        <v>93</v>
      </c>
      <c r="W230" s="264">
        <f>IF(Q230=0,0,((V230/Q230)-1)*100)</f>
        <v>-32.116788321167888</v>
      </c>
    </row>
    <row r="231" spans="1:23" ht="13.5" customHeight="1" thickBot="1">
      <c r="A231" s="129"/>
      <c r="B231" s="214"/>
      <c r="C231" s="132"/>
      <c r="D231" s="132"/>
      <c r="E231" s="132"/>
      <c r="F231" s="132"/>
      <c r="G231" s="132"/>
      <c r="H231" s="132"/>
      <c r="I231" s="133"/>
      <c r="J231" s="129"/>
      <c r="K231" s="129"/>
      <c r="L231" s="260" t="s">
        <v>27</v>
      </c>
      <c r="M231" s="261">
        <f t="shared" si="336"/>
        <v>57</v>
      </c>
      <c r="N231" s="262">
        <f t="shared" si="336"/>
        <v>53</v>
      </c>
      <c r="O231" s="181">
        <f t="shared" si="337"/>
        <v>110</v>
      </c>
      <c r="P231" s="266">
        <f>+P179+P205</f>
        <v>0</v>
      </c>
      <c r="Q231" s="185">
        <f t="shared" si="338"/>
        <v>110</v>
      </c>
      <c r="R231" s="261">
        <f t="shared" si="339"/>
        <v>60</v>
      </c>
      <c r="S231" s="262">
        <f t="shared" si="339"/>
        <v>38</v>
      </c>
      <c r="T231" s="180">
        <f t="shared" si="340"/>
        <v>98</v>
      </c>
      <c r="U231" s="266">
        <f>+U179+U205</f>
        <v>0</v>
      </c>
      <c r="V231" s="188">
        <f t="shared" si="341"/>
        <v>98</v>
      </c>
      <c r="W231" s="264">
        <f t="shared" ref="W231:W232" si="342">IF(Q231=0,0,((V231/Q231)-1)*100)</f>
        <v>-10.909090909090914</v>
      </c>
    </row>
    <row r="232" spans="1:23" ht="14.25" thickTop="1" thickBot="1">
      <c r="B232" s="212"/>
      <c r="C232" s="123"/>
      <c r="D232" s="123"/>
      <c r="E232" s="123"/>
      <c r="F232" s="123"/>
      <c r="G232" s="123"/>
      <c r="H232" s="123"/>
      <c r="I232" s="124"/>
      <c r="L232" s="208" t="s">
        <v>28</v>
      </c>
      <c r="M232" s="189">
        <f t="shared" ref="M232:V232" si="343">+M229+M230+M231</f>
        <v>199</v>
      </c>
      <c r="N232" s="190">
        <f t="shared" si="343"/>
        <v>189</v>
      </c>
      <c r="O232" s="189">
        <f t="shared" si="343"/>
        <v>388</v>
      </c>
      <c r="P232" s="189">
        <f t="shared" si="343"/>
        <v>0</v>
      </c>
      <c r="Q232" s="195">
        <f t="shared" si="343"/>
        <v>388</v>
      </c>
      <c r="R232" s="189">
        <f t="shared" si="343"/>
        <v>172</v>
      </c>
      <c r="S232" s="190">
        <f t="shared" si="343"/>
        <v>102</v>
      </c>
      <c r="T232" s="189">
        <f t="shared" si="343"/>
        <v>274</v>
      </c>
      <c r="U232" s="189">
        <f t="shared" si="343"/>
        <v>0</v>
      </c>
      <c r="V232" s="195">
        <f t="shared" si="343"/>
        <v>274</v>
      </c>
      <c r="W232" s="192">
        <f t="shared" si="342"/>
        <v>-29.381443298969067</v>
      </c>
    </row>
    <row r="233" spans="1:23" ht="14.25" thickTop="1" thickBot="1">
      <c r="B233" s="212"/>
      <c r="C233" s="123"/>
      <c r="D233" s="123"/>
      <c r="E233" s="123"/>
      <c r="F233" s="123"/>
      <c r="G233" s="123"/>
      <c r="H233" s="123"/>
      <c r="I233" s="124"/>
      <c r="L233" s="208" t="s">
        <v>94</v>
      </c>
      <c r="M233" s="189">
        <f t="shared" ref="M233" si="344">+M224+M228+M232</f>
        <v>446</v>
      </c>
      <c r="N233" s="190">
        <f t="shared" ref="N233" si="345">+N224+N228+N232</f>
        <v>549</v>
      </c>
      <c r="O233" s="189">
        <f t="shared" ref="O233" si="346">+O224+O228+O232</f>
        <v>995</v>
      </c>
      <c r="P233" s="189">
        <f t="shared" ref="P233" si="347">+P224+P228+P232</f>
        <v>0</v>
      </c>
      <c r="Q233" s="189">
        <f t="shared" ref="Q233" si="348">+Q224+Q228+Q232</f>
        <v>995</v>
      </c>
      <c r="R233" s="189">
        <f t="shared" ref="R233" si="349">+R224+R228+R232</f>
        <v>347</v>
      </c>
      <c r="S233" s="190">
        <f t="shared" ref="S233" si="350">+S224+S228+S232</f>
        <v>279</v>
      </c>
      <c r="T233" s="189">
        <f t="shared" ref="T233" si="351">+T224+T228+T232</f>
        <v>626</v>
      </c>
      <c r="U233" s="189">
        <f t="shared" ref="U233" si="352">+U224+U228+U232</f>
        <v>0</v>
      </c>
      <c r="V233" s="191">
        <f t="shared" ref="V233" si="353">+V224+V228+V232</f>
        <v>626</v>
      </c>
      <c r="W233" s="192">
        <f t="shared" ref="W233:W234" si="354">IF(Q233=0,0,((V233/Q233)-1)*100)</f>
        <v>-37.085427135678394</v>
      </c>
    </row>
    <row r="234" spans="1:23" ht="14.25" thickTop="1" thickBot="1">
      <c r="B234" s="212"/>
      <c r="C234" s="123"/>
      <c r="D234" s="123"/>
      <c r="E234" s="123"/>
      <c r="F234" s="123"/>
      <c r="G234" s="123"/>
      <c r="H234" s="123"/>
      <c r="I234" s="124"/>
      <c r="L234" s="208" t="s">
        <v>92</v>
      </c>
      <c r="M234" s="189">
        <f t="shared" ref="M234:V234" si="355">+M220+M224+M228+M232</f>
        <v>520</v>
      </c>
      <c r="N234" s="190">
        <f t="shared" si="355"/>
        <v>639</v>
      </c>
      <c r="O234" s="189">
        <f t="shared" si="355"/>
        <v>1159</v>
      </c>
      <c r="P234" s="189">
        <f t="shared" si="355"/>
        <v>0</v>
      </c>
      <c r="Q234" s="189">
        <f t="shared" si="355"/>
        <v>1159</v>
      </c>
      <c r="R234" s="189">
        <f t="shared" si="355"/>
        <v>510</v>
      </c>
      <c r="S234" s="190">
        <f t="shared" si="355"/>
        <v>377</v>
      </c>
      <c r="T234" s="189">
        <f t="shared" si="355"/>
        <v>887</v>
      </c>
      <c r="U234" s="189">
        <f t="shared" si="355"/>
        <v>0</v>
      </c>
      <c r="V234" s="191">
        <f t="shared" si="355"/>
        <v>887</v>
      </c>
      <c r="W234" s="192">
        <f t="shared" si="354"/>
        <v>-23.468507333908541</v>
      </c>
    </row>
    <row r="235" spans="1:23" ht="13.5" thickTop="1">
      <c r="B235" s="202"/>
      <c r="C235" s="95"/>
      <c r="D235" s="95"/>
      <c r="E235" s="95"/>
      <c r="F235" s="95"/>
      <c r="G235" s="95"/>
      <c r="H235" s="95"/>
      <c r="I235" s="96"/>
      <c r="L235" s="205" t="s">
        <v>61</v>
      </c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6"/>
    </row>
  </sheetData>
  <sheetProtection password="CF53" sheet="1" objects="1" scenarios="1"/>
  <customSheetViews>
    <customSheetView guid="{ED529B84-E379-4C9B-A677-BE1D384436B0}" fitToPage="1">
      <selection activeCell="U208" sqref="U208"/>
      <pageMargins left="0.69" right="0.62" top="0.87" bottom="0.49" header="0.49" footer="0.15748031496062992"/>
      <printOptions horizontalCentered="1"/>
      <pageSetup paperSize="9" scale="67" orientation="portrait" r:id="rId1"/>
      <headerFooter alignWithMargins="0">
        <oddHeader>&amp;LMonthly Air Transport Statistic : Chiang Mai International Airport</oddHeader>
      </headerFooter>
    </customSheetView>
  </customSheetViews>
  <mergeCells count="48">
    <mergeCell ref="B2:I2"/>
    <mergeCell ref="L2:W2"/>
    <mergeCell ref="B3:I3"/>
    <mergeCell ref="L3:W3"/>
    <mergeCell ref="C5:E5"/>
    <mergeCell ref="F5:H5"/>
    <mergeCell ref="M5:Q5"/>
    <mergeCell ref="R5:V5"/>
    <mergeCell ref="B28:I28"/>
    <mergeCell ref="L28:W28"/>
    <mergeCell ref="B29:I29"/>
    <mergeCell ref="L29:W29"/>
    <mergeCell ref="C31:E31"/>
    <mergeCell ref="F31:H31"/>
    <mergeCell ref="M31:Q31"/>
    <mergeCell ref="R31:V31"/>
    <mergeCell ref="C57:E57"/>
    <mergeCell ref="F57:H57"/>
    <mergeCell ref="M57:Q57"/>
    <mergeCell ref="R57:V57"/>
    <mergeCell ref="B54:I54"/>
    <mergeCell ref="L54:W54"/>
    <mergeCell ref="B55:I55"/>
    <mergeCell ref="L55:W55"/>
    <mergeCell ref="M109:Q109"/>
    <mergeCell ref="R109:V109"/>
    <mergeCell ref="L106:W106"/>
    <mergeCell ref="L107:W107"/>
    <mergeCell ref="L80:W80"/>
    <mergeCell ref="L81:W81"/>
    <mergeCell ref="M83:Q83"/>
    <mergeCell ref="R83:V83"/>
    <mergeCell ref="M213:Q213"/>
    <mergeCell ref="R213:V213"/>
    <mergeCell ref="L184:W184"/>
    <mergeCell ref="L185:W185"/>
    <mergeCell ref="M187:Q187"/>
    <mergeCell ref="R187:V187"/>
    <mergeCell ref="L211:W211"/>
    <mergeCell ref="L210:W210"/>
    <mergeCell ref="M161:Q161"/>
    <mergeCell ref="R161:V161"/>
    <mergeCell ref="L132:W132"/>
    <mergeCell ref="L133:W133"/>
    <mergeCell ref="L158:W158"/>
    <mergeCell ref="M135:Q135"/>
    <mergeCell ref="R135:V135"/>
    <mergeCell ref="L159:W159"/>
  </mergeCells>
  <phoneticPr fontId="26" type="noConversion"/>
  <conditionalFormatting sqref="J1:K1048576 A1:A1048576">
    <cfRule type="containsText" dxfId="14" priority="2" operator="containsText" text="NOT OK">
      <formula>NOT(ISERROR(SEARCH("NOT OK",A1)))</formula>
    </cfRule>
  </conditionalFormatting>
  <printOptions horizontalCentered="1"/>
  <pageMargins left="0.69" right="0.62" top="0.87" bottom="0.49" header="0.49" footer="0.15748031496062992"/>
  <pageSetup paperSize="9" scale="67" orientation="portrait" r:id="rId2"/>
  <headerFooter alignWithMargins="0">
    <oddHeader>&amp;LMonthly Air Transport Statistic : Chiang Mai International Airport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AA235"/>
  <sheetViews>
    <sheetView topLeftCell="A138" workbookViewId="0">
      <selection activeCell="AN230" sqref="AN230"/>
    </sheetView>
  </sheetViews>
  <sheetFormatPr defaultColWidth="7" defaultRowHeight="12.75"/>
  <cols>
    <col min="1" max="1" width="7" style="95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9.85546875" style="6" customWidth="1"/>
    <col min="10" max="11" width="9.140625" style="95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9" width="12.5703125" style="1" customWidth="1"/>
    <col min="20" max="20" width="14.140625" style="1" bestFit="1" customWidth="1"/>
    <col min="21" max="21" width="9.28515625" style="1" customWidth="1"/>
    <col min="22" max="22" width="11" style="1" customWidth="1"/>
    <col min="23" max="23" width="12.140625" style="6" bestFit="1" customWidth="1"/>
    <col min="24" max="24" width="7" style="6" bestFit="1" customWidth="1"/>
    <col min="25" max="26" width="7.7109375" style="1" bestFit="1" customWidth="1"/>
    <col min="27" max="27" width="7" style="10"/>
    <col min="28" max="16384" width="7" style="1"/>
  </cols>
  <sheetData>
    <row r="1" spans="1:23" ht="13.5" thickBot="1"/>
    <row r="2" spans="1:23" ht="13.5" thickTop="1">
      <c r="B2" s="316" t="s">
        <v>0</v>
      </c>
      <c r="C2" s="317"/>
      <c r="D2" s="317"/>
      <c r="E2" s="317"/>
      <c r="F2" s="317"/>
      <c r="G2" s="317"/>
      <c r="H2" s="317"/>
      <c r="I2" s="318"/>
      <c r="L2" s="319" t="s">
        <v>1</v>
      </c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1"/>
    </row>
    <row r="3" spans="1:23" ht="13.5" thickBot="1">
      <c r="B3" s="307" t="s">
        <v>2</v>
      </c>
      <c r="C3" s="308"/>
      <c r="D3" s="308"/>
      <c r="E3" s="308"/>
      <c r="F3" s="308"/>
      <c r="G3" s="308"/>
      <c r="H3" s="308"/>
      <c r="I3" s="309"/>
      <c r="L3" s="310" t="s">
        <v>3</v>
      </c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2"/>
    </row>
    <row r="4" spans="1:23" ht="14.25" thickTop="1" thickBot="1">
      <c r="B4" s="202"/>
      <c r="C4" s="95"/>
      <c r="D4" s="95"/>
      <c r="E4" s="95"/>
      <c r="F4" s="95"/>
      <c r="G4" s="95"/>
      <c r="H4" s="95"/>
      <c r="I4" s="96"/>
      <c r="L4" s="202"/>
      <c r="M4" s="95"/>
      <c r="N4" s="95"/>
      <c r="O4" s="95"/>
      <c r="P4" s="95"/>
      <c r="Q4" s="95"/>
      <c r="R4" s="95"/>
      <c r="S4" s="95"/>
      <c r="T4" s="95"/>
      <c r="U4" s="95"/>
      <c r="V4" s="95"/>
      <c r="W4" s="96"/>
    </row>
    <row r="5" spans="1:23" ht="14.25" thickTop="1" thickBot="1">
      <c r="B5" s="224"/>
      <c r="C5" s="301" t="s">
        <v>91</v>
      </c>
      <c r="D5" s="302"/>
      <c r="E5" s="303"/>
      <c r="F5" s="304" t="s">
        <v>93</v>
      </c>
      <c r="G5" s="305"/>
      <c r="H5" s="306"/>
      <c r="I5" s="225" t="s">
        <v>4</v>
      </c>
      <c r="L5" s="224"/>
      <c r="M5" s="313" t="s">
        <v>91</v>
      </c>
      <c r="N5" s="314"/>
      <c r="O5" s="314"/>
      <c r="P5" s="314"/>
      <c r="Q5" s="315"/>
      <c r="R5" s="313" t="s">
        <v>93</v>
      </c>
      <c r="S5" s="314"/>
      <c r="T5" s="314"/>
      <c r="U5" s="314"/>
      <c r="V5" s="315"/>
      <c r="W5" s="225" t="s">
        <v>4</v>
      </c>
    </row>
    <row r="6" spans="1:23" ht="13.5" thickTop="1">
      <c r="B6" s="226" t="s">
        <v>5</v>
      </c>
      <c r="C6" s="227"/>
      <c r="D6" s="228"/>
      <c r="E6" s="158"/>
      <c r="F6" s="227"/>
      <c r="G6" s="228"/>
      <c r="H6" s="158"/>
      <c r="I6" s="229" t="s">
        <v>6</v>
      </c>
      <c r="L6" s="226" t="s">
        <v>5</v>
      </c>
      <c r="M6" s="227"/>
      <c r="N6" s="230"/>
      <c r="O6" s="155"/>
      <c r="P6" s="231"/>
      <c r="Q6" s="156"/>
      <c r="R6" s="227"/>
      <c r="S6" s="230"/>
      <c r="T6" s="155"/>
      <c r="U6" s="231"/>
      <c r="V6" s="155"/>
      <c r="W6" s="229" t="s">
        <v>6</v>
      </c>
    </row>
    <row r="7" spans="1:23" ht="13.5" thickBot="1">
      <c r="B7" s="232"/>
      <c r="C7" s="233" t="s">
        <v>7</v>
      </c>
      <c r="D7" s="234" t="s">
        <v>8</v>
      </c>
      <c r="E7" s="218" t="s">
        <v>9</v>
      </c>
      <c r="F7" s="233" t="s">
        <v>7</v>
      </c>
      <c r="G7" s="234" t="s">
        <v>8</v>
      </c>
      <c r="H7" s="218" t="s">
        <v>9</v>
      </c>
      <c r="I7" s="235"/>
      <c r="L7" s="232"/>
      <c r="M7" s="236" t="s">
        <v>10</v>
      </c>
      <c r="N7" s="237" t="s">
        <v>11</v>
      </c>
      <c r="O7" s="157" t="s">
        <v>12</v>
      </c>
      <c r="P7" s="238" t="s">
        <v>13</v>
      </c>
      <c r="Q7" s="219" t="s">
        <v>9</v>
      </c>
      <c r="R7" s="236" t="s">
        <v>10</v>
      </c>
      <c r="S7" s="237" t="s">
        <v>11</v>
      </c>
      <c r="T7" s="157" t="s">
        <v>12</v>
      </c>
      <c r="U7" s="238" t="s">
        <v>13</v>
      </c>
      <c r="V7" s="157" t="s">
        <v>9</v>
      </c>
      <c r="W7" s="235"/>
    </row>
    <row r="8" spans="1:23" ht="6" customHeight="1" thickTop="1">
      <c r="B8" s="226"/>
      <c r="C8" s="239"/>
      <c r="D8" s="240"/>
      <c r="E8" s="99"/>
      <c r="F8" s="239"/>
      <c r="G8" s="240"/>
      <c r="H8" s="99"/>
      <c r="I8" s="241"/>
      <c r="L8" s="226"/>
      <c r="M8" s="242"/>
      <c r="N8" s="243"/>
      <c r="O8" s="141"/>
      <c r="P8" s="244"/>
      <c r="Q8" s="144"/>
      <c r="R8" s="242"/>
      <c r="S8" s="243"/>
      <c r="T8" s="141"/>
      <c r="U8" s="244"/>
      <c r="V8" s="146"/>
      <c r="W8" s="245"/>
    </row>
    <row r="9" spans="1:23">
      <c r="A9" s="270" t="str">
        <f>IF(ISERROR(F9/G9)," ",IF(F9/G9&gt;0.5,IF(F9/G9&lt;1.5," ","NOT OK"),"NOT OK"))</f>
        <v xml:space="preserve"> </v>
      </c>
      <c r="B9" s="226" t="s">
        <v>14</v>
      </c>
      <c r="C9" s="246">
        <v>72</v>
      </c>
      <c r="D9" s="247">
        <v>71</v>
      </c>
      <c r="E9" s="100">
        <f>C9+D9</f>
        <v>143</v>
      </c>
      <c r="F9" s="246">
        <v>89</v>
      </c>
      <c r="G9" s="247">
        <v>88</v>
      </c>
      <c r="H9" s="100">
        <f>F9+G9</f>
        <v>177</v>
      </c>
      <c r="I9" s="222">
        <f t="shared" ref="I9:I20" si="0">IF(E9=0,0,((H9/E9)-1)*100)</f>
        <v>23.77622377622377</v>
      </c>
      <c r="J9" s="108"/>
      <c r="L9" s="226" t="s">
        <v>14</v>
      </c>
      <c r="M9" s="248">
        <v>10849</v>
      </c>
      <c r="N9" s="249">
        <v>9082</v>
      </c>
      <c r="O9" s="142">
        <f>M9+N9</f>
        <v>19931</v>
      </c>
      <c r="P9" s="102">
        <v>0</v>
      </c>
      <c r="Q9" s="145">
        <f>O9+P9</f>
        <v>19931</v>
      </c>
      <c r="R9" s="248">
        <v>11827</v>
      </c>
      <c r="S9" s="249">
        <v>9600</v>
      </c>
      <c r="T9" s="142">
        <f>R9+S9</f>
        <v>21427</v>
      </c>
      <c r="U9" s="102">
        <v>590</v>
      </c>
      <c r="V9" s="147">
        <f>T9+U9</f>
        <v>22017</v>
      </c>
      <c r="W9" s="222">
        <f t="shared" ref="W9:W20" si="1">IF(Q9=0,0,((V9/Q9)-1)*100)</f>
        <v>10.466108072851332</v>
      </c>
    </row>
    <row r="10" spans="1:23">
      <c r="A10" s="270" t="str">
        <f t="shared" ref="A10:A69" si="2">IF(ISERROR(F10/G10)," ",IF(F10/G10&gt;0.5,IF(F10/G10&lt;1.5," ","NOT OK"),"NOT OK"))</f>
        <v xml:space="preserve"> </v>
      </c>
      <c r="B10" s="226" t="s">
        <v>15</v>
      </c>
      <c r="C10" s="246">
        <v>67</v>
      </c>
      <c r="D10" s="247">
        <v>69</v>
      </c>
      <c r="E10" s="100">
        <f>C10+D10</f>
        <v>136</v>
      </c>
      <c r="F10" s="246">
        <v>74</v>
      </c>
      <c r="G10" s="247">
        <v>74</v>
      </c>
      <c r="H10" s="100">
        <f>F10+G10</f>
        <v>148</v>
      </c>
      <c r="I10" s="222">
        <f t="shared" si="0"/>
        <v>8.8235294117646959</v>
      </c>
      <c r="K10" s="101"/>
      <c r="L10" s="226" t="s">
        <v>15</v>
      </c>
      <c r="M10" s="248">
        <v>9040</v>
      </c>
      <c r="N10" s="249">
        <v>9321</v>
      </c>
      <c r="O10" s="142">
        <f>M10+N10</f>
        <v>18361</v>
      </c>
      <c r="P10" s="102">
        <v>98</v>
      </c>
      <c r="Q10" s="145">
        <f>O10+P10</f>
        <v>18459</v>
      </c>
      <c r="R10" s="248">
        <v>9402</v>
      </c>
      <c r="S10" s="249">
        <v>9247</v>
      </c>
      <c r="T10" s="142">
        <f>R10+S10</f>
        <v>18649</v>
      </c>
      <c r="U10" s="102">
        <v>0</v>
      </c>
      <c r="V10" s="147">
        <f>T10+U10</f>
        <v>18649</v>
      </c>
      <c r="W10" s="222">
        <f t="shared" si="1"/>
        <v>1.029308196543699</v>
      </c>
    </row>
    <row r="11" spans="1:23" ht="13.5" thickBot="1">
      <c r="A11" s="270" t="str">
        <f t="shared" si="2"/>
        <v xml:space="preserve"> </v>
      </c>
      <c r="B11" s="232" t="s">
        <v>16</v>
      </c>
      <c r="C11" s="250">
        <v>63</v>
      </c>
      <c r="D11" s="251">
        <v>63</v>
      </c>
      <c r="E11" s="100">
        <f>C11+D11</f>
        <v>126</v>
      </c>
      <c r="F11" s="250">
        <v>77</v>
      </c>
      <c r="G11" s="251">
        <v>76</v>
      </c>
      <c r="H11" s="100">
        <f>F11+G11</f>
        <v>153</v>
      </c>
      <c r="I11" s="222">
        <f t="shared" si="0"/>
        <v>21.42857142857142</v>
      </c>
      <c r="K11" s="101"/>
      <c r="L11" s="232" t="s">
        <v>16</v>
      </c>
      <c r="M11" s="248">
        <v>8936</v>
      </c>
      <c r="N11" s="249">
        <v>9254</v>
      </c>
      <c r="O11" s="142">
        <f>M11+N11</f>
        <v>18190</v>
      </c>
      <c r="P11" s="102">
        <v>0</v>
      </c>
      <c r="Q11" s="145">
        <f>O11+P11</f>
        <v>18190</v>
      </c>
      <c r="R11" s="248">
        <v>10544</v>
      </c>
      <c r="S11" s="249">
        <v>10378</v>
      </c>
      <c r="T11" s="142">
        <f>R11+S11</f>
        <v>20922</v>
      </c>
      <c r="U11" s="102">
        <v>0</v>
      </c>
      <c r="V11" s="147">
        <f>T11+U11</f>
        <v>20922</v>
      </c>
      <c r="W11" s="222">
        <f t="shared" si="1"/>
        <v>15.019241341396361</v>
      </c>
    </row>
    <row r="12" spans="1:23" ht="14.25" thickTop="1" thickBot="1">
      <c r="A12" s="270" t="str">
        <f>IF(ISERROR(F12/G12)," ",IF(F12/G12&gt;0.5,IF(F12/G12&lt;1.5," ","NOT OK"),"NOT OK"))</f>
        <v xml:space="preserve"> </v>
      </c>
      <c r="B12" s="210" t="s">
        <v>56</v>
      </c>
      <c r="C12" s="103">
        <f>C9+C10+C11</f>
        <v>202</v>
      </c>
      <c r="D12" s="104">
        <f>D9+D10+D11</f>
        <v>203</v>
      </c>
      <c r="E12" s="105">
        <f>+E9+E10+E11</f>
        <v>405</v>
      </c>
      <c r="F12" s="103">
        <f>F9+F10+F11</f>
        <v>240</v>
      </c>
      <c r="G12" s="104">
        <f>G9+G10+G11</f>
        <v>238</v>
      </c>
      <c r="H12" s="105">
        <f>H10+H9+H11</f>
        <v>478</v>
      </c>
      <c r="I12" s="106">
        <f>IF(E12=0,0,((H12/E12)-1)*100)</f>
        <v>18.02469135802469</v>
      </c>
      <c r="J12" s="101"/>
      <c r="L12" s="203" t="s">
        <v>56</v>
      </c>
      <c r="M12" s="148">
        <f t="shared" ref="M12:V12" si="3">+M9+M10+M11</f>
        <v>28825</v>
      </c>
      <c r="N12" s="149">
        <f t="shared" si="3"/>
        <v>27657</v>
      </c>
      <c r="O12" s="148">
        <f t="shared" si="3"/>
        <v>56482</v>
      </c>
      <c r="P12" s="148">
        <f t="shared" si="3"/>
        <v>98</v>
      </c>
      <c r="Q12" s="148">
        <f t="shared" si="3"/>
        <v>56580</v>
      </c>
      <c r="R12" s="148">
        <f t="shared" si="3"/>
        <v>31773</v>
      </c>
      <c r="S12" s="149">
        <f t="shared" si="3"/>
        <v>29225</v>
      </c>
      <c r="T12" s="148">
        <f t="shared" si="3"/>
        <v>60998</v>
      </c>
      <c r="U12" s="148">
        <f t="shared" si="3"/>
        <v>590</v>
      </c>
      <c r="V12" s="150">
        <f t="shared" si="3"/>
        <v>61588</v>
      </c>
      <c r="W12" s="151">
        <f>IF(Q12=0,0,((V12/Q12)-1)*100)</f>
        <v>8.8511841640155566</v>
      </c>
    </row>
    <row r="13" spans="1:23" ht="13.5" thickTop="1">
      <c r="A13" s="270" t="str">
        <f t="shared" si="2"/>
        <v xml:space="preserve"> </v>
      </c>
      <c r="B13" s="226" t="s">
        <v>18</v>
      </c>
      <c r="C13" s="246">
        <v>71</v>
      </c>
      <c r="D13" s="247">
        <v>71</v>
      </c>
      <c r="E13" s="100">
        <f>C13+D13</f>
        <v>142</v>
      </c>
      <c r="F13" s="246">
        <v>66</v>
      </c>
      <c r="G13" s="247">
        <v>66</v>
      </c>
      <c r="H13" s="100">
        <f>+F13+G13</f>
        <v>132</v>
      </c>
      <c r="I13" s="222">
        <f t="shared" si="0"/>
        <v>-7.0422535211267618</v>
      </c>
      <c r="L13" s="226" t="s">
        <v>18</v>
      </c>
      <c r="M13" s="248">
        <v>6876</v>
      </c>
      <c r="N13" s="249">
        <v>6547</v>
      </c>
      <c r="O13" s="142">
        <f>+M13+N13</f>
        <v>13423</v>
      </c>
      <c r="P13" s="102">
        <v>0</v>
      </c>
      <c r="Q13" s="145">
        <f>O13+P13</f>
        <v>13423</v>
      </c>
      <c r="R13" s="248">
        <v>8039</v>
      </c>
      <c r="S13" s="249">
        <v>7918</v>
      </c>
      <c r="T13" s="142">
        <f>+R13+S13</f>
        <v>15957</v>
      </c>
      <c r="U13" s="102">
        <v>0</v>
      </c>
      <c r="V13" s="147">
        <f>+T13+U13</f>
        <v>15957</v>
      </c>
      <c r="W13" s="222">
        <f t="shared" si="1"/>
        <v>18.878045146390534</v>
      </c>
    </row>
    <row r="14" spans="1:23">
      <c r="A14" s="270" t="str">
        <f t="shared" si="2"/>
        <v xml:space="preserve"> </v>
      </c>
      <c r="B14" s="226" t="s">
        <v>19</v>
      </c>
      <c r="C14" s="248">
        <v>60</v>
      </c>
      <c r="D14" s="252">
        <v>60</v>
      </c>
      <c r="E14" s="100">
        <f>C14+D14</f>
        <v>120</v>
      </c>
      <c r="F14" s="248">
        <v>59</v>
      </c>
      <c r="G14" s="252">
        <v>59</v>
      </c>
      <c r="H14" s="107">
        <f>+G14+F14</f>
        <v>118</v>
      </c>
      <c r="I14" s="222">
        <f t="shared" si="0"/>
        <v>-1.6666666666666718</v>
      </c>
      <c r="L14" s="226" t="s">
        <v>19</v>
      </c>
      <c r="M14" s="248">
        <v>7665</v>
      </c>
      <c r="N14" s="249">
        <v>7898</v>
      </c>
      <c r="O14" s="142">
        <f>+N14+M14</f>
        <v>15563</v>
      </c>
      <c r="P14" s="102">
        <v>0</v>
      </c>
      <c r="Q14" s="145">
        <f>O14+P14</f>
        <v>15563</v>
      </c>
      <c r="R14" s="248">
        <v>6726</v>
      </c>
      <c r="S14" s="249">
        <v>6455</v>
      </c>
      <c r="T14" s="142">
        <f>+S14+R14</f>
        <v>13181</v>
      </c>
      <c r="U14" s="102">
        <v>0</v>
      </c>
      <c r="V14" s="147">
        <f>+U14+T14</f>
        <v>13181</v>
      </c>
      <c r="W14" s="222">
        <f t="shared" si="1"/>
        <v>-15.305532352374218</v>
      </c>
    </row>
    <row r="15" spans="1:23" ht="13.5" thickBot="1">
      <c r="A15" s="272" t="str">
        <f>IF(ISERROR(F15/G15)," ",IF(F15/G15&gt;0.5,IF(F15/G15&lt;1.5," ","NOT OK"),"NOT OK"))</f>
        <v xml:space="preserve"> </v>
      </c>
      <c r="B15" s="226" t="s">
        <v>20</v>
      </c>
      <c r="C15" s="248">
        <v>68</v>
      </c>
      <c r="D15" s="252">
        <v>67</v>
      </c>
      <c r="E15" s="100">
        <f>C15+D15</f>
        <v>135</v>
      </c>
      <c r="F15" s="248">
        <v>82</v>
      </c>
      <c r="G15" s="252">
        <v>79</v>
      </c>
      <c r="H15" s="107">
        <f>+G15+F15</f>
        <v>161</v>
      </c>
      <c r="I15" s="222">
        <f>IF(E15=0,0,((H15/E15)-1)*100)</f>
        <v>19.259259259259267</v>
      </c>
      <c r="J15" s="108"/>
      <c r="L15" s="226" t="s">
        <v>20</v>
      </c>
      <c r="M15" s="248">
        <v>8680</v>
      </c>
      <c r="N15" s="249">
        <v>9179</v>
      </c>
      <c r="O15" s="142">
        <f>+N15+M15</f>
        <v>17859</v>
      </c>
      <c r="P15" s="102">
        <v>0</v>
      </c>
      <c r="Q15" s="145">
        <f>O15+P15</f>
        <v>17859</v>
      </c>
      <c r="R15" s="248">
        <v>9618</v>
      </c>
      <c r="S15" s="249">
        <v>9569</v>
      </c>
      <c r="T15" s="142">
        <f>+S15+R15</f>
        <v>19187</v>
      </c>
      <c r="U15" s="102">
        <v>0</v>
      </c>
      <c r="V15" s="147">
        <f>+U15+T15</f>
        <v>19187</v>
      </c>
      <c r="W15" s="222">
        <f>IF(Q15=0,0,((V15/Q15)-1)*100)</f>
        <v>7.4360266532280672</v>
      </c>
    </row>
    <row r="16" spans="1:23" ht="14.25" thickTop="1" thickBot="1">
      <c r="A16" s="270" t="str">
        <f>IF(ISERROR(F16/G16)," ",IF(F16/G16&gt;0.5,IF(F16/G16&lt;1.5," ","NOT OK"),"NOT OK"))</f>
        <v xml:space="preserve"> </v>
      </c>
      <c r="B16" s="210" t="s">
        <v>89</v>
      </c>
      <c r="C16" s="103">
        <f>+C13+C14+C15</f>
        <v>199</v>
      </c>
      <c r="D16" s="104">
        <f t="shared" ref="D16:H16" si="4">+D13+D14+D15</f>
        <v>198</v>
      </c>
      <c r="E16" s="105">
        <f t="shared" si="4"/>
        <v>397</v>
      </c>
      <c r="F16" s="103">
        <f t="shared" si="4"/>
        <v>207</v>
      </c>
      <c r="G16" s="104">
        <f t="shared" si="4"/>
        <v>204</v>
      </c>
      <c r="H16" s="105">
        <f t="shared" si="4"/>
        <v>411</v>
      </c>
      <c r="I16" s="106">
        <f>IF(E16=0,0,((H16/E16)-1)*100)</f>
        <v>3.5264483627204024</v>
      </c>
      <c r="J16" s="108"/>
      <c r="L16" s="203" t="s">
        <v>89</v>
      </c>
      <c r="M16" s="148">
        <f t="shared" ref="M16:V16" si="5">+M13+M14+M15</f>
        <v>23221</v>
      </c>
      <c r="N16" s="149">
        <f t="shared" si="5"/>
        <v>23624</v>
      </c>
      <c r="O16" s="148">
        <f t="shared" si="5"/>
        <v>46845</v>
      </c>
      <c r="P16" s="148">
        <f t="shared" si="5"/>
        <v>0</v>
      </c>
      <c r="Q16" s="148">
        <f t="shared" si="5"/>
        <v>46845</v>
      </c>
      <c r="R16" s="148">
        <f t="shared" si="5"/>
        <v>24383</v>
      </c>
      <c r="S16" s="149">
        <f t="shared" si="5"/>
        <v>23942</v>
      </c>
      <c r="T16" s="148">
        <f t="shared" si="5"/>
        <v>48325</v>
      </c>
      <c r="U16" s="148">
        <f t="shared" si="5"/>
        <v>0</v>
      </c>
      <c r="V16" s="150">
        <f t="shared" si="5"/>
        <v>48325</v>
      </c>
      <c r="W16" s="151">
        <f>IF(Q16=0,0,((V16/Q16)-1)*100)</f>
        <v>3.1593553207386105</v>
      </c>
    </row>
    <row r="17" spans="1:23" ht="13.5" thickTop="1">
      <c r="A17" s="270" t="str">
        <f t="shared" si="2"/>
        <v xml:space="preserve"> </v>
      </c>
      <c r="B17" s="226" t="s">
        <v>21</v>
      </c>
      <c r="C17" s="253">
        <v>92</v>
      </c>
      <c r="D17" s="254">
        <v>92</v>
      </c>
      <c r="E17" s="100">
        <f>C17+D17</f>
        <v>184</v>
      </c>
      <c r="F17" s="253">
        <v>76</v>
      </c>
      <c r="G17" s="254">
        <v>76</v>
      </c>
      <c r="H17" s="107">
        <f>+G17+F17</f>
        <v>152</v>
      </c>
      <c r="I17" s="222">
        <f t="shared" si="0"/>
        <v>-17.391304347826086</v>
      </c>
      <c r="J17" s="101"/>
      <c r="L17" s="226" t="s">
        <v>21</v>
      </c>
      <c r="M17" s="248">
        <v>8943</v>
      </c>
      <c r="N17" s="249">
        <v>9119</v>
      </c>
      <c r="O17" s="142">
        <f>+M17+N17</f>
        <v>18062</v>
      </c>
      <c r="P17" s="102">
        <v>0</v>
      </c>
      <c r="Q17" s="145">
        <f>O17+P17</f>
        <v>18062</v>
      </c>
      <c r="R17" s="248">
        <v>9671</v>
      </c>
      <c r="S17" s="249">
        <v>9157</v>
      </c>
      <c r="T17" s="142">
        <f>+R17+S17</f>
        <v>18828</v>
      </c>
      <c r="U17" s="102">
        <v>0</v>
      </c>
      <c r="V17" s="147">
        <f>+T17+U17</f>
        <v>18828</v>
      </c>
      <c r="W17" s="222">
        <f t="shared" si="1"/>
        <v>4.2409478463071748</v>
      </c>
    </row>
    <row r="18" spans="1:23">
      <c r="A18" s="270" t="str">
        <f>IF(ISERROR(F18/G18)," ",IF(F18/G18&gt;0.5,IF(F18/G18&lt;1.5," ","NOT OK"),"NOT OK"))</f>
        <v xml:space="preserve"> </v>
      </c>
      <c r="B18" s="226" t="s">
        <v>90</v>
      </c>
      <c r="C18" s="253">
        <v>86</v>
      </c>
      <c r="D18" s="254">
        <v>85</v>
      </c>
      <c r="E18" s="100">
        <f>C18+D18</f>
        <v>171</v>
      </c>
      <c r="F18" s="253">
        <v>78</v>
      </c>
      <c r="G18" s="254">
        <v>79</v>
      </c>
      <c r="H18" s="107">
        <f>+G18+F18</f>
        <v>157</v>
      </c>
      <c r="I18" s="222">
        <f>IF(E18=0,0,((H18/E18)-1)*100)</f>
        <v>-8.1871345029239766</v>
      </c>
      <c r="L18" s="226" t="s">
        <v>90</v>
      </c>
      <c r="M18" s="248">
        <v>9207</v>
      </c>
      <c r="N18" s="249">
        <v>9739</v>
      </c>
      <c r="O18" s="142">
        <f>+M18+N18</f>
        <v>18946</v>
      </c>
      <c r="P18" s="102">
        <v>0</v>
      </c>
      <c r="Q18" s="145">
        <f>O18+P18</f>
        <v>18946</v>
      </c>
      <c r="R18" s="248">
        <v>10218</v>
      </c>
      <c r="S18" s="249">
        <v>9642</v>
      </c>
      <c r="T18" s="142">
        <f>+R18+S18</f>
        <v>19860</v>
      </c>
      <c r="U18" s="274">
        <v>0</v>
      </c>
      <c r="V18" s="147">
        <f>+T18+U18</f>
        <v>19860</v>
      </c>
      <c r="W18" s="222">
        <f>IF(Q18=0,0,((V18/Q18)-1)*100)</f>
        <v>4.8242373060276567</v>
      </c>
    </row>
    <row r="19" spans="1:23" ht="13.5" thickBot="1">
      <c r="A19" s="273" t="str">
        <f t="shared" si="2"/>
        <v xml:space="preserve"> </v>
      </c>
      <c r="B19" s="226" t="s">
        <v>22</v>
      </c>
      <c r="C19" s="253">
        <v>90</v>
      </c>
      <c r="D19" s="254">
        <v>90</v>
      </c>
      <c r="E19" s="100">
        <f>C19+D19</f>
        <v>180</v>
      </c>
      <c r="F19" s="253">
        <v>76</v>
      </c>
      <c r="G19" s="254">
        <v>76</v>
      </c>
      <c r="H19" s="107">
        <f>+G19+F19</f>
        <v>152</v>
      </c>
      <c r="I19" s="222">
        <f>IF(E19=0,0,((H19/E19)-1)*100)</f>
        <v>-15.555555555555555</v>
      </c>
      <c r="J19" s="109"/>
      <c r="L19" s="226" t="s">
        <v>22</v>
      </c>
      <c r="M19" s="248">
        <v>8927</v>
      </c>
      <c r="N19" s="249">
        <v>8998</v>
      </c>
      <c r="O19" s="143">
        <f>+M19+N19</f>
        <v>17925</v>
      </c>
      <c r="P19" s="255">
        <v>0</v>
      </c>
      <c r="Q19" s="145">
        <f>O19+P19</f>
        <v>17925</v>
      </c>
      <c r="R19" s="248">
        <v>10595</v>
      </c>
      <c r="S19" s="249">
        <v>10512</v>
      </c>
      <c r="T19" s="143">
        <f>+R19+S19</f>
        <v>21107</v>
      </c>
      <c r="U19" s="255">
        <v>0</v>
      </c>
      <c r="V19" s="147">
        <f>+T19+U19</f>
        <v>21107</v>
      </c>
      <c r="W19" s="222">
        <f>IF(Q19=0,0,((V19/Q19)-1)*100)</f>
        <v>17.751743375174335</v>
      </c>
    </row>
    <row r="20" spans="1:23" ht="15.75" customHeight="1" thickTop="1" thickBot="1">
      <c r="A20" s="115" t="str">
        <f t="shared" si="2"/>
        <v xml:space="preserve"> </v>
      </c>
      <c r="B20" s="211" t="s">
        <v>23</v>
      </c>
      <c r="C20" s="113">
        <f>+C17+C18+C19</f>
        <v>268</v>
      </c>
      <c r="D20" s="114">
        <f t="shared" ref="D20:H20" si="6">+D17+D18+D19</f>
        <v>267</v>
      </c>
      <c r="E20" s="112">
        <f t="shared" si="6"/>
        <v>535</v>
      </c>
      <c r="F20" s="113">
        <f t="shared" si="6"/>
        <v>230</v>
      </c>
      <c r="G20" s="114">
        <f t="shared" si="6"/>
        <v>231</v>
      </c>
      <c r="H20" s="114">
        <f t="shared" si="6"/>
        <v>461</v>
      </c>
      <c r="I20" s="106">
        <f t="shared" si="0"/>
        <v>-13.831775700934578</v>
      </c>
      <c r="J20" s="115"/>
      <c r="K20" s="116"/>
      <c r="L20" s="204" t="s">
        <v>23</v>
      </c>
      <c r="M20" s="152">
        <f>+M17+M18+M19</f>
        <v>27077</v>
      </c>
      <c r="N20" s="152">
        <f t="shared" ref="N20:V20" si="7">+N17+N18+N19</f>
        <v>27856</v>
      </c>
      <c r="O20" s="153">
        <f t="shared" si="7"/>
        <v>54933</v>
      </c>
      <c r="P20" s="153">
        <f t="shared" si="7"/>
        <v>0</v>
      </c>
      <c r="Q20" s="153">
        <f t="shared" si="7"/>
        <v>54933</v>
      </c>
      <c r="R20" s="152">
        <f t="shared" si="7"/>
        <v>30484</v>
      </c>
      <c r="S20" s="152">
        <f t="shared" si="7"/>
        <v>29311</v>
      </c>
      <c r="T20" s="153">
        <f t="shared" si="7"/>
        <v>59795</v>
      </c>
      <c r="U20" s="153">
        <f t="shared" si="7"/>
        <v>0</v>
      </c>
      <c r="V20" s="153">
        <f t="shared" si="7"/>
        <v>59795</v>
      </c>
      <c r="W20" s="154">
        <f t="shared" si="1"/>
        <v>8.8507818615404243</v>
      </c>
    </row>
    <row r="21" spans="1:23" ht="13.5" thickTop="1">
      <c r="A21" s="270" t="str">
        <f t="shared" si="2"/>
        <v xml:space="preserve"> </v>
      </c>
      <c r="B21" s="226" t="s">
        <v>24</v>
      </c>
      <c r="C21" s="248">
        <v>79</v>
      </c>
      <c r="D21" s="252">
        <v>78</v>
      </c>
      <c r="E21" s="117">
        <f>C21+D21</f>
        <v>157</v>
      </c>
      <c r="F21" s="248">
        <v>79</v>
      </c>
      <c r="G21" s="252">
        <v>79</v>
      </c>
      <c r="H21" s="118">
        <f>+G21+F21</f>
        <v>158</v>
      </c>
      <c r="I21" s="222">
        <f>IF(E21=0,0,((H21/E21)-1)*100)</f>
        <v>0.63694267515923553</v>
      </c>
      <c r="L21" s="226" t="s">
        <v>24</v>
      </c>
      <c r="M21" s="248">
        <v>9288</v>
      </c>
      <c r="N21" s="249">
        <v>8993</v>
      </c>
      <c r="O21" s="143">
        <f>+M21+N21</f>
        <v>18281</v>
      </c>
      <c r="P21" s="256">
        <v>0</v>
      </c>
      <c r="Q21" s="145">
        <f>O21+P21</f>
        <v>18281</v>
      </c>
      <c r="R21" s="248">
        <v>9946</v>
      </c>
      <c r="S21" s="249">
        <v>9600</v>
      </c>
      <c r="T21" s="143">
        <f>+R21+S21</f>
        <v>19546</v>
      </c>
      <c r="U21" s="256">
        <v>0</v>
      </c>
      <c r="V21" s="147">
        <f>+T21+U21</f>
        <v>19546</v>
      </c>
      <c r="W21" s="222">
        <f>IF(Q21=0,0,((V21/Q21)-1)*100)</f>
        <v>6.9197527487555366</v>
      </c>
    </row>
    <row r="22" spans="1:23">
      <c r="A22" s="270" t="str">
        <f t="shared" si="2"/>
        <v xml:space="preserve"> </v>
      </c>
      <c r="B22" s="226" t="s">
        <v>26</v>
      </c>
      <c r="C22" s="248">
        <v>92</v>
      </c>
      <c r="D22" s="252">
        <v>92</v>
      </c>
      <c r="E22" s="119">
        <f>C22+D22</f>
        <v>184</v>
      </c>
      <c r="F22" s="248">
        <v>87</v>
      </c>
      <c r="G22" s="252">
        <v>87</v>
      </c>
      <c r="H22" s="119">
        <f>+G22+F22</f>
        <v>174</v>
      </c>
      <c r="I22" s="222">
        <f>IF(E22=0,0,((H22/E22)-1)*100)</f>
        <v>-5.4347826086956541</v>
      </c>
      <c r="L22" s="226" t="s">
        <v>26</v>
      </c>
      <c r="M22" s="248">
        <v>8942</v>
      </c>
      <c r="N22" s="249">
        <v>10293</v>
      </c>
      <c r="O22" s="143">
        <f>+M22+N22</f>
        <v>19235</v>
      </c>
      <c r="P22" s="102">
        <v>721</v>
      </c>
      <c r="Q22" s="145">
        <f>O22+P22</f>
        <v>19956</v>
      </c>
      <c r="R22" s="248">
        <v>9649</v>
      </c>
      <c r="S22" s="249">
        <v>12729</v>
      </c>
      <c r="T22" s="143">
        <f>+R22+S22</f>
        <v>22378</v>
      </c>
      <c r="U22" s="102">
        <v>191</v>
      </c>
      <c r="V22" s="147">
        <f>+T22+U22</f>
        <v>22569</v>
      </c>
      <c r="W22" s="222">
        <f>IF(Q22=0,0,((V22/Q22)-1)*100)</f>
        <v>13.093806374022844</v>
      </c>
    </row>
    <row r="23" spans="1:23" ht="13.5" thickBot="1">
      <c r="A23" s="270" t="str">
        <f t="shared" si="2"/>
        <v xml:space="preserve"> </v>
      </c>
      <c r="B23" s="226" t="s">
        <v>27</v>
      </c>
      <c r="C23" s="248">
        <v>72</v>
      </c>
      <c r="D23" s="257">
        <v>72</v>
      </c>
      <c r="E23" s="120">
        <f>C23+D23</f>
        <v>144</v>
      </c>
      <c r="F23" s="248">
        <v>77</v>
      </c>
      <c r="G23" s="257">
        <v>79</v>
      </c>
      <c r="H23" s="120">
        <f>+G23+F23</f>
        <v>156</v>
      </c>
      <c r="I23" s="223">
        <f>IF(E23=0,0,((H23/E23)-1)*100)</f>
        <v>8.333333333333325</v>
      </c>
      <c r="L23" s="226" t="s">
        <v>27</v>
      </c>
      <c r="M23" s="248">
        <v>8435</v>
      </c>
      <c r="N23" s="249">
        <v>9544</v>
      </c>
      <c r="O23" s="143">
        <f>+M23+N23</f>
        <v>17979</v>
      </c>
      <c r="P23" s="255">
        <v>0</v>
      </c>
      <c r="Q23" s="145">
        <f>O23+P23</f>
        <v>17979</v>
      </c>
      <c r="R23" s="248">
        <v>9729</v>
      </c>
      <c r="S23" s="249">
        <v>9360</v>
      </c>
      <c r="T23" s="143">
        <f>+R23+S23</f>
        <v>19089</v>
      </c>
      <c r="U23" s="255">
        <v>3</v>
      </c>
      <c r="V23" s="147">
        <f>+T23+U23</f>
        <v>19092</v>
      </c>
      <c r="W23" s="222">
        <f>IF(Q23=0,0,((V23/Q23)-1)*100)</f>
        <v>6.1905556482563018</v>
      </c>
    </row>
    <row r="24" spans="1:23" ht="14.25" thickTop="1" thickBot="1">
      <c r="A24" s="270" t="str">
        <f t="shared" si="2"/>
        <v xml:space="preserve"> </v>
      </c>
      <c r="B24" s="210" t="s">
        <v>28</v>
      </c>
      <c r="C24" s="113">
        <f t="shared" ref="C24:H24" si="8">+C21+C22+C23</f>
        <v>243</v>
      </c>
      <c r="D24" s="121">
        <f t="shared" si="8"/>
        <v>242</v>
      </c>
      <c r="E24" s="113">
        <f t="shared" si="8"/>
        <v>485</v>
      </c>
      <c r="F24" s="113">
        <f t="shared" si="8"/>
        <v>243</v>
      </c>
      <c r="G24" s="121">
        <f t="shared" si="8"/>
        <v>245</v>
      </c>
      <c r="H24" s="113">
        <f t="shared" si="8"/>
        <v>488</v>
      </c>
      <c r="I24" s="106">
        <f t="shared" ref="I24" si="9">IF(E24=0,0,((H24/E24)-1)*100)</f>
        <v>0.61855670103092564</v>
      </c>
      <c r="L24" s="203" t="s">
        <v>28</v>
      </c>
      <c r="M24" s="148">
        <f t="shared" ref="M24:V24" si="10">+M21+M22+M23</f>
        <v>26665</v>
      </c>
      <c r="N24" s="149">
        <f t="shared" si="10"/>
        <v>28830</v>
      </c>
      <c r="O24" s="148">
        <f t="shared" si="10"/>
        <v>55495</v>
      </c>
      <c r="P24" s="148">
        <f t="shared" si="10"/>
        <v>721</v>
      </c>
      <c r="Q24" s="148">
        <f t="shared" si="10"/>
        <v>56216</v>
      </c>
      <c r="R24" s="148">
        <f t="shared" si="10"/>
        <v>29324</v>
      </c>
      <c r="S24" s="149">
        <f t="shared" si="10"/>
        <v>31689</v>
      </c>
      <c r="T24" s="148">
        <f t="shared" si="10"/>
        <v>61013</v>
      </c>
      <c r="U24" s="148">
        <f t="shared" si="10"/>
        <v>194</v>
      </c>
      <c r="V24" s="148">
        <f t="shared" si="10"/>
        <v>61207</v>
      </c>
      <c r="W24" s="151">
        <f t="shared" ref="W24" si="11">IF(Q24=0,0,((V24/Q24)-1)*100)</f>
        <v>8.8782553009819196</v>
      </c>
    </row>
    <row r="25" spans="1:23" ht="14.25" thickTop="1" thickBot="1">
      <c r="A25" s="270" t="str">
        <f>IF(ISERROR(F25/G25)," ",IF(F25/G25&gt;0.5,IF(F25/G25&lt;1.5," ","NOT OK"),"NOT OK"))</f>
        <v xml:space="preserve"> </v>
      </c>
      <c r="B25" s="210" t="s">
        <v>94</v>
      </c>
      <c r="C25" s="103">
        <f>+C16+C20+C24</f>
        <v>710</v>
      </c>
      <c r="D25" s="104">
        <f t="shared" ref="D25:H25" si="12">+D16+D20+D24</f>
        <v>707</v>
      </c>
      <c r="E25" s="105">
        <f t="shared" si="12"/>
        <v>1417</v>
      </c>
      <c r="F25" s="103">
        <f t="shared" si="12"/>
        <v>680</v>
      </c>
      <c r="G25" s="104">
        <f t="shared" si="12"/>
        <v>680</v>
      </c>
      <c r="H25" s="105">
        <f t="shared" si="12"/>
        <v>1360</v>
      </c>
      <c r="I25" s="106">
        <f>IF(E25=0,0,((H25/E25)-1)*100)</f>
        <v>-4.0225829216654851</v>
      </c>
      <c r="L25" s="203" t="s">
        <v>94</v>
      </c>
      <c r="M25" s="148">
        <f t="shared" ref="M25:V25" si="13">+M16+M20+M24</f>
        <v>76963</v>
      </c>
      <c r="N25" s="149">
        <f t="shared" si="13"/>
        <v>80310</v>
      </c>
      <c r="O25" s="148">
        <f t="shared" si="13"/>
        <v>157273</v>
      </c>
      <c r="P25" s="148">
        <f t="shared" si="13"/>
        <v>721</v>
      </c>
      <c r="Q25" s="148">
        <f t="shared" si="13"/>
        <v>157994</v>
      </c>
      <c r="R25" s="148">
        <f t="shared" si="13"/>
        <v>84191</v>
      </c>
      <c r="S25" s="149">
        <f t="shared" si="13"/>
        <v>84942</v>
      </c>
      <c r="T25" s="148">
        <f t="shared" si="13"/>
        <v>169133</v>
      </c>
      <c r="U25" s="148">
        <f t="shared" si="13"/>
        <v>194</v>
      </c>
      <c r="V25" s="150">
        <f t="shared" si="13"/>
        <v>169327</v>
      </c>
      <c r="W25" s="151">
        <f>IF(Q25=0,0,((V25/Q25)-1)*100)</f>
        <v>7.1730572047039809</v>
      </c>
    </row>
    <row r="26" spans="1:23" ht="14.25" thickTop="1" thickBot="1">
      <c r="A26" s="271" t="str">
        <f>IF(ISERROR(F26/G26)," ",IF(F26/G26&gt;0.5,IF(F26/G26&lt;1.5," ","NOT OK"),"NOT OK"))</f>
        <v xml:space="preserve"> </v>
      </c>
      <c r="B26" s="210" t="s">
        <v>92</v>
      </c>
      <c r="C26" s="103">
        <f>+C12+C16+C20+C24</f>
        <v>912</v>
      </c>
      <c r="D26" s="104">
        <f t="shared" ref="D26:H26" si="14">+D12+D16+D20+D24</f>
        <v>910</v>
      </c>
      <c r="E26" s="105">
        <f t="shared" si="14"/>
        <v>1822</v>
      </c>
      <c r="F26" s="103">
        <f t="shared" si="14"/>
        <v>920</v>
      </c>
      <c r="G26" s="104">
        <f t="shared" si="14"/>
        <v>918</v>
      </c>
      <c r="H26" s="105">
        <f t="shared" si="14"/>
        <v>1838</v>
      </c>
      <c r="I26" s="106">
        <f t="shared" ref="I26" si="15">IF(E26=0,0,((H26/E26)-1)*100)</f>
        <v>0.87815587266739659</v>
      </c>
      <c r="J26" s="101"/>
      <c r="L26" s="203" t="s">
        <v>92</v>
      </c>
      <c r="M26" s="148">
        <f t="shared" ref="M26:V26" si="16">+M12+M16+M20+M24</f>
        <v>105788</v>
      </c>
      <c r="N26" s="149">
        <f t="shared" si="16"/>
        <v>107967</v>
      </c>
      <c r="O26" s="148">
        <f t="shared" si="16"/>
        <v>213755</v>
      </c>
      <c r="P26" s="148">
        <f t="shared" si="16"/>
        <v>819</v>
      </c>
      <c r="Q26" s="148">
        <f t="shared" si="16"/>
        <v>214574</v>
      </c>
      <c r="R26" s="148">
        <f t="shared" si="16"/>
        <v>115964</v>
      </c>
      <c r="S26" s="149">
        <f t="shared" si="16"/>
        <v>114167</v>
      </c>
      <c r="T26" s="148">
        <f t="shared" si="16"/>
        <v>230131</v>
      </c>
      <c r="U26" s="148">
        <f t="shared" si="16"/>
        <v>784</v>
      </c>
      <c r="V26" s="150">
        <f t="shared" si="16"/>
        <v>230915</v>
      </c>
      <c r="W26" s="151">
        <f t="shared" ref="W26" si="17">IF(Q26=0,0,((V26/Q26)-1)*100)</f>
        <v>7.6155545406246805</v>
      </c>
    </row>
    <row r="27" spans="1:23" ht="14.25" thickTop="1" thickBot="1">
      <c r="B27" s="205" t="s">
        <v>61</v>
      </c>
      <c r="C27" s="95"/>
      <c r="D27" s="95"/>
      <c r="E27" s="95"/>
      <c r="F27" s="95"/>
      <c r="G27" s="95"/>
      <c r="H27" s="95"/>
      <c r="I27" s="96"/>
      <c r="L27" s="205" t="s">
        <v>61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6"/>
    </row>
    <row r="28" spans="1:23" ht="13.5" thickTop="1">
      <c r="B28" s="316" t="s">
        <v>29</v>
      </c>
      <c r="C28" s="317"/>
      <c r="D28" s="317"/>
      <c r="E28" s="317"/>
      <c r="F28" s="317"/>
      <c r="G28" s="317"/>
      <c r="H28" s="317"/>
      <c r="I28" s="318"/>
      <c r="L28" s="319" t="s">
        <v>30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1"/>
    </row>
    <row r="29" spans="1:23" ht="13.5" thickBot="1">
      <c r="B29" s="307" t="s">
        <v>31</v>
      </c>
      <c r="C29" s="308"/>
      <c r="D29" s="308"/>
      <c r="E29" s="308"/>
      <c r="F29" s="308"/>
      <c r="G29" s="308"/>
      <c r="H29" s="308"/>
      <c r="I29" s="309"/>
      <c r="L29" s="310" t="s">
        <v>32</v>
      </c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2"/>
    </row>
    <row r="30" spans="1:23" ht="14.25" thickTop="1" thickBot="1">
      <c r="B30" s="202"/>
      <c r="C30" s="95"/>
      <c r="D30" s="95"/>
      <c r="E30" s="95"/>
      <c r="F30" s="95"/>
      <c r="G30" s="95"/>
      <c r="H30" s="95"/>
      <c r="I30" s="96"/>
      <c r="L30" s="202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6"/>
    </row>
    <row r="31" spans="1:23" ht="14.25" thickTop="1" thickBot="1">
      <c r="B31" s="224"/>
      <c r="C31" s="301" t="s">
        <v>91</v>
      </c>
      <c r="D31" s="302"/>
      <c r="E31" s="303"/>
      <c r="F31" s="304" t="s">
        <v>93</v>
      </c>
      <c r="G31" s="305"/>
      <c r="H31" s="306"/>
      <c r="I31" s="225" t="s">
        <v>4</v>
      </c>
      <c r="L31" s="224"/>
      <c r="M31" s="313" t="s">
        <v>91</v>
      </c>
      <c r="N31" s="314"/>
      <c r="O31" s="314"/>
      <c r="P31" s="314"/>
      <c r="Q31" s="315"/>
      <c r="R31" s="313" t="s">
        <v>93</v>
      </c>
      <c r="S31" s="314"/>
      <c r="T31" s="314"/>
      <c r="U31" s="314"/>
      <c r="V31" s="315"/>
      <c r="W31" s="225" t="s">
        <v>4</v>
      </c>
    </row>
    <row r="32" spans="1:23" ht="13.5" thickTop="1">
      <c r="B32" s="226" t="s">
        <v>5</v>
      </c>
      <c r="C32" s="227"/>
      <c r="D32" s="228"/>
      <c r="E32" s="158"/>
      <c r="F32" s="227"/>
      <c r="G32" s="228"/>
      <c r="H32" s="158"/>
      <c r="I32" s="229" t="s">
        <v>6</v>
      </c>
      <c r="L32" s="226" t="s">
        <v>5</v>
      </c>
      <c r="M32" s="227"/>
      <c r="N32" s="230"/>
      <c r="O32" s="155"/>
      <c r="P32" s="231"/>
      <c r="Q32" s="156"/>
      <c r="R32" s="227"/>
      <c r="S32" s="230"/>
      <c r="T32" s="155"/>
      <c r="U32" s="231"/>
      <c r="V32" s="155"/>
      <c r="W32" s="229" t="s">
        <v>6</v>
      </c>
    </row>
    <row r="33" spans="1:23" ht="13.5" customHeight="1" thickBot="1">
      <c r="B33" s="232"/>
      <c r="C33" s="233" t="s">
        <v>7</v>
      </c>
      <c r="D33" s="234" t="s">
        <v>8</v>
      </c>
      <c r="E33" s="218" t="s">
        <v>9</v>
      </c>
      <c r="F33" s="233" t="s">
        <v>7</v>
      </c>
      <c r="G33" s="234" t="s">
        <v>8</v>
      </c>
      <c r="H33" s="218" t="s">
        <v>9</v>
      </c>
      <c r="I33" s="235"/>
      <c r="L33" s="232"/>
      <c r="M33" s="236" t="s">
        <v>10</v>
      </c>
      <c r="N33" s="237" t="s">
        <v>11</v>
      </c>
      <c r="O33" s="157" t="s">
        <v>12</v>
      </c>
      <c r="P33" s="238" t="s">
        <v>13</v>
      </c>
      <c r="Q33" s="219" t="s">
        <v>9</v>
      </c>
      <c r="R33" s="236" t="s">
        <v>10</v>
      </c>
      <c r="S33" s="237" t="s">
        <v>11</v>
      </c>
      <c r="T33" s="157" t="s">
        <v>12</v>
      </c>
      <c r="U33" s="238" t="s">
        <v>13</v>
      </c>
      <c r="V33" s="157" t="s">
        <v>9</v>
      </c>
      <c r="W33" s="235"/>
    </row>
    <row r="34" spans="1:23" ht="3" customHeight="1" thickTop="1">
      <c r="B34" s="226"/>
      <c r="C34" s="239"/>
      <c r="D34" s="240"/>
      <c r="E34" s="99"/>
      <c r="F34" s="239"/>
      <c r="G34" s="240"/>
      <c r="H34" s="99"/>
      <c r="I34" s="241"/>
      <c r="L34" s="226"/>
      <c r="M34" s="242"/>
      <c r="N34" s="243"/>
      <c r="O34" s="141"/>
      <c r="P34" s="244"/>
      <c r="Q34" s="144"/>
      <c r="R34" s="242"/>
      <c r="S34" s="243"/>
      <c r="T34" s="141"/>
      <c r="U34" s="244"/>
      <c r="V34" s="146"/>
      <c r="W34" s="245"/>
    </row>
    <row r="35" spans="1:23" ht="13.5" customHeight="1">
      <c r="A35" s="95" t="str">
        <f t="shared" si="2"/>
        <v xml:space="preserve"> </v>
      </c>
      <c r="B35" s="226" t="s">
        <v>14</v>
      </c>
      <c r="C35" s="246">
        <v>676</v>
      </c>
      <c r="D35" s="247">
        <v>677</v>
      </c>
      <c r="E35" s="100">
        <f>C35+D35</f>
        <v>1353</v>
      </c>
      <c r="F35" s="246">
        <v>915</v>
      </c>
      <c r="G35" s="247">
        <v>916</v>
      </c>
      <c r="H35" s="100">
        <f>+F35+G35</f>
        <v>1831</v>
      </c>
      <c r="I35" s="222">
        <f t="shared" ref="I35:I50" si="18">IF(E35=0,0,((H35/E35)-1)*100)</f>
        <v>35.328898743532889</v>
      </c>
      <c r="K35" s="101"/>
      <c r="L35" s="226" t="s">
        <v>14</v>
      </c>
      <c r="M35" s="248">
        <v>103564</v>
      </c>
      <c r="N35" s="249">
        <v>103456</v>
      </c>
      <c r="O35" s="142">
        <f>+M35+N35</f>
        <v>207020</v>
      </c>
      <c r="P35" s="102">
        <v>159</v>
      </c>
      <c r="Q35" s="145">
        <f>O35+P35</f>
        <v>207179</v>
      </c>
      <c r="R35" s="248">
        <v>138030</v>
      </c>
      <c r="S35" s="249">
        <v>141348</v>
      </c>
      <c r="T35" s="142">
        <f>+R35+S35</f>
        <v>279378</v>
      </c>
      <c r="U35" s="102">
        <v>0</v>
      </c>
      <c r="V35" s="147">
        <f>+T35+U35</f>
        <v>279378</v>
      </c>
      <c r="W35" s="222">
        <f t="shared" ref="W35:W46" si="19">IF(Q35=0,0,((V35/Q35)-1)*100)</f>
        <v>34.84860917370969</v>
      </c>
    </row>
    <row r="36" spans="1:23">
      <c r="A36" s="95" t="str">
        <f t="shared" si="2"/>
        <v xml:space="preserve"> </v>
      </c>
      <c r="B36" s="226" t="s">
        <v>15</v>
      </c>
      <c r="C36" s="246">
        <v>706</v>
      </c>
      <c r="D36" s="247">
        <v>704</v>
      </c>
      <c r="E36" s="100">
        <f>C36+D36</f>
        <v>1410</v>
      </c>
      <c r="F36" s="246">
        <v>890</v>
      </c>
      <c r="G36" s="247">
        <v>889</v>
      </c>
      <c r="H36" s="100">
        <f>+F36+G36</f>
        <v>1779</v>
      </c>
      <c r="I36" s="222">
        <f t="shared" si="18"/>
        <v>26.170212765957459</v>
      </c>
      <c r="K36" s="101"/>
      <c r="L36" s="226" t="s">
        <v>15</v>
      </c>
      <c r="M36" s="248">
        <v>91275</v>
      </c>
      <c r="N36" s="249">
        <v>93252</v>
      </c>
      <c r="O36" s="142">
        <f>+M36+N36</f>
        <v>184527</v>
      </c>
      <c r="P36" s="102">
        <v>173</v>
      </c>
      <c r="Q36" s="145">
        <f>O36+P36</f>
        <v>184700</v>
      </c>
      <c r="R36" s="248">
        <v>119845</v>
      </c>
      <c r="S36" s="249">
        <v>123453</v>
      </c>
      <c r="T36" s="142">
        <f>+R36+S36</f>
        <v>243298</v>
      </c>
      <c r="U36" s="102">
        <v>0</v>
      </c>
      <c r="V36" s="147">
        <f>+T36+U36</f>
        <v>243298</v>
      </c>
      <c r="W36" s="222">
        <f t="shared" si="19"/>
        <v>31.726042230644282</v>
      </c>
    </row>
    <row r="37" spans="1:23" ht="13.5" thickBot="1">
      <c r="A37" s="95" t="str">
        <f t="shared" si="2"/>
        <v xml:space="preserve"> </v>
      </c>
      <c r="B37" s="232" t="s">
        <v>16</v>
      </c>
      <c r="C37" s="250">
        <v>742</v>
      </c>
      <c r="D37" s="251">
        <v>742</v>
      </c>
      <c r="E37" s="100">
        <f>C37+D37</f>
        <v>1484</v>
      </c>
      <c r="F37" s="250">
        <v>958</v>
      </c>
      <c r="G37" s="251">
        <v>960</v>
      </c>
      <c r="H37" s="100">
        <f>+F37+G37</f>
        <v>1918</v>
      </c>
      <c r="I37" s="222">
        <f t="shared" si="18"/>
        <v>29.24528301886793</v>
      </c>
      <c r="K37" s="101"/>
      <c r="L37" s="232" t="s">
        <v>16</v>
      </c>
      <c r="M37" s="248">
        <v>106923</v>
      </c>
      <c r="N37" s="249">
        <v>100465</v>
      </c>
      <c r="O37" s="142">
        <f>+M37+N37</f>
        <v>207388</v>
      </c>
      <c r="P37" s="102">
        <v>341</v>
      </c>
      <c r="Q37" s="145">
        <f>+O37+P37</f>
        <v>207729</v>
      </c>
      <c r="R37" s="248">
        <v>141989</v>
      </c>
      <c r="S37" s="249">
        <v>132957</v>
      </c>
      <c r="T37" s="142">
        <f>+R37+S37</f>
        <v>274946</v>
      </c>
      <c r="U37" s="102">
        <v>0</v>
      </c>
      <c r="V37" s="147">
        <f>+T37+U37</f>
        <v>274946</v>
      </c>
      <c r="W37" s="222">
        <f t="shared" si="19"/>
        <v>32.358024156473085</v>
      </c>
    </row>
    <row r="38" spans="1:23" ht="14.25" thickTop="1" thickBot="1">
      <c r="A38" s="95" t="str">
        <f>IF(ISERROR(F38/G38)," ",IF(F38/G38&gt;0.5,IF(F38/G38&lt;1.5," ","NOT OK"),"NOT OK"))</f>
        <v xml:space="preserve"> </v>
      </c>
      <c r="B38" s="210" t="s">
        <v>17</v>
      </c>
      <c r="C38" s="103">
        <f t="shared" ref="C38:H38" si="20">+C35+C36+C37</f>
        <v>2124</v>
      </c>
      <c r="D38" s="104">
        <f t="shared" si="20"/>
        <v>2123</v>
      </c>
      <c r="E38" s="105">
        <f t="shared" si="20"/>
        <v>4247</v>
      </c>
      <c r="F38" s="103">
        <f t="shared" si="20"/>
        <v>2763</v>
      </c>
      <c r="G38" s="104">
        <f t="shared" si="20"/>
        <v>2765</v>
      </c>
      <c r="H38" s="105">
        <f t="shared" si="20"/>
        <v>5528</v>
      </c>
      <c r="I38" s="106">
        <f>IF(E38=0,0,((H38/E38)-1)*100)</f>
        <v>30.162467624205313</v>
      </c>
      <c r="L38" s="203" t="s">
        <v>56</v>
      </c>
      <c r="M38" s="148">
        <f t="shared" ref="M38:V38" si="21">+M35+M36+M37</f>
        <v>301762</v>
      </c>
      <c r="N38" s="149">
        <f t="shared" si="21"/>
        <v>297173</v>
      </c>
      <c r="O38" s="148">
        <f t="shared" si="21"/>
        <v>598935</v>
      </c>
      <c r="P38" s="148">
        <f t="shared" si="21"/>
        <v>673</v>
      </c>
      <c r="Q38" s="148">
        <f t="shared" si="21"/>
        <v>599608</v>
      </c>
      <c r="R38" s="148">
        <f t="shared" si="21"/>
        <v>399864</v>
      </c>
      <c r="S38" s="149">
        <f t="shared" si="21"/>
        <v>397758</v>
      </c>
      <c r="T38" s="148">
        <f t="shared" si="21"/>
        <v>797622</v>
      </c>
      <c r="U38" s="148">
        <f t="shared" si="21"/>
        <v>0</v>
      </c>
      <c r="V38" s="150">
        <f t="shared" si="21"/>
        <v>797622</v>
      </c>
      <c r="W38" s="151">
        <f>IF(Q38=0,0,((V38/Q38)-1)*100)</f>
        <v>33.023908953849855</v>
      </c>
    </row>
    <row r="39" spans="1:23" ht="13.5" thickTop="1">
      <c r="A39" s="95" t="str">
        <f t="shared" si="2"/>
        <v xml:space="preserve"> </v>
      </c>
      <c r="B39" s="226" t="s">
        <v>18</v>
      </c>
      <c r="C39" s="246">
        <v>717</v>
      </c>
      <c r="D39" s="247">
        <v>717</v>
      </c>
      <c r="E39" s="100">
        <f>C39+D39</f>
        <v>1434</v>
      </c>
      <c r="F39" s="246">
        <v>975</v>
      </c>
      <c r="G39" s="247">
        <v>975</v>
      </c>
      <c r="H39" s="100">
        <f>+F39+G39</f>
        <v>1950</v>
      </c>
      <c r="I39" s="222">
        <f t="shared" si="18"/>
        <v>35.983263598326353</v>
      </c>
      <c r="L39" s="226" t="s">
        <v>18</v>
      </c>
      <c r="M39" s="248">
        <v>94928</v>
      </c>
      <c r="N39" s="249">
        <v>97583</v>
      </c>
      <c r="O39" s="142">
        <f>+M39+N39</f>
        <v>192511</v>
      </c>
      <c r="P39" s="102">
        <v>162</v>
      </c>
      <c r="Q39" s="145">
        <f>O39+P39</f>
        <v>192673</v>
      </c>
      <c r="R39" s="248">
        <v>130921</v>
      </c>
      <c r="S39" s="249">
        <v>139606</v>
      </c>
      <c r="T39" s="142">
        <f>+R39+S39</f>
        <v>270527</v>
      </c>
      <c r="U39" s="102">
        <v>0</v>
      </c>
      <c r="V39" s="147">
        <f>+T39+U39</f>
        <v>270527</v>
      </c>
      <c r="W39" s="222">
        <f t="shared" si="19"/>
        <v>40.407322250652669</v>
      </c>
    </row>
    <row r="40" spans="1:23">
      <c r="A40" s="95" t="str">
        <f t="shared" si="2"/>
        <v xml:space="preserve"> </v>
      </c>
      <c r="B40" s="226" t="s">
        <v>19</v>
      </c>
      <c r="C40" s="248">
        <v>639</v>
      </c>
      <c r="D40" s="252">
        <v>639</v>
      </c>
      <c r="E40" s="100">
        <f>C40+D40</f>
        <v>1278</v>
      </c>
      <c r="F40" s="248">
        <v>875</v>
      </c>
      <c r="G40" s="252">
        <v>875</v>
      </c>
      <c r="H40" s="107">
        <f>+F40+G40</f>
        <v>1750</v>
      </c>
      <c r="I40" s="222">
        <f>IF(E40=0,0,((H40/E40)-1)*100)</f>
        <v>36.93270735524257</v>
      </c>
      <c r="L40" s="226" t="s">
        <v>19</v>
      </c>
      <c r="M40" s="248">
        <v>88210</v>
      </c>
      <c r="N40" s="249">
        <v>91646</v>
      </c>
      <c r="O40" s="142">
        <f>+N40+M40</f>
        <v>179856</v>
      </c>
      <c r="P40" s="102">
        <v>89</v>
      </c>
      <c r="Q40" s="145">
        <f>O40+P40</f>
        <v>179945</v>
      </c>
      <c r="R40" s="248">
        <v>129104</v>
      </c>
      <c r="S40" s="249">
        <v>130010</v>
      </c>
      <c r="T40" s="142">
        <f>+S40+R40</f>
        <v>259114</v>
      </c>
      <c r="U40" s="102">
        <v>0</v>
      </c>
      <c r="V40" s="147">
        <f>+T40+U40</f>
        <v>259114</v>
      </c>
      <c r="W40" s="222">
        <f>IF(Q40=0,0,((V40/Q40)-1)*100)</f>
        <v>43.996221067548412</v>
      </c>
    </row>
    <row r="41" spans="1:23" ht="13.5" thickBot="1">
      <c r="A41" s="95" t="str">
        <f>IF(ISERROR(F41/G41)," ",IF(F41/G41&gt;0.5,IF(F41/G41&lt;1.5," ","NOT OK"),"NOT OK"))</f>
        <v xml:space="preserve"> </v>
      </c>
      <c r="B41" s="226" t="s">
        <v>20</v>
      </c>
      <c r="C41" s="248">
        <v>786</v>
      </c>
      <c r="D41" s="252">
        <v>785</v>
      </c>
      <c r="E41" s="100">
        <f>C41+D41</f>
        <v>1571</v>
      </c>
      <c r="F41" s="248">
        <v>999</v>
      </c>
      <c r="G41" s="252">
        <v>1000</v>
      </c>
      <c r="H41" s="107">
        <f>+F41+G41</f>
        <v>1999</v>
      </c>
      <c r="I41" s="222">
        <f>IF(E41=0,0,((H41/E41)-1)*100)</f>
        <v>27.243793761935066</v>
      </c>
      <c r="L41" s="226" t="s">
        <v>20</v>
      </c>
      <c r="M41" s="248">
        <v>124939</v>
      </c>
      <c r="N41" s="249">
        <v>125176</v>
      </c>
      <c r="O41" s="142">
        <f>+N41+M41</f>
        <v>250115</v>
      </c>
      <c r="P41" s="102">
        <v>0</v>
      </c>
      <c r="Q41" s="145">
        <f>O41+P41</f>
        <v>250115</v>
      </c>
      <c r="R41" s="248">
        <v>157785</v>
      </c>
      <c r="S41" s="249">
        <v>158787</v>
      </c>
      <c r="T41" s="142">
        <f>+S41+R41</f>
        <v>316572</v>
      </c>
      <c r="U41" s="102">
        <v>0</v>
      </c>
      <c r="V41" s="147">
        <f>+T41+U41</f>
        <v>316572</v>
      </c>
      <c r="W41" s="222">
        <f>IF(Q41=0,0,((V41/Q41)-1)*100)</f>
        <v>26.570577534334205</v>
      </c>
    </row>
    <row r="42" spans="1:23" ht="14.25" thickTop="1" thickBot="1">
      <c r="A42" s="95" t="str">
        <f>IF(ISERROR(F42/G42)," ",IF(F42/G42&gt;0.5,IF(F42/G42&lt;1.5," ","NOT OK"),"NOT OK"))</f>
        <v xml:space="preserve"> </v>
      </c>
      <c r="B42" s="210" t="s">
        <v>89</v>
      </c>
      <c r="C42" s="103">
        <f t="shared" ref="C42:H42" si="22">+C39+C40+C41</f>
        <v>2142</v>
      </c>
      <c r="D42" s="104">
        <f t="shared" si="22"/>
        <v>2141</v>
      </c>
      <c r="E42" s="105">
        <f t="shared" si="22"/>
        <v>4283</v>
      </c>
      <c r="F42" s="103">
        <f t="shared" si="22"/>
        <v>2849</v>
      </c>
      <c r="G42" s="104">
        <f t="shared" si="22"/>
        <v>2850</v>
      </c>
      <c r="H42" s="105">
        <f t="shared" si="22"/>
        <v>5699</v>
      </c>
      <c r="I42" s="106">
        <f>IF(E42=0,0,((H42/E42)-1)*100)</f>
        <v>33.060938594443144</v>
      </c>
      <c r="L42" s="203" t="s">
        <v>89</v>
      </c>
      <c r="M42" s="148">
        <f t="shared" ref="M42:V42" si="23">+M39+M40+M41</f>
        <v>308077</v>
      </c>
      <c r="N42" s="149">
        <f t="shared" si="23"/>
        <v>314405</v>
      </c>
      <c r="O42" s="148">
        <f t="shared" si="23"/>
        <v>622482</v>
      </c>
      <c r="P42" s="148">
        <f t="shared" si="23"/>
        <v>251</v>
      </c>
      <c r="Q42" s="148">
        <f t="shared" si="23"/>
        <v>622733</v>
      </c>
      <c r="R42" s="148">
        <f t="shared" si="23"/>
        <v>417810</v>
      </c>
      <c r="S42" s="149">
        <f t="shared" si="23"/>
        <v>428403</v>
      </c>
      <c r="T42" s="148">
        <f t="shared" si="23"/>
        <v>846213</v>
      </c>
      <c r="U42" s="148">
        <f t="shared" si="23"/>
        <v>0</v>
      </c>
      <c r="V42" s="150">
        <f t="shared" si="23"/>
        <v>846213</v>
      </c>
      <c r="W42" s="151">
        <f>IF(Q42=0,0,((V42/Q42)-1)*100)</f>
        <v>35.886969214735686</v>
      </c>
    </row>
    <row r="43" spans="1:23" ht="13.5" thickTop="1">
      <c r="A43" s="95" t="str">
        <f t="shared" si="2"/>
        <v xml:space="preserve"> </v>
      </c>
      <c r="B43" s="226" t="s">
        <v>21</v>
      </c>
      <c r="C43" s="253">
        <v>919</v>
      </c>
      <c r="D43" s="254">
        <v>919</v>
      </c>
      <c r="E43" s="100">
        <f>C43+D43</f>
        <v>1838</v>
      </c>
      <c r="F43" s="253">
        <v>982</v>
      </c>
      <c r="G43" s="254">
        <v>983</v>
      </c>
      <c r="H43" s="107">
        <f>+G43+F43</f>
        <v>1965</v>
      </c>
      <c r="I43" s="222">
        <f t="shared" si="18"/>
        <v>6.9096844396082657</v>
      </c>
      <c r="L43" s="226" t="s">
        <v>21</v>
      </c>
      <c r="M43" s="248">
        <v>129287</v>
      </c>
      <c r="N43" s="249">
        <v>132304</v>
      </c>
      <c r="O43" s="142">
        <f>+N43+M43</f>
        <v>261591</v>
      </c>
      <c r="P43" s="102">
        <v>147</v>
      </c>
      <c r="Q43" s="145">
        <f>+O43+P43</f>
        <v>261738</v>
      </c>
      <c r="R43" s="248">
        <v>150311</v>
      </c>
      <c r="S43" s="249">
        <v>152449</v>
      </c>
      <c r="T43" s="142">
        <f>+S43+R43</f>
        <v>302760</v>
      </c>
      <c r="U43" s="102">
        <v>0</v>
      </c>
      <c r="V43" s="147">
        <f>+T43+U43</f>
        <v>302760</v>
      </c>
      <c r="W43" s="222">
        <f t="shared" si="19"/>
        <v>15.672924833230173</v>
      </c>
    </row>
    <row r="44" spans="1:23">
      <c r="A44" s="95" t="str">
        <f>IF(ISERROR(F44/G44)," ",IF(F44/G44&gt;0.5,IF(F44/G44&lt;1.5," ","NOT OK"),"NOT OK"))</f>
        <v xml:space="preserve"> </v>
      </c>
      <c r="B44" s="226" t="s">
        <v>90</v>
      </c>
      <c r="C44" s="253">
        <v>947</v>
      </c>
      <c r="D44" s="254">
        <v>947</v>
      </c>
      <c r="E44" s="100">
        <f>C44+D44</f>
        <v>1894</v>
      </c>
      <c r="F44" s="253">
        <v>1002</v>
      </c>
      <c r="G44" s="254">
        <v>1002</v>
      </c>
      <c r="H44" s="107">
        <f>+G44+F44</f>
        <v>2004</v>
      </c>
      <c r="I44" s="222">
        <f>IF(E44=0,0,((H44/E44)-1)*100)</f>
        <v>5.8078141499471991</v>
      </c>
      <c r="L44" s="226" t="s">
        <v>90</v>
      </c>
      <c r="M44" s="248">
        <v>123650</v>
      </c>
      <c r="N44" s="249">
        <v>124347</v>
      </c>
      <c r="O44" s="142">
        <f>+N44+M44</f>
        <v>247997</v>
      </c>
      <c r="P44" s="102">
        <v>0</v>
      </c>
      <c r="Q44" s="145">
        <f>+O44+P44</f>
        <v>247997</v>
      </c>
      <c r="R44" s="248">
        <v>147900</v>
      </c>
      <c r="S44" s="249">
        <v>147198</v>
      </c>
      <c r="T44" s="142">
        <f>+S44+R44</f>
        <v>295098</v>
      </c>
      <c r="U44" s="102">
        <v>0</v>
      </c>
      <c r="V44" s="147">
        <f>+T44+U44</f>
        <v>295098</v>
      </c>
      <c r="W44" s="222">
        <f>IF(Q44=0,0,((V44/Q44)-1)*100)</f>
        <v>18.992568458489423</v>
      </c>
    </row>
    <row r="45" spans="1:23" ht="13.5" thickBot="1">
      <c r="A45" s="95" t="str">
        <f t="shared" si="2"/>
        <v xml:space="preserve"> </v>
      </c>
      <c r="B45" s="226" t="s">
        <v>22</v>
      </c>
      <c r="C45" s="253">
        <v>850</v>
      </c>
      <c r="D45" s="254">
        <v>847</v>
      </c>
      <c r="E45" s="100">
        <f>C45+D45</f>
        <v>1697</v>
      </c>
      <c r="F45" s="253">
        <v>896</v>
      </c>
      <c r="G45" s="254">
        <v>896</v>
      </c>
      <c r="H45" s="107">
        <f>+G45+F45</f>
        <v>1792</v>
      </c>
      <c r="I45" s="222">
        <f t="shared" si="18"/>
        <v>5.5981143193871485</v>
      </c>
      <c r="L45" s="226" t="s">
        <v>22</v>
      </c>
      <c r="M45" s="248">
        <v>114171</v>
      </c>
      <c r="N45" s="249">
        <v>114759</v>
      </c>
      <c r="O45" s="143">
        <f>+N45+M45</f>
        <v>228930</v>
      </c>
      <c r="P45" s="255">
        <v>139</v>
      </c>
      <c r="Q45" s="145">
        <f>+O45+P45</f>
        <v>229069</v>
      </c>
      <c r="R45" s="248">
        <v>131634</v>
      </c>
      <c r="S45" s="249">
        <v>131623</v>
      </c>
      <c r="T45" s="143">
        <f>+S45+R45</f>
        <v>263257</v>
      </c>
      <c r="U45" s="255">
        <v>0</v>
      </c>
      <c r="V45" s="147">
        <f>+T45+U45</f>
        <v>263257</v>
      </c>
      <c r="W45" s="222">
        <f t="shared" si="19"/>
        <v>14.924760661634707</v>
      </c>
    </row>
    <row r="46" spans="1:23" ht="16.5" thickTop="1" thickBot="1">
      <c r="A46" s="115" t="str">
        <f t="shared" si="2"/>
        <v xml:space="preserve"> </v>
      </c>
      <c r="B46" s="211" t="s">
        <v>23</v>
      </c>
      <c r="C46" s="113">
        <f>+C43+C44+C45</f>
        <v>2716</v>
      </c>
      <c r="D46" s="114">
        <f t="shared" ref="D46" si="24">+D43+D44+D45</f>
        <v>2713</v>
      </c>
      <c r="E46" s="112">
        <f t="shared" ref="E46" si="25">+E43+E44+E45</f>
        <v>5429</v>
      </c>
      <c r="F46" s="113">
        <f t="shared" ref="F46" si="26">+F43+F44+F45</f>
        <v>2880</v>
      </c>
      <c r="G46" s="114">
        <f t="shared" ref="G46" si="27">+G43+G44+G45</f>
        <v>2881</v>
      </c>
      <c r="H46" s="114">
        <f t="shared" ref="H46" si="28">+H43+H44+H45</f>
        <v>5761</v>
      </c>
      <c r="I46" s="106">
        <f t="shared" si="18"/>
        <v>6.1153066863142369</v>
      </c>
      <c r="J46" s="115"/>
      <c r="K46" s="116"/>
      <c r="L46" s="204" t="s">
        <v>23</v>
      </c>
      <c r="M46" s="152">
        <f>+M43+M44+M45</f>
        <v>367108</v>
      </c>
      <c r="N46" s="152">
        <f t="shared" ref="N46" si="29">+N43+N44+N45</f>
        <v>371410</v>
      </c>
      <c r="O46" s="153">
        <f t="shared" ref="O46" si="30">+O43+O44+O45</f>
        <v>738518</v>
      </c>
      <c r="P46" s="153">
        <f t="shared" ref="P46" si="31">+P43+P44+P45</f>
        <v>286</v>
      </c>
      <c r="Q46" s="153">
        <f t="shared" ref="Q46" si="32">+Q43+Q44+Q45</f>
        <v>738804</v>
      </c>
      <c r="R46" s="152">
        <f t="shared" ref="R46" si="33">+R43+R44+R45</f>
        <v>429845</v>
      </c>
      <c r="S46" s="152">
        <f t="shared" ref="S46" si="34">+S43+S44+S45</f>
        <v>431270</v>
      </c>
      <c r="T46" s="153">
        <f t="shared" ref="T46" si="35">+T43+T44+T45</f>
        <v>861115</v>
      </c>
      <c r="U46" s="153">
        <f t="shared" ref="U46" si="36">+U43+U44+U45</f>
        <v>0</v>
      </c>
      <c r="V46" s="153">
        <f t="shared" ref="V46" si="37">+V43+V44+V45</f>
        <v>861115</v>
      </c>
      <c r="W46" s="154">
        <f t="shared" si="19"/>
        <v>16.555270410014032</v>
      </c>
    </row>
    <row r="47" spans="1:23" ht="13.5" thickTop="1">
      <c r="A47" s="95" t="str">
        <f t="shared" si="2"/>
        <v xml:space="preserve"> </v>
      </c>
      <c r="B47" s="226" t="s">
        <v>24</v>
      </c>
      <c r="C47" s="248">
        <v>861</v>
      </c>
      <c r="D47" s="252">
        <v>863</v>
      </c>
      <c r="E47" s="117">
        <f>C47+D47</f>
        <v>1724</v>
      </c>
      <c r="F47" s="248">
        <v>907</v>
      </c>
      <c r="G47" s="252">
        <v>907</v>
      </c>
      <c r="H47" s="118">
        <f>+G47+F47</f>
        <v>1814</v>
      </c>
      <c r="I47" s="222">
        <f t="shared" si="18"/>
        <v>5.2204176334106789</v>
      </c>
      <c r="L47" s="226" t="s">
        <v>24</v>
      </c>
      <c r="M47" s="248">
        <v>127228</v>
      </c>
      <c r="N47" s="249">
        <v>127327</v>
      </c>
      <c r="O47" s="143">
        <f>+N47+M47</f>
        <v>254555</v>
      </c>
      <c r="P47" s="256">
        <v>2</v>
      </c>
      <c r="Q47" s="145">
        <f>+O47+P47</f>
        <v>254557</v>
      </c>
      <c r="R47" s="248">
        <v>143524</v>
      </c>
      <c r="S47" s="249">
        <v>140427</v>
      </c>
      <c r="T47" s="143">
        <f>+S47+R47</f>
        <v>283951</v>
      </c>
      <c r="U47" s="256">
        <v>0</v>
      </c>
      <c r="V47" s="147">
        <f>+T47+U47</f>
        <v>283951</v>
      </c>
      <c r="W47" s="222">
        <f>IF(Q47=0,0,((V47/Q47)-1)*100)</f>
        <v>11.547119112811677</v>
      </c>
    </row>
    <row r="48" spans="1:23">
      <c r="A48" s="95" t="str">
        <f t="shared" si="2"/>
        <v xml:space="preserve"> </v>
      </c>
      <c r="B48" s="226" t="s">
        <v>26</v>
      </c>
      <c r="C48" s="248">
        <v>906</v>
      </c>
      <c r="D48" s="252">
        <v>906</v>
      </c>
      <c r="E48" s="119">
        <f>C48+D48</f>
        <v>1812</v>
      </c>
      <c r="F48" s="248">
        <v>936</v>
      </c>
      <c r="G48" s="252">
        <v>935</v>
      </c>
      <c r="H48" s="119">
        <f>+G48+F48</f>
        <v>1871</v>
      </c>
      <c r="I48" s="222">
        <f>IF(E48=0,0,((H48/E48)-1)*100)</f>
        <v>3.2560706401766115</v>
      </c>
      <c r="L48" s="226" t="s">
        <v>26</v>
      </c>
      <c r="M48" s="248">
        <v>132196</v>
      </c>
      <c r="N48" s="249">
        <v>139274</v>
      </c>
      <c r="O48" s="143">
        <f>+N48+M48</f>
        <v>271470</v>
      </c>
      <c r="P48" s="102">
        <v>150</v>
      </c>
      <c r="Q48" s="145">
        <f>+O48+P48</f>
        <v>271620</v>
      </c>
      <c r="R48" s="248">
        <v>141128</v>
      </c>
      <c r="S48" s="249">
        <v>147376</v>
      </c>
      <c r="T48" s="143">
        <f>+S48+R48</f>
        <v>288504</v>
      </c>
      <c r="U48" s="102">
        <v>0</v>
      </c>
      <c r="V48" s="147">
        <f>+T48+U48</f>
        <v>288504</v>
      </c>
      <c r="W48" s="222">
        <f>IF(Q48=0,0,((V48/Q48)-1)*100)</f>
        <v>6.2160371106693146</v>
      </c>
    </row>
    <row r="49" spans="1:23" ht="13.5" thickBot="1">
      <c r="A49" s="95" t="str">
        <f t="shared" si="2"/>
        <v xml:space="preserve"> </v>
      </c>
      <c r="B49" s="226" t="s">
        <v>27</v>
      </c>
      <c r="C49" s="248">
        <v>824</v>
      </c>
      <c r="D49" s="257">
        <v>824</v>
      </c>
      <c r="E49" s="120">
        <f>C49+D49</f>
        <v>1648</v>
      </c>
      <c r="F49" s="248">
        <v>874</v>
      </c>
      <c r="G49" s="257">
        <v>873</v>
      </c>
      <c r="H49" s="120">
        <f>+G49+F49</f>
        <v>1747</v>
      </c>
      <c r="I49" s="223">
        <f t="shared" si="18"/>
        <v>6.0072815533980473</v>
      </c>
      <c r="L49" s="226" t="s">
        <v>27</v>
      </c>
      <c r="M49" s="248">
        <v>120618</v>
      </c>
      <c r="N49" s="249">
        <v>121745</v>
      </c>
      <c r="O49" s="143">
        <f>+N49+M49</f>
        <v>242363</v>
      </c>
      <c r="P49" s="255">
        <v>0</v>
      </c>
      <c r="Q49" s="145">
        <f>+O49+P49</f>
        <v>242363</v>
      </c>
      <c r="R49" s="248">
        <v>130878</v>
      </c>
      <c r="S49" s="249">
        <v>128895</v>
      </c>
      <c r="T49" s="143">
        <f>+S49+R49</f>
        <v>259773</v>
      </c>
      <c r="U49" s="255">
        <v>0</v>
      </c>
      <c r="V49" s="147">
        <f>+T49+U49</f>
        <v>259773</v>
      </c>
      <c r="W49" s="222">
        <f>IF(Q49=0,0,((V49/Q49)-1)*100)</f>
        <v>7.1834397164583619</v>
      </c>
    </row>
    <row r="50" spans="1:23" ht="14.25" thickTop="1" thickBot="1">
      <c r="A50" s="95" t="str">
        <f t="shared" si="2"/>
        <v xml:space="preserve"> </v>
      </c>
      <c r="B50" s="210" t="s">
        <v>28</v>
      </c>
      <c r="C50" s="113">
        <f t="shared" ref="C50:H50" si="38">+C47+C48+C49</f>
        <v>2591</v>
      </c>
      <c r="D50" s="121">
        <f t="shared" si="38"/>
        <v>2593</v>
      </c>
      <c r="E50" s="113">
        <f t="shared" si="38"/>
        <v>5184</v>
      </c>
      <c r="F50" s="113">
        <f t="shared" si="38"/>
        <v>2717</v>
      </c>
      <c r="G50" s="121">
        <f t="shared" si="38"/>
        <v>2715</v>
      </c>
      <c r="H50" s="113">
        <f t="shared" si="38"/>
        <v>5432</v>
      </c>
      <c r="I50" s="106">
        <f t="shared" si="18"/>
        <v>4.7839506172839608</v>
      </c>
      <c r="L50" s="203" t="s">
        <v>28</v>
      </c>
      <c r="M50" s="148">
        <f t="shared" ref="M50:V50" si="39">+M47+M48+M49</f>
        <v>380042</v>
      </c>
      <c r="N50" s="149">
        <f t="shared" si="39"/>
        <v>388346</v>
      </c>
      <c r="O50" s="148">
        <f t="shared" si="39"/>
        <v>768388</v>
      </c>
      <c r="P50" s="148">
        <f t="shared" si="39"/>
        <v>152</v>
      </c>
      <c r="Q50" s="148">
        <f t="shared" si="39"/>
        <v>768540</v>
      </c>
      <c r="R50" s="148">
        <f t="shared" si="39"/>
        <v>415530</v>
      </c>
      <c r="S50" s="149">
        <f t="shared" si="39"/>
        <v>416698</v>
      </c>
      <c r="T50" s="148">
        <f t="shared" si="39"/>
        <v>832228</v>
      </c>
      <c r="U50" s="148">
        <f t="shared" si="39"/>
        <v>0</v>
      </c>
      <c r="V50" s="148">
        <f t="shared" si="39"/>
        <v>832228</v>
      </c>
      <c r="W50" s="151">
        <f t="shared" ref="W50" si="40">IF(Q50=0,0,((V50/Q50)-1)*100)</f>
        <v>8.286881619694487</v>
      </c>
    </row>
    <row r="51" spans="1:23" ht="14.25" thickTop="1" thickBot="1">
      <c r="A51" s="95" t="str">
        <f>IF(ISERROR(F51/G51)," ",IF(F51/G51&gt;0.5,IF(F51/G51&lt;1.5," ","NOT OK"),"NOT OK"))</f>
        <v xml:space="preserve"> </v>
      </c>
      <c r="B51" s="210" t="s">
        <v>94</v>
      </c>
      <c r="C51" s="103">
        <f>+C42+C46+C50</f>
        <v>7449</v>
      </c>
      <c r="D51" s="104">
        <f t="shared" ref="D51" si="41">+D42+D46+D50</f>
        <v>7447</v>
      </c>
      <c r="E51" s="105">
        <f t="shared" ref="E51" si="42">+E42+E46+E50</f>
        <v>14896</v>
      </c>
      <c r="F51" s="103">
        <f t="shared" ref="F51" si="43">+F42+F46+F50</f>
        <v>8446</v>
      </c>
      <c r="G51" s="104">
        <f t="shared" ref="G51" si="44">+G42+G46+G50</f>
        <v>8446</v>
      </c>
      <c r="H51" s="105">
        <f t="shared" ref="H51" si="45">+H42+H46+H50</f>
        <v>16892</v>
      </c>
      <c r="I51" s="106">
        <f t="shared" ref="I51" si="46">IF(E51=0,0,((H51/E51)-1)*100)</f>
        <v>13.39957035445758</v>
      </c>
      <c r="L51" s="203" t="s">
        <v>94</v>
      </c>
      <c r="M51" s="148">
        <f t="shared" ref="M51" si="47">+M42+M46+M50</f>
        <v>1055227</v>
      </c>
      <c r="N51" s="149">
        <f t="shared" ref="N51" si="48">+N42+N46+N50</f>
        <v>1074161</v>
      </c>
      <c r="O51" s="148">
        <f t="shared" ref="O51" si="49">+O42+O46+O50</f>
        <v>2129388</v>
      </c>
      <c r="P51" s="148">
        <f t="shared" ref="P51" si="50">+P42+P46+P50</f>
        <v>689</v>
      </c>
      <c r="Q51" s="148">
        <f t="shared" ref="Q51" si="51">+Q42+Q46+Q50</f>
        <v>2130077</v>
      </c>
      <c r="R51" s="148">
        <f t="shared" ref="R51" si="52">+R42+R46+R50</f>
        <v>1263185</v>
      </c>
      <c r="S51" s="149">
        <f t="shared" ref="S51" si="53">+S42+S46+S50</f>
        <v>1276371</v>
      </c>
      <c r="T51" s="148">
        <f t="shared" ref="T51" si="54">+T42+T46+T50</f>
        <v>2539556</v>
      </c>
      <c r="U51" s="148">
        <f t="shared" ref="U51" si="55">+U42+U46+U50</f>
        <v>0</v>
      </c>
      <c r="V51" s="150">
        <f t="shared" ref="V51" si="56">+V42+V46+V50</f>
        <v>2539556</v>
      </c>
      <c r="W51" s="151">
        <f t="shared" ref="W51" si="57">IF(Q51=0,0,((V51/Q51)-1)*100)</f>
        <v>19.223671256954567</v>
      </c>
    </row>
    <row r="52" spans="1:23" ht="14.25" thickTop="1" thickBot="1">
      <c r="A52" s="95" t="str">
        <f>IF(ISERROR(F52/G52)," ",IF(F52/G52&gt;0.5,IF(F52/G52&lt;1.5," ","NOT OK"),"NOT OK"))</f>
        <v xml:space="preserve"> </v>
      </c>
      <c r="B52" s="210" t="s">
        <v>92</v>
      </c>
      <c r="C52" s="103">
        <f>+C38+C42+C46+C50</f>
        <v>9573</v>
      </c>
      <c r="D52" s="104">
        <f t="shared" ref="D52:H52" si="58">+D38+D42+D46+D50</f>
        <v>9570</v>
      </c>
      <c r="E52" s="105">
        <f t="shared" si="58"/>
        <v>19143</v>
      </c>
      <c r="F52" s="103">
        <f t="shared" si="58"/>
        <v>11209</v>
      </c>
      <c r="G52" s="104">
        <f t="shared" si="58"/>
        <v>11211</v>
      </c>
      <c r="H52" s="105">
        <f t="shared" si="58"/>
        <v>22420</v>
      </c>
      <c r="I52" s="106">
        <f>IF(E52=0,0,((H52/E52)-1)*100)</f>
        <v>17.11852896620174</v>
      </c>
      <c r="L52" s="203" t="s">
        <v>92</v>
      </c>
      <c r="M52" s="148">
        <f t="shared" ref="M52:V52" si="59">+M38+M42+M46+M50</f>
        <v>1356989</v>
      </c>
      <c r="N52" s="149">
        <f t="shared" si="59"/>
        <v>1371334</v>
      </c>
      <c r="O52" s="148">
        <f t="shared" si="59"/>
        <v>2728323</v>
      </c>
      <c r="P52" s="148">
        <f t="shared" si="59"/>
        <v>1362</v>
      </c>
      <c r="Q52" s="148">
        <f t="shared" si="59"/>
        <v>2729685</v>
      </c>
      <c r="R52" s="148">
        <f t="shared" si="59"/>
        <v>1663049</v>
      </c>
      <c r="S52" s="149">
        <f t="shared" si="59"/>
        <v>1674129</v>
      </c>
      <c r="T52" s="148">
        <f t="shared" si="59"/>
        <v>3337178</v>
      </c>
      <c r="U52" s="148">
        <f t="shared" si="59"/>
        <v>0</v>
      </c>
      <c r="V52" s="150">
        <f t="shared" si="59"/>
        <v>3337178</v>
      </c>
      <c r="W52" s="151">
        <f>IF(Q52=0,0,((V52/Q52)-1)*100)</f>
        <v>22.255058733883203</v>
      </c>
    </row>
    <row r="53" spans="1:23" ht="14.25" thickTop="1" thickBot="1">
      <c r="B53" s="205" t="s">
        <v>61</v>
      </c>
      <c r="C53" s="95"/>
      <c r="D53" s="95"/>
      <c r="E53" s="95"/>
      <c r="F53" s="95"/>
      <c r="G53" s="95"/>
      <c r="H53" s="95"/>
      <c r="I53" s="96"/>
      <c r="L53" s="205" t="s">
        <v>61</v>
      </c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6"/>
    </row>
    <row r="54" spans="1:23" ht="13.5" thickTop="1">
      <c r="B54" s="316" t="s">
        <v>34</v>
      </c>
      <c r="C54" s="317"/>
      <c r="D54" s="317"/>
      <c r="E54" s="317"/>
      <c r="F54" s="317"/>
      <c r="G54" s="317"/>
      <c r="H54" s="317"/>
      <c r="I54" s="318"/>
      <c r="L54" s="319" t="s">
        <v>35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1"/>
    </row>
    <row r="55" spans="1:23" ht="13.5" thickBot="1">
      <c r="B55" s="307" t="s">
        <v>36</v>
      </c>
      <c r="C55" s="308"/>
      <c r="D55" s="308"/>
      <c r="E55" s="308"/>
      <c r="F55" s="308"/>
      <c r="G55" s="308"/>
      <c r="H55" s="308"/>
      <c r="I55" s="309"/>
      <c r="L55" s="310" t="s">
        <v>37</v>
      </c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2"/>
    </row>
    <row r="56" spans="1:23" ht="14.25" thickTop="1" thickBot="1">
      <c r="B56" s="202"/>
      <c r="C56" s="95"/>
      <c r="D56" s="95"/>
      <c r="E56" s="95"/>
      <c r="F56" s="95"/>
      <c r="G56" s="95"/>
      <c r="H56" s="95"/>
      <c r="I56" s="96"/>
      <c r="L56" s="202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6"/>
    </row>
    <row r="57" spans="1:23" ht="14.25" thickTop="1" thickBot="1">
      <c r="B57" s="224"/>
      <c r="C57" s="301" t="s">
        <v>91</v>
      </c>
      <c r="D57" s="302"/>
      <c r="E57" s="303"/>
      <c r="F57" s="304" t="s">
        <v>93</v>
      </c>
      <c r="G57" s="305"/>
      <c r="H57" s="306"/>
      <c r="I57" s="225" t="s">
        <v>4</v>
      </c>
      <c r="L57" s="224"/>
      <c r="M57" s="313" t="s">
        <v>91</v>
      </c>
      <c r="N57" s="314"/>
      <c r="O57" s="314"/>
      <c r="P57" s="314"/>
      <c r="Q57" s="315"/>
      <c r="R57" s="313" t="s">
        <v>93</v>
      </c>
      <c r="S57" s="314"/>
      <c r="T57" s="314"/>
      <c r="U57" s="314"/>
      <c r="V57" s="315"/>
      <c r="W57" s="225" t="s">
        <v>4</v>
      </c>
    </row>
    <row r="58" spans="1:23" ht="13.5" thickTop="1">
      <c r="B58" s="226" t="s">
        <v>5</v>
      </c>
      <c r="C58" s="227"/>
      <c r="D58" s="228"/>
      <c r="E58" s="158"/>
      <c r="F58" s="227"/>
      <c r="G58" s="228"/>
      <c r="H58" s="158"/>
      <c r="I58" s="229" t="s">
        <v>6</v>
      </c>
      <c r="L58" s="226" t="s">
        <v>5</v>
      </c>
      <c r="M58" s="227"/>
      <c r="N58" s="230"/>
      <c r="O58" s="155"/>
      <c r="P58" s="231"/>
      <c r="Q58" s="156"/>
      <c r="R58" s="227"/>
      <c r="S58" s="230"/>
      <c r="T58" s="155"/>
      <c r="U58" s="231"/>
      <c r="V58" s="155"/>
      <c r="W58" s="229" t="s">
        <v>6</v>
      </c>
    </row>
    <row r="59" spans="1:23" ht="13.5" thickBot="1">
      <c r="B59" s="232" t="s">
        <v>38</v>
      </c>
      <c r="C59" s="233" t="s">
        <v>7</v>
      </c>
      <c r="D59" s="234" t="s">
        <v>8</v>
      </c>
      <c r="E59" s="218" t="s">
        <v>9</v>
      </c>
      <c r="F59" s="233" t="s">
        <v>7</v>
      </c>
      <c r="G59" s="234" t="s">
        <v>8</v>
      </c>
      <c r="H59" s="218" t="s">
        <v>9</v>
      </c>
      <c r="I59" s="235"/>
      <c r="L59" s="232"/>
      <c r="M59" s="236" t="s">
        <v>10</v>
      </c>
      <c r="N59" s="237" t="s">
        <v>11</v>
      </c>
      <c r="O59" s="157" t="s">
        <v>12</v>
      </c>
      <c r="P59" s="238" t="s">
        <v>13</v>
      </c>
      <c r="Q59" s="219" t="s">
        <v>9</v>
      </c>
      <c r="R59" s="236" t="s">
        <v>10</v>
      </c>
      <c r="S59" s="237" t="s">
        <v>11</v>
      </c>
      <c r="T59" s="157" t="s">
        <v>12</v>
      </c>
      <c r="U59" s="238" t="s">
        <v>13</v>
      </c>
      <c r="V59" s="157" t="s">
        <v>9</v>
      </c>
      <c r="W59" s="235"/>
    </row>
    <row r="60" spans="1:23" ht="5.25" customHeight="1" thickTop="1">
      <c r="B60" s="226"/>
      <c r="C60" s="239"/>
      <c r="D60" s="240"/>
      <c r="E60" s="99"/>
      <c r="F60" s="239"/>
      <c r="G60" s="240"/>
      <c r="H60" s="99"/>
      <c r="I60" s="241"/>
      <c r="L60" s="226"/>
      <c r="M60" s="242"/>
      <c r="N60" s="243"/>
      <c r="O60" s="141"/>
      <c r="P60" s="244"/>
      <c r="Q60" s="144"/>
      <c r="R60" s="242"/>
      <c r="S60" s="243"/>
      <c r="T60" s="141"/>
      <c r="U60" s="244"/>
      <c r="V60" s="146"/>
      <c r="W60" s="245"/>
    </row>
    <row r="61" spans="1:23">
      <c r="A61" s="95" t="str">
        <f t="shared" si="2"/>
        <v xml:space="preserve"> </v>
      </c>
      <c r="B61" s="226" t="s">
        <v>14</v>
      </c>
      <c r="C61" s="246">
        <f t="shared" ref="C61:D63" si="60">+C9+C35</f>
        <v>748</v>
      </c>
      <c r="D61" s="247">
        <f t="shared" si="60"/>
        <v>748</v>
      </c>
      <c r="E61" s="100">
        <f>+C61+D61</f>
        <v>1496</v>
      </c>
      <c r="F61" s="246">
        <f t="shared" ref="F61:G63" si="61">+F9+F35</f>
        <v>1004</v>
      </c>
      <c r="G61" s="247">
        <f t="shared" si="61"/>
        <v>1004</v>
      </c>
      <c r="H61" s="100">
        <f>+F61+G61</f>
        <v>2008</v>
      </c>
      <c r="I61" s="222">
        <f t="shared" ref="I61:I72" si="62">IF(E61=0,0,((H61/E61)-1)*100)</f>
        <v>34.224598930481285</v>
      </c>
      <c r="K61" s="101"/>
      <c r="L61" s="226" t="s">
        <v>14</v>
      </c>
      <c r="M61" s="248">
        <f t="shared" ref="M61:N63" si="63">+M9+M35</f>
        <v>114413</v>
      </c>
      <c r="N61" s="249">
        <f t="shared" si="63"/>
        <v>112538</v>
      </c>
      <c r="O61" s="142">
        <f>+M61+N61</f>
        <v>226951</v>
      </c>
      <c r="P61" s="102">
        <f>+P9+P35</f>
        <v>159</v>
      </c>
      <c r="Q61" s="145">
        <f>+O61+P61</f>
        <v>227110</v>
      </c>
      <c r="R61" s="248">
        <f t="shared" ref="R61:S63" si="64">+R9+R35</f>
        <v>149857</v>
      </c>
      <c r="S61" s="249">
        <f t="shared" si="64"/>
        <v>150948</v>
      </c>
      <c r="T61" s="142">
        <f>+R61+S61</f>
        <v>300805</v>
      </c>
      <c r="U61" s="102">
        <f>+U9+U35</f>
        <v>590</v>
      </c>
      <c r="V61" s="147">
        <f>+T61+U61</f>
        <v>301395</v>
      </c>
      <c r="W61" s="222">
        <f t="shared" ref="W61:W72" si="65">IF(Q61=0,0,((V61/Q61)-1)*100)</f>
        <v>32.708819514772578</v>
      </c>
    </row>
    <row r="62" spans="1:23">
      <c r="A62" s="95" t="str">
        <f t="shared" si="2"/>
        <v xml:space="preserve"> </v>
      </c>
      <c r="B62" s="226" t="s">
        <v>15</v>
      </c>
      <c r="C62" s="246">
        <f t="shared" si="60"/>
        <v>773</v>
      </c>
      <c r="D62" s="247">
        <f t="shared" si="60"/>
        <v>773</v>
      </c>
      <c r="E62" s="100">
        <f>+C62+D62</f>
        <v>1546</v>
      </c>
      <c r="F62" s="246">
        <f t="shared" si="61"/>
        <v>964</v>
      </c>
      <c r="G62" s="247">
        <f t="shared" si="61"/>
        <v>963</v>
      </c>
      <c r="H62" s="100">
        <f>+F62+G62</f>
        <v>1927</v>
      </c>
      <c r="I62" s="222">
        <f t="shared" si="62"/>
        <v>24.644243208279427</v>
      </c>
      <c r="K62" s="101"/>
      <c r="L62" s="226" t="s">
        <v>15</v>
      </c>
      <c r="M62" s="248">
        <f t="shared" si="63"/>
        <v>100315</v>
      </c>
      <c r="N62" s="249">
        <f t="shared" si="63"/>
        <v>102573</v>
      </c>
      <c r="O62" s="142">
        <f t="shared" ref="O62:O63" si="66">+M62+N62</f>
        <v>202888</v>
      </c>
      <c r="P62" s="102">
        <f>+P10+P36</f>
        <v>271</v>
      </c>
      <c r="Q62" s="145">
        <f t="shared" ref="Q62:Q63" si="67">+O62+P62</f>
        <v>203159</v>
      </c>
      <c r="R62" s="248">
        <f t="shared" si="64"/>
        <v>129247</v>
      </c>
      <c r="S62" s="249">
        <f t="shared" si="64"/>
        <v>132700</v>
      </c>
      <c r="T62" s="142">
        <f t="shared" ref="T62:T63" si="68">+R62+S62</f>
        <v>261947</v>
      </c>
      <c r="U62" s="102">
        <f>+U10+U36</f>
        <v>0</v>
      </c>
      <c r="V62" s="147">
        <f t="shared" ref="V62:V63" si="69">+T62+U62</f>
        <v>261947</v>
      </c>
      <c r="W62" s="222">
        <f t="shared" si="65"/>
        <v>28.936941016642148</v>
      </c>
    </row>
    <row r="63" spans="1:23" ht="13.5" thickBot="1">
      <c r="A63" s="95" t="str">
        <f t="shared" si="2"/>
        <v xml:space="preserve"> </v>
      </c>
      <c r="B63" s="232" t="s">
        <v>16</v>
      </c>
      <c r="C63" s="250">
        <f t="shared" si="60"/>
        <v>805</v>
      </c>
      <c r="D63" s="251">
        <f t="shared" si="60"/>
        <v>805</v>
      </c>
      <c r="E63" s="100">
        <f>+C63+D63</f>
        <v>1610</v>
      </c>
      <c r="F63" s="250">
        <f t="shared" si="61"/>
        <v>1035</v>
      </c>
      <c r="G63" s="251">
        <f t="shared" si="61"/>
        <v>1036</v>
      </c>
      <c r="H63" s="100">
        <f>+F63+G63</f>
        <v>2071</v>
      </c>
      <c r="I63" s="222">
        <f t="shared" si="62"/>
        <v>28.633540372670808</v>
      </c>
      <c r="K63" s="101"/>
      <c r="L63" s="232" t="s">
        <v>16</v>
      </c>
      <c r="M63" s="248">
        <f t="shared" si="63"/>
        <v>115859</v>
      </c>
      <c r="N63" s="249">
        <f t="shared" si="63"/>
        <v>109719</v>
      </c>
      <c r="O63" s="142">
        <f t="shared" si="66"/>
        <v>225578</v>
      </c>
      <c r="P63" s="102">
        <f>+P11+P37</f>
        <v>341</v>
      </c>
      <c r="Q63" s="145">
        <f t="shared" si="67"/>
        <v>225919</v>
      </c>
      <c r="R63" s="248">
        <f t="shared" si="64"/>
        <v>152533</v>
      </c>
      <c r="S63" s="249">
        <f t="shared" si="64"/>
        <v>143335</v>
      </c>
      <c r="T63" s="142">
        <f t="shared" si="68"/>
        <v>295868</v>
      </c>
      <c r="U63" s="102">
        <f>+U11+U37</f>
        <v>0</v>
      </c>
      <c r="V63" s="147">
        <f t="shared" si="69"/>
        <v>295868</v>
      </c>
      <c r="W63" s="222">
        <f t="shared" si="65"/>
        <v>30.961981949282702</v>
      </c>
    </row>
    <row r="64" spans="1:23" ht="14.25" thickTop="1" thickBot="1">
      <c r="A64" s="95" t="str">
        <f t="shared" si="2"/>
        <v xml:space="preserve"> </v>
      </c>
      <c r="B64" s="210" t="s">
        <v>17</v>
      </c>
      <c r="C64" s="103">
        <f>C63+C61+C62</f>
        <v>2326</v>
      </c>
      <c r="D64" s="104">
        <f>D63+D61+D62</f>
        <v>2326</v>
      </c>
      <c r="E64" s="105">
        <f>E62+E61+E63</f>
        <v>4652</v>
      </c>
      <c r="F64" s="103">
        <f>F63+F61+F62</f>
        <v>3003</v>
      </c>
      <c r="G64" s="104">
        <f>G63+G61+G62</f>
        <v>3003</v>
      </c>
      <c r="H64" s="105">
        <f>H62+H61+H63</f>
        <v>6006</v>
      </c>
      <c r="I64" s="106">
        <f>IF(E64=0,0,((H64/E64)-1)*100)</f>
        <v>29.105760963026661</v>
      </c>
      <c r="L64" s="203" t="s">
        <v>17</v>
      </c>
      <c r="M64" s="148">
        <f t="shared" ref="M64:U64" si="70">+M61+M62+M63</f>
        <v>330587</v>
      </c>
      <c r="N64" s="149">
        <f t="shared" si="70"/>
        <v>324830</v>
      </c>
      <c r="O64" s="148">
        <f t="shared" si="70"/>
        <v>655417</v>
      </c>
      <c r="P64" s="148">
        <f t="shared" si="70"/>
        <v>771</v>
      </c>
      <c r="Q64" s="148">
        <f t="shared" si="70"/>
        <v>656188</v>
      </c>
      <c r="R64" s="148">
        <f t="shared" si="70"/>
        <v>431637</v>
      </c>
      <c r="S64" s="149">
        <f t="shared" si="70"/>
        <v>426983</v>
      </c>
      <c r="T64" s="148">
        <f t="shared" ref="T64" si="71">+T61+T62+T63</f>
        <v>858620</v>
      </c>
      <c r="U64" s="148">
        <f t="shared" si="70"/>
        <v>590</v>
      </c>
      <c r="V64" s="150">
        <f t="shared" ref="V64" si="72">+V61+V62+V63</f>
        <v>859210</v>
      </c>
      <c r="W64" s="151">
        <f>IF(Q64=0,0,((V64/Q64)-1)*100)</f>
        <v>30.939608770657181</v>
      </c>
    </row>
    <row r="65" spans="1:25" ht="13.5" thickTop="1">
      <c r="A65" s="95" t="str">
        <f t="shared" si="2"/>
        <v xml:space="preserve"> </v>
      </c>
      <c r="B65" s="226" t="s">
        <v>18</v>
      </c>
      <c r="C65" s="246">
        <f t="shared" ref="C65:D67" si="73">+C13+C39</f>
        <v>788</v>
      </c>
      <c r="D65" s="247">
        <f t="shared" si="73"/>
        <v>788</v>
      </c>
      <c r="E65" s="100">
        <f>+C65+D65</f>
        <v>1576</v>
      </c>
      <c r="F65" s="246">
        <f t="shared" ref="F65:G67" si="74">+F13+F39</f>
        <v>1041</v>
      </c>
      <c r="G65" s="247">
        <f t="shared" si="74"/>
        <v>1041</v>
      </c>
      <c r="H65" s="100">
        <f>+F65+G65</f>
        <v>2082</v>
      </c>
      <c r="I65" s="222">
        <f t="shared" si="62"/>
        <v>32.106598984771573</v>
      </c>
      <c r="L65" s="226" t="s">
        <v>18</v>
      </c>
      <c r="M65" s="248">
        <f t="shared" ref="M65:N67" si="75">+M13+M39</f>
        <v>101804</v>
      </c>
      <c r="N65" s="249">
        <f t="shared" si="75"/>
        <v>104130</v>
      </c>
      <c r="O65" s="142">
        <f t="shared" ref="O65:O66" si="76">+M65+N65</f>
        <v>205934</v>
      </c>
      <c r="P65" s="102">
        <f>+P13+P39</f>
        <v>162</v>
      </c>
      <c r="Q65" s="145">
        <f t="shared" ref="Q65:Q66" si="77">+O65+P65</f>
        <v>206096</v>
      </c>
      <c r="R65" s="248">
        <f>+R13+R39</f>
        <v>138960</v>
      </c>
      <c r="S65" s="249">
        <f>+S13+S39</f>
        <v>147524</v>
      </c>
      <c r="T65" s="142">
        <f t="shared" ref="T65:T66" si="78">+R65+S65</f>
        <v>286484</v>
      </c>
      <c r="U65" s="102">
        <f>+U13+U39</f>
        <v>0</v>
      </c>
      <c r="V65" s="147">
        <f t="shared" ref="V65:V66" si="79">+T65+U65</f>
        <v>286484</v>
      </c>
      <c r="W65" s="222">
        <f t="shared" si="65"/>
        <v>39.005123825789937</v>
      </c>
      <c r="Y65" s="3"/>
    </row>
    <row r="66" spans="1:25">
      <c r="A66" s="95" t="str">
        <f t="shared" si="2"/>
        <v xml:space="preserve"> </v>
      </c>
      <c r="B66" s="226" t="s">
        <v>19</v>
      </c>
      <c r="C66" s="248">
        <f t="shared" si="73"/>
        <v>699</v>
      </c>
      <c r="D66" s="252">
        <f t="shared" si="73"/>
        <v>699</v>
      </c>
      <c r="E66" s="100">
        <f>+C66+D66</f>
        <v>1398</v>
      </c>
      <c r="F66" s="248">
        <f t="shared" si="74"/>
        <v>934</v>
      </c>
      <c r="G66" s="252">
        <f t="shared" si="74"/>
        <v>934</v>
      </c>
      <c r="H66" s="107">
        <f>+F66+G66</f>
        <v>1868</v>
      </c>
      <c r="I66" s="222">
        <f t="shared" si="62"/>
        <v>33.619456366237486</v>
      </c>
      <c r="L66" s="226" t="s">
        <v>19</v>
      </c>
      <c r="M66" s="248">
        <f t="shared" si="75"/>
        <v>95875</v>
      </c>
      <c r="N66" s="249">
        <f t="shared" si="75"/>
        <v>99544</v>
      </c>
      <c r="O66" s="142">
        <f t="shared" si="76"/>
        <v>195419</v>
      </c>
      <c r="P66" s="102">
        <f>+P14+P40</f>
        <v>89</v>
      </c>
      <c r="Q66" s="145">
        <f t="shared" si="77"/>
        <v>195508</v>
      </c>
      <c r="R66" s="248">
        <f>+R40+R14</f>
        <v>135830</v>
      </c>
      <c r="S66" s="249">
        <f>+S40+S14</f>
        <v>136465</v>
      </c>
      <c r="T66" s="142">
        <f t="shared" si="78"/>
        <v>272295</v>
      </c>
      <c r="U66" s="102">
        <f>+U14+U40</f>
        <v>0</v>
      </c>
      <c r="V66" s="147">
        <f t="shared" si="79"/>
        <v>272295</v>
      </c>
      <c r="W66" s="222">
        <f t="shared" si="65"/>
        <v>39.275630664729832</v>
      </c>
    </row>
    <row r="67" spans="1:25" ht="13.5" thickBot="1">
      <c r="A67" s="95" t="str">
        <f>IF(ISERROR(F67/G67)," ",IF(F67/G67&gt;0.5,IF(F67/G67&lt;1.5," ","NOT OK"),"NOT OK"))</f>
        <v xml:space="preserve"> </v>
      </c>
      <c r="B67" s="226" t="s">
        <v>20</v>
      </c>
      <c r="C67" s="248">
        <f t="shared" si="73"/>
        <v>854</v>
      </c>
      <c r="D67" s="252">
        <f t="shared" si="73"/>
        <v>852</v>
      </c>
      <c r="E67" s="100">
        <f>+C67+D67</f>
        <v>1706</v>
      </c>
      <c r="F67" s="248">
        <f t="shared" si="74"/>
        <v>1081</v>
      </c>
      <c r="G67" s="252">
        <f t="shared" si="74"/>
        <v>1079</v>
      </c>
      <c r="H67" s="107">
        <f>+F67+G67</f>
        <v>2160</v>
      </c>
      <c r="I67" s="222">
        <f>IF(E67=0,0,((H67/E67)-1)*100)</f>
        <v>26.611957796014064</v>
      </c>
      <c r="L67" s="226" t="s">
        <v>20</v>
      </c>
      <c r="M67" s="248">
        <f t="shared" si="75"/>
        <v>133619</v>
      </c>
      <c r="N67" s="249">
        <f t="shared" si="75"/>
        <v>134355</v>
      </c>
      <c r="O67" s="142">
        <f>+M67+N67</f>
        <v>267974</v>
      </c>
      <c r="P67" s="102">
        <f>+P15+P41</f>
        <v>0</v>
      </c>
      <c r="Q67" s="145">
        <f>+O67+P67</f>
        <v>267974</v>
      </c>
      <c r="R67" s="248">
        <f>+R15+R41</f>
        <v>167403</v>
      </c>
      <c r="S67" s="249">
        <f>+S15+S41</f>
        <v>168356</v>
      </c>
      <c r="T67" s="142">
        <f>+R67+S67</f>
        <v>335759</v>
      </c>
      <c r="U67" s="102">
        <f>+U15+U41</f>
        <v>0</v>
      </c>
      <c r="V67" s="147">
        <f>+T67+U67</f>
        <v>335759</v>
      </c>
      <c r="W67" s="222">
        <f>IF(Q67=0,0,((V67/Q67)-1)*100)</f>
        <v>25.295364475658076</v>
      </c>
    </row>
    <row r="68" spans="1:25" ht="14.25" thickTop="1" thickBot="1">
      <c r="A68" s="95" t="str">
        <f t="shared" ref="A68" si="80">IF(ISERROR(F68/G68)," ",IF(F68/G68&gt;0.5,IF(F68/G68&lt;1.5," ","NOT OK"),"NOT OK"))</f>
        <v xml:space="preserve"> </v>
      </c>
      <c r="B68" s="210" t="s">
        <v>89</v>
      </c>
      <c r="C68" s="103">
        <f t="shared" ref="C68:H68" si="81">+C65+C66+C67</f>
        <v>2341</v>
      </c>
      <c r="D68" s="104">
        <f t="shared" si="81"/>
        <v>2339</v>
      </c>
      <c r="E68" s="105">
        <f t="shared" si="81"/>
        <v>4680</v>
      </c>
      <c r="F68" s="103">
        <f t="shared" si="81"/>
        <v>3056</v>
      </c>
      <c r="G68" s="104">
        <f t="shared" si="81"/>
        <v>3054</v>
      </c>
      <c r="H68" s="105">
        <f t="shared" si="81"/>
        <v>6110</v>
      </c>
      <c r="I68" s="106">
        <f>IF(E68=0,0,((H68/E68)-1)*100)</f>
        <v>30.555555555555557</v>
      </c>
      <c r="L68" s="203" t="s">
        <v>89</v>
      </c>
      <c r="M68" s="148">
        <f t="shared" ref="M68:V68" si="82">+M65+M66+M67</f>
        <v>331298</v>
      </c>
      <c r="N68" s="149">
        <f t="shared" si="82"/>
        <v>338029</v>
      </c>
      <c r="O68" s="148">
        <f t="shared" si="82"/>
        <v>669327</v>
      </c>
      <c r="P68" s="148">
        <f t="shared" si="82"/>
        <v>251</v>
      </c>
      <c r="Q68" s="148">
        <f t="shared" si="82"/>
        <v>669578</v>
      </c>
      <c r="R68" s="148">
        <f t="shared" si="82"/>
        <v>442193</v>
      </c>
      <c r="S68" s="149">
        <f t="shared" si="82"/>
        <v>452345</v>
      </c>
      <c r="T68" s="148">
        <f t="shared" si="82"/>
        <v>894538</v>
      </c>
      <c r="U68" s="148">
        <f t="shared" si="82"/>
        <v>0</v>
      </c>
      <c r="V68" s="150">
        <f t="shared" si="82"/>
        <v>894538</v>
      </c>
      <c r="W68" s="151">
        <f>IF(Q68=0,0,((V68/Q68)-1)*100)</f>
        <v>33.597280675290996</v>
      </c>
    </row>
    <row r="69" spans="1:25" ht="13.5" thickTop="1">
      <c r="A69" s="95" t="str">
        <f t="shared" si="2"/>
        <v xml:space="preserve"> </v>
      </c>
      <c r="B69" s="226" t="s">
        <v>21</v>
      </c>
      <c r="C69" s="253">
        <f t="shared" ref="C69:D71" si="83">+C17+C43</f>
        <v>1011</v>
      </c>
      <c r="D69" s="254">
        <f t="shared" si="83"/>
        <v>1011</v>
      </c>
      <c r="E69" s="100">
        <f>+C69+D69</f>
        <v>2022</v>
      </c>
      <c r="F69" s="253">
        <f>+F17+F43</f>
        <v>1058</v>
      </c>
      <c r="G69" s="254">
        <f>+G17+G43</f>
        <v>1059</v>
      </c>
      <c r="H69" s="107">
        <f>+F69+G69</f>
        <v>2117</v>
      </c>
      <c r="I69" s="222">
        <f t="shared" si="62"/>
        <v>4.6983184965380786</v>
      </c>
      <c r="L69" s="226" t="s">
        <v>21</v>
      </c>
      <c r="M69" s="248">
        <f t="shared" ref="M69:N71" si="84">+M17+M43</f>
        <v>138230</v>
      </c>
      <c r="N69" s="249">
        <f t="shared" si="84"/>
        <v>141423</v>
      </c>
      <c r="O69" s="142">
        <f t="shared" ref="O69:O71" si="85">+M69+N69</f>
        <v>279653</v>
      </c>
      <c r="P69" s="102">
        <f>+P17+P43</f>
        <v>147</v>
      </c>
      <c r="Q69" s="145">
        <f t="shared" ref="Q69:Q71" si="86">+O69+P69</f>
        <v>279800</v>
      </c>
      <c r="R69" s="248">
        <f>+R17+R43</f>
        <v>159982</v>
      </c>
      <c r="S69" s="249">
        <f>+S17+S43</f>
        <v>161606</v>
      </c>
      <c r="T69" s="142">
        <f t="shared" ref="T69:T71" si="87">+R69+S69</f>
        <v>321588</v>
      </c>
      <c r="U69" s="102">
        <f>+U17+U43</f>
        <v>0</v>
      </c>
      <c r="V69" s="147">
        <f t="shared" ref="V69:V71" si="88">+T69+U69</f>
        <v>321588</v>
      </c>
      <c r="W69" s="222">
        <f t="shared" si="65"/>
        <v>14.93495353824159</v>
      </c>
      <c r="Y69" s="3"/>
    </row>
    <row r="70" spans="1:25">
      <c r="A70" s="95" t="str">
        <f>IF(ISERROR(F70/G70)," ",IF(F70/G70&gt;0.5,IF(F70/G70&lt;1.5," ","NOT OK"),"NOT OK"))</f>
        <v xml:space="preserve"> </v>
      </c>
      <c r="B70" s="226" t="s">
        <v>90</v>
      </c>
      <c r="C70" s="253">
        <f t="shared" si="83"/>
        <v>1033</v>
      </c>
      <c r="D70" s="254">
        <f t="shared" si="83"/>
        <v>1032</v>
      </c>
      <c r="E70" s="100">
        <f>+C70+D70</f>
        <v>2065</v>
      </c>
      <c r="F70" s="253">
        <f>+F44+F18</f>
        <v>1080</v>
      </c>
      <c r="G70" s="254">
        <f>+G44+G18</f>
        <v>1081</v>
      </c>
      <c r="H70" s="107">
        <f>+F70+G70</f>
        <v>2161</v>
      </c>
      <c r="I70" s="222">
        <f>IF(E70=0,0,((H70/E70)-1)*100)</f>
        <v>4.6489104116222757</v>
      </c>
      <c r="L70" s="226" t="s">
        <v>90</v>
      </c>
      <c r="M70" s="248">
        <f t="shared" si="84"/>
        <v>132857</v>
      </c>
      <c r="N70" s="249">
        <f t="shared" si="84"/>
        <v>134086</v>
      </c>
      <c r="O70" s="142">
        <f>+M70+N70</f>
        <v>266943</v>
      </c>
      <c r="P70" s="102">
        <f>+P18+P44</f>
        <v>0</v>
      </c>
      <c r="Q70" s="145">
        <f>+O70+P70</f>
        <v>266943</v>
      </c>
      <c r="R70" s="248">
        <f>+R44+R18</f>
        <v>158118</v>
      </c>
      <c r="S70" s="249">
        <f>+S44+S18</f>
        <v>156840</v>
      </c>
      <c r="T70" s="142">
        <f>+R70+S70</f>
        <v>314958</v>
      </c>
      <c r="U70" s="102">
        <f>+U44+U18</f>
        <v>0</v>
      </c>
      <c r="V70" s="147">
        <f>+T70+U70</f>
        <v>314958</v>
      </c>
      <c r="W70" s="222">
        <f>IF(Q70=0,0,((V70/Q70)-1)*100)</f>
        <v>17.986985985772243</v>
      </c>
      <c r="Y70" s="3"/>
    </row>
    <row r="71" spans="1:25" ht="13.5" thickBot="1">
      <c r="A71" s="95" t="str">
        <f t="shared" ref="A71:A76" si="89">IF(ISERROR(F71/G71)," ",IF(F71/G71&gt;0.5,IF(F71/G71&lt;1.5," ","NOT OK"),"NOT OK"))</f>
        <v xml:space="preserve"> </v>
      </c>
      <c r="B71" s="226" t="s">
        <v>22</v>
      </c>
      <c r="C71" s="253">
        <f t="shared" si="83"/>
        <v>940</v>
      </c>
      <c r="D71" s="254">
        <f t="shared" si="83"/>
        <v>937</v>
      </c>
      <c r="E71" s="100">
        <f>+C71+D71</f>
        <v>1877</v>
      </c>
      <c r="F71" s="253">
        <f>+F45+F19</f>
        <v>972</v>
      </c>
      <c r="G71" s="254">
        <f>+G45+G19</f>
        <v>972</v>
      </c>
      <c r="H71" s="107">
        <f>+F71+G71</f>
        <v>1944</v>
      </c>
      <c r="I71" s="222">
        <f t="shared" si="62"/>
        <v>3.5695258391049478</v>
      </c>
      <c r="L71" s="226" t="s">
        <v>22</v>
      </c>
      <c r="M71" s="248">
        <f t="shared" si="84"/>
        <v>123098</v>
      </c>
      <c r="N71" s="249">
        <f t="shared" si="84"/>
        <v>123757</v>
      </c>
      <c r="O71" s="143">
        <f t="shared" si="85"/>
        <v>246855</v>
      </c>
      <c r="P71" s="255">
        <f>+P19+P45</f>
        <v>139</v>
      </c>
      <c r="Q71" s="145">
        <f t="shared" si="86"/>
        <v>246994</v>
      </c>
      <c r="R71" s="248">
        <f>+R45+R19</f>
        <v>142229</v>
      </c>
      <c r="S71" s="249">
        <f>+S45+S19</f>
        <v>142135</v>
      </c>
      <c r="T71" s="143">
        <f t="shared" si="87"/>
        <v>284364</v>
      </c>
      <c r="U71" s="255">
        <f>+U19+U45</f>
        <v>0</v>
      </c>
      <c r="V71" s="147">
        <f t="shared" si="88"/>
        <v>284364</v>
      </c>
      <c r="W71" s="222">
        <f t="shared" si="65"/>
        <v>15.129922184344569</v>
      </c>
    </row>
    <row r="72" spans="1:25" ht="16.5" thickTop="1" thickBot="1">
      <c r="A72" s="115" t="str">
        <f t="shared" si="89"/>
        <v xml:space="preserve"> </v>
      </c>
      <c r="B72" s="211" t="s">
        <v>23</v>
      </c>
      <c r="C72" s="110">
        <f>+C69+C70+C71</f>
        <v>2984</v>
      </c>
      <c r="D72" s="111">
        <f t="shared" ref="D72" si="90">+D69+D70+D71</f>
        <v>2980</v>
      </c>
      <c r="E72" s="112">
        <f t="shared" ref="E72" si="91">+E69+E70+E71</f>
        <v>5964</v>
      </c>
      <c r="F72" s="113">
        <f t="shared" ref="F72" si="92">+F69+F70+F71</f>
        <v>3110</v>
      </c>
      <c r="G72" s="114">
        <f t="shared" ref="G72" si="93">+G69+G70+G71</f>
        <v>3112</v>
      </c>
      <c r="H72" s="114">
        <f t="shared" ref="H72" si="94">+H69+H70+H71</f>
        <v>6222</v>
      </c>
      <c r="I72" s="106">
        <f t="shared" si="62"/>
        <v>4.3259557344064392</v>
      </c>
      <c r="J72" s="115"/>
      <c r="K72" s="116"/>
      <c r="L72" s="204" t="s">
        <v>23</v>
      </c>
      <c r="M72" s="152">
        <f>+M69+M70+M71</f>
        <v>394185</v>
      </c>
      <c r="N72" s="152">
        <f t="shared" ref="N72" si="95">+N69+N70+N71</f>
        <v>399266</v>
      </c>
      <c r="O72" s="153">
        <f t="shared" ref="O72" si="96">+O69+O70+O71</f>
        <v>793451</v>
      </c>
      <c r="P72" s="153">
        <f t="shared" ref="P72" si="97">+P69+P70+P71</f>
        <v>286</v>
      </c>
      <c r="Q72" s="153">
        <f t="shared" ref="Q72" si="98">+Q69+Q70+Q71</f>
        <v>793737</v>
      </c>
      <c r="R72" s="152">
        <f t="shared" ref="R72" si="99">+R69+R70+R71</f>
        <v>460329</v>
      </c>
      <c r="S72" s="152">
        <f t="shared" ref="S72" si="100">+S69+S70+S71</f>
        <v>460581</v>
      </c>
      <c r="T72" s="153">
        <f t="shared" ref="T72" si="101">+T69+T70+T71</f>
        <v>920910</v>
      </c>
      <c r="U72" s="153">
        <f t="shared" ref="U72" si="102">+U69+U70+U71</f>
        <v>0</v>
      </c>
      <c r="V72" s="153">
        <f t="shared" ref="V72" si="103">+V69+V70+V71</f>
        <v>920910</v>
      </c>
      <c r="W72" s="154">
        <f t="shared" si="65"/>
        <v>16.022057684094349</v>
      </c>
    </row>
    <row r="73" spans="1:25" ht="13.5" thickTop="1">
      <c r="A73" s="95" t="str">
        <f t="shared" si="89"/>
        <v xml:space="preserve"> </v>
      </c>
      <c r="B73" s="226" t="s">
        <v>24</v>
      </c>
      <c r="C73" s="248">
        <f t="shared" ref="C73:D75" si="104">+C21+C47</f>
        <v>940</v>
      </c>
      <c r="D73" s="252">
        <f t="shared" si="104"/>
        <v>941</v>
      </c>
      <c r="E73" s="117">
        <f>+C73+D73</f>
        <v>1881</v>
      </c>
      <c r="F73" s="248">
        <f>+F21+F47</f>
        <v>986</v>
      </c>
      <c r="G73" s="252">
        <f>+G21+G47</f>
        <v>986</v>
      </c>
      <c r="H73" s="118">
        <f>+F73+G73</f>
        <v>1972</v>
      </c>
      <c r="I73" s="222">
        <f>IF(E73=0,0,((H73/E73)-1)*100)</f>
        <v>4.8378522062732632</v>
      </c>
      <c r="L73" s="226" t="s">
        <v>24</v>
      </c>
      <c r="M73" s="248">
        <f t="shared" ref="M73:N75" si="105">+M21+M47</f>
        <v>136516</v>
      </c>
      <c r="N73" s="249">
        <f t="shared" si="105"/>
        <v>136320</v>
      </c>
      <c r="O73" s="143">
        <f t="shared" ref="O73:O75" si="106">+M73+N73</f>
        <v>272836</v>
      </c>
      <c r="P73" s="256">
        <f>+P21+P47</f>
        <v>2</v>
      </c>
      <c r="Q73" s="145">
        <f t="shared" ref="Q73:Q75" si="107">+O73+P73</f>
        <v>272838</v>
      </c>
      <c r="R73" s="248">
        <f>+R21+R47</f>
        <v>153470</v>
      </c>
      <c r="S73" s="249">
        <f>+S21+S47</f>
        <v>150027</v>
      </c>
      <c r="T73" s="143">
        <f t="shared" ref="T73:T75" si="108">+R73+S73</f>
        <v>303497</v>
      </c>
      <c r="U73" s="256">
        <f>+U21+U47</f>
        <v>0</v>
      </c>
      <c r="V73" s="147">
        <f t="shared" ref="V73:V75" si="109">+T73+U73</f>
        <v>303497</v>
      </c>
      <c r="W73" s="222">
        <f>IF(Q73=0,0,((V73/Q73)-1)*100)</f>
        <v>11.237071082473848</v>
      </c>
    </row>
    <row r="74" spans="1:25">
      <c r="A74" s="95" t="str">
        <f t="shared" si="89"/>
        <v xml:space="preserve"> </v>
      </c>
      <c r="B74" s="226" t="s">
        <v>26</v>
      </c>
      <c r="C74" s="248">
        <f t="shared" si="104"/>
        <v>998</v>
      </c>
      <c r="D74" s="252">
        <f t="shared" si="104"/>
        <v>998</v>
      </c>
      <c r="E74" s="119">
        <f>+C74+D74</f>
        <v>1996</v>
      </c>
      <c r="F74" s="248">
        <f>+F48+F22</f>
        <v>1023</v>
      </c>
      <c r="G74" s="252">
        <f>+G48+G22</f>
        <v>1022</v>
      </c>
      <c r="H74" s="119">
        <f>+F74+G74</f>
        <v>2045</v>
      </c>
      <c r="I74" s="222">
        <f>IF(E74=0,0,((H74/E74)-1)*100)</f>
        <v>2.4549098196392727</v>
      </c>
      <c r="L74" s="226" t="s">
        <v>26</v>
      </c>
      <c r="M74" s="248">
        <f t="shared" si="105"/>
        <v>141138</v>
      </c>
      <c r="N74" s="249">
        <f t="shared" si="105"/>
        <v>149567</v>
      </c>
      <c r="O74" s="143">
        <f>+M74+N74</f>
        <v>290705</v>
      </c>
      <c r="P74" s="102">
        <f>+P22+P48</f>
        <v>871</v>
      </c>
      <c r="Q74" s="145">
        <f>+O74+P74</f>
        <v>291576</v>
      </c>
      <c r="R74" s="248">
        <f>+R48+R22</f>
        <v>150777</v>
      </c>
      <c r="S74" s="249">
        <f>+S48+S22</f>
        <v>160105</v>
      </c>
      <c r="T74" s="143">
        <f>+R74+S74</f>
        <v>310882</v>
      </c>
      <c r="U74" s="102">
        <f>+U22+U48</f>
        <v>191</v>
      </c>
      <c r="V74" s="147">
        <f>+T74+U74</f>
        <v>311073</v>
      </c>
      <c r="W74" s="222">
        <f>IF(Q74=0,0,((V74/Q74)-1)*100)</f>
        <v>6.6867643427442669</v>
      </c>
    </row>
    <row r="75" spans="1:25" ht="13.5" thickBot="1">
      <c r="A75" s="95" t="str">
        <f t="shared" si="89"/>
        <v xml:space="preserve"> </v>
      </c>
      <c r="B75" s="226" t="s">
        <v>27</v>
      </c>
      <c r="C75" s="248">
        <f t="shared" si="104"/>
        <v>896</v>
      </c>
      <c r="D75" s="257">
        <f t="shared" si="104"/>
        <v>896</v>
      </c>
      <c r="E75" s="120">
        <f>+C75+D75</f>
        <v>1792</v>
      </c>
      <c r="F75" s="248">
        <f>+F23+F49</f>
        <v>951</v>
      </c>
      <c r="G75" s="257">
        <f>+G23+G49</f>
        <v>952</v>
      </c>
      <c r="H75" s="120">
        <f>+F75+G75</f>
        <v>1903</v>
      </c>
      <c r="I75" s="223">
        <f>IF(E75=0,0,((H75/E75)-1)*100)</f>
        <v>6.1941964285714191</v>
      </c>
      <c r="L75" s="226" t="s">
        <v>27</v>
      </c>
      <c r="M75" s="248">
        <f t="shared" si="105"/>
        <v>129053</v>
      </c>
      <c r="N75" s="249">
        <f t="shared" si="105"/>
        <v>131289</v>
      </c>
      <c r="O75" s="143">
        <f t="shared" si="106"/>
        <v>260342</v>
      </c>
      <c r="P75" s="255">
        <f>+P23+P49</f>
        <v>0</v>
      </c>
      <c r="Q75" s="145">
        <f t="shared" si="107"/>
        <v>260342</v>
      </c>
      <c r="R75" s="248">
        <f>+R23+R49</f>
        <v>140607</v>
      </c>
      <c r="S75" s="249">
        <f>+S23+S49</f>
        <v>138255</v>
      </c>
      <c r="T75" s="143">
        <f t="shared" si="108"/>
        <v>278862</v>
      </c>
      <c r="U75" s="255">
        <f>+U23+U49</f>
        <v>3</v>
      </c>
      <c r="V75" s="147">
        <f t="shared" si="109"/>
        <v>278865</v>
      </c>
      <c r="W75" s="222">
        <f>IF(Q75=0,0,((V75/Q75)-1)*100)</f>
        <v>7.1148719760929957</v>
      </c>
    </row>
    <row r="76" spans="1:25" ht="14.25" thickTop="1" thickBot="1">
      <c r="A76" s="95" t="str">
        <f t="shared" si="89"/>
        <v xml:space="preserve"> </v>
      </c>
      <c r="B76" s="210" t="s">
        <v>28</v>
      </c>
      <c r="C76" s="113">
        <f t="shared" ref="C76:H76" si="110">+C73+C74+C75</f>
        <v>2834</v>
      </c>
      <c r="D76" s="121">
        <f t="shared" si="110"/>
        <v>2835</v>
      </c>
      <c r="E76" s="113">
        <f t="shared" si="110"/>
        <v>5669</v>
      </c>
      <c r="F76" s="113">
        <f t="shared" si="110"/>
        <v>2960</v>
      </c>
      <c r="G76" s="121">
        <f t="shared" si="110"/>
        <v>2960</v>
      </c>
      <c r="H76" s="113">
        <f t="shared" si="110"/>
        <v>5920</v>
      </c>
      <c r="I76" s="106">
        <f t="shared" ref="I76" si="111">IF(E76=0,0,((H76/E76)-1)*100)</f>
        <v>4.427588639971769</v>
      </c>
      <c r="L76" s="203" t="s">
        <v>28</v>
      </c>
      <c r="M76" s="148">
        <f t="shared" ref="M76:V76" si="112">+M73+M74+M75</f>
        <v>406707</v>
      </c>
      <c r="N76" s="149">
        <f t="shared" si="112"/>
        <v>417176</v>
      </c>
      <c r="O76" s="148">
        <f t="shared" si="112"/>
        <v>823883</v>
      </c>
      <c r="P76" s="148">
        <f t="shared" si="112"/>
        <v>873</v>
      </c>
      <c r="Q76" s="148">
        <f t="shared" si="112"/>
        <v>824756</v>
      </c>
      <c r="R76" s="148">
        <f t="shared" si="112"/>
        <v>444854</v>
      </c>
      <c r="S76" s="149">
        <f t="shared" si="112"/>
        <v>448387</v>
      </c>
      <c r="T76" s="148">
        <f t="shared" si="112"/>
        <v>893241</v>
      </c>
      <c r="U76" s="148">
        <f t="shared" si="112"/>
        <v>194</v>
      </c>
      <c r="V76" s="148">
        <f t="shared" si="112"/>
        <v>893435</v>
      </c>
      <c r="W76" s="151">
        <f t="shared" ref="W76" si="113">IF(Q76=0,0,((V76/Q76)-1)*100)</f>
        <v>8.3271901022847992</v>
      </c>
    </row>
    <row r="77" spans="1:25" ht="14.25" thickTop="1" thickBot="1">
      <c r="A77" s="95" t="str">
        <f>IF(ISERROR(F77/G77)," ",IF(F77/G77&gt;0.5,IF(F77/G77&lt;1.5," ","NOT OK"),"NOT OK"))</f>
        <v xml:space="preserve"> </v>
      </c>
      <c r="B77" s="210" t="s">
        <v>94</v>
      </c>
      <c r="C77" s="103">
        <f>+C68+C72+C76</f>
        <v>8159</v>
      </c>
      <c r="D77" s="104">
        <f t="shared" ref="D77" si="114">+D68+D72+D76</f>
        <v>8154</v>
      </c>
      <c r="E77" s="105">
        <f t="shared" ref="E77" si="115">+E68+E72+E76</f>
        <v>16313</v>
      </c>
      <c r="F77" s="103">
        <f t="shared" ref="F77" si="116">+F68+F72+F76</f>
        <v>9126</v>
      </c>
      <c r="G77" s="104">
        <f t="shared" ref="G77" si="117">+G68+G72+G76</f>
        <v>9126</v>
      </c>
      <c r="H77" s="105">
        <f t="shared" ref="H77" si="118">+H68+H72+H76</f>
        <v>18252</v>
      </c>
      <c r="I77" s="106">
        <f>IF(E77=0,0,((H77/E77)-1)*100)</f>
        <v>11.886225709556797</v>
      </c>
      <c r="L77" s="203" t="s">
        <v>94</v>
      </c>
      <c r="M77" s="148">
        <f t="shared" ref="M77" si="119">+M68+M72+M76</f>
        <v>1132190</v>
      </c>
      <c r="N77" s="149">
        <f t="shared" ref="N77" si="120">+N68+N72+N76</f>
        <v>1154471</v>
      </c>
      <c r="O77" s="148">
        <f t="shared" ref="O77" si="121">+O68+O72+O76</f>
        <v>2286661</v>
      </c>
      <c r="P77" s="148">
        <f t="shared" ref="P77" si="122">+P68+P72+P76</f>
        <v>1410</v>
      </c>
      <c r="Q77" s="148">
        <f t="shared" ref="Q77" si="123">+Q68+Q72+Q76</f>
        <v>2288071</v>
      </c>
      <c r="R77" s="148">
        <f t="shared" ref="R77" si="124">+R68+R72+R76</f>
        <v>1347376</v>
      </c>
      <c r="S77" s="149">
        <f t="shared" ref="S77" si="125">+S68+S72+S76</f>
        <v>1361313</v>
      </c>
      <c r="T77" s="148">
        <f t="shared" ref="T77" si="126">+T68+T72+T76</f>
        <v>2708689</v>
      </c>
      <c r="U77" s="148">
        <f t="shared" ref="U77" si="127">+U68+U72+U76</f>
        <v>194</v>
      </c>
      <c r="V77" s="150">
        <f t="shared" ref="V77" si="128">+V68+V72+V76</f>
        <v>2708883</v>
      </c>
      <c r="W77" s="151">
        <f>IF(Q77=0,0,((V77/Q77)-1)*100)</f>
        <v>18.391562149950769</v>
      </c>
    </row>
    <row r="78" spans="1:25" ht="14.25" thickTop="1" thickBot="1">
      <c r="A78" s="95" t="str">
        <f>IF(ISERROR(F78/G78)," ",IF(F78/G78&gt;0.5,IF(F78/G78&lt;1.5," ","NOT OK"),"NOT OK"))</f>
        <v xml:space="preserve"> </v>
      </c>
      <c r="B78" s="210" t="s">
        <v>92</v>
      </c>
      <c r="C78" s="103">
        <f>+C64+C68+C72+C76</f>
        <v>10485</v>
      </c>
      <c r="D78" s="104">
        <f t="shared" ref="D78:H78" si="129">+D64+D68+D72+D76</f>
        <v>10480</v>
      </c>
      <c r="E78" s="105">
        <f t="shared" si="129"/>
        <v>20965</v>
      </c>
      <c r="F78" s="103">
        <f t="shared" si="129"/>
        <v>12129</v>
      </c>
      <c r="G78" s="104">
        <f t="shared" si="129"/>
        <v>12129</v>
      </c>
      <c r="H78" s="105">
        <f t="shared" si="129"/>
        <v>24258</v>
      </c>
      <c r="I78" s="106">
        <f>IF(E78=0,0,((H78/E78)-1)*100)</f>
        <v>15.707130932506551</v>
      </c>
      <c r="L78" s="203" t="s">
        <v>92</v>
      </c>
      <c r="M78" s="148">
        <f t="shared" ref="M78:V78" si="130">+M64+M68+M72+M76</f>
        <v>1462777</v>
      </c>
      <c r="N78" s="149">
        <f t="shared" si="130"/>
        <v>1479301</v>
      </c>
      <c r="O78" s="148">
        <f t="shared" si="130"/>
        <v>2942078</v>
      </c>
      <c r="P78" s="148">
        <f t="shared" si="130"/>
        <v>2181</v>
      </c>
      <c r="Q78" s="148">
        <f t="shared" si="130"/>
        <v>2944259</v>
      </c>
      <c r="R78" s="148">
        <f t="shared" si="130"/>
        <v>1779013</v>
      </c>
      <c r="S78" s="149">
        <f t="shared" si="130"/>
        <v>1788296</v>
      </c>
      <c r="T78" s="148">
        <f t="shared" si="130"/>
        <v>3567309</v>
      </c>
      <c r="U78" s="148">
        <f t="shared" si="130"/>
        <v>784</v>
      </c>
      <c r="V78" s="150">
        <f t="shared" si="130"/>
        <v>3568093</v>
      </c>
      <c r="W78" s="151">
        <f>IF(Q78=0,0,((V78/Q78)-1)*100)</f>
        <v>21.188149547984736</v>
      </c>
    </row>
    <row r="79" spans="1:25" ht="14.25" thickTop="1" thickBot="1">
      <c r="B79" s="205" t="s">
        <v>61</v>
      </c>
      <c r="C79" s="95"/>
      <c r="D79" s="95"/>
      <c r="E79" s="95"/>
      <c r="F79" s="95"/>
      <c r="G79" s="95"/>
      <c r="H79" s="95"/>
      <c r="I79" s="96"/>
      <c r="L79" s="205" t="s">
        <v>61</v>
      </c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6"/>
    </row>
    <row r="80" spans="1:25" ht="13.5" thickTop="1">
      <c r="B80" s="202"/>
      <c r="C80" s="95"/>
      <c r="D80" s="95"/>
      <c r="E80" s="95"/>
      <c r="F80" s="95"/>
      <c r="G80" s="95"/>
      <c r="H80" s="95"/>
      <c r="I80" s="96"/>
      <c r="L80" s="295" t="s">
        <v>39</v>
      </c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7"/>
    </row>
    <row r="81" spans="1:26" ht="13.5" thickBot="1">
      <c r="B81" s="202"/>
      <c r="C81" s="95"/>
      <c r="D81" s="95"/>
      <c r="E81" s="95"/>
      <c r="F81" s="95"/>
      <c r="G81" s="95"/>
      <c r="H81" s="95"/>
      <c r="I81" s="96"/>
      <c r="L81" s="298" t="s">
        <v>40</v>
      </c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300"/>
    </row>
    <row r="82" spans="1:26" ht="14.25" thickTop="1" thickBot="1">
      <c r="B82" s="202"/>
      <c r="C82" s="95"/>
      <c r="D82" s="95"/>
      <c r="E82" s="95"/>
      <c r="F82" s="95"/>
      <c r="G82" s="95"/>
      <c r="H82" s="95"/>
      <c r="I82" s="96"/>
      <c r="L82" s="202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122" t="s">
        <v>41</v>
      </c>
    </row>
    <row r="83" spans="1:26" ht="14.25" thickTop="1" thickBot="1">
      <c r="B83" s="202"/>
      <c r="C83" s="95"/>
      <c r="D83" s="95"/>
      <c r="E83" s="95"/>
      <c r="F83" s="95"/>
      <c r="G83" s="95"/>
      <c r="H83" s="95"/>
      <c r="I83" s="96"/>
      <c r="L83" s="224"/>
      <c r="M83" s="292" t="s">
        <v>91</v>
      </c>
      <c r="N83" s="293"/>
      <c r="O83" s="293"/>
      <c r="P83" s="293"/>
      <c r="Q83" s="294"/>
      <c r="R83" s="292" t="s">
        <v>93</v>
      </c>
      <c r="S83" s="293"/>
      <c r="T83" s="293"/>
      <c r="U83" s="293"/>
      <c r="V83" s="294"/>
      <c r="W83" s="225" t="s">
        <v>4</v>
      </c>
    </row>
    <row r="84" spans="1:26" ht="13.5" thickTop="1">
      <c r="B84" s="202"/>
      <c r="C84" s="95"/>
      <c r="D84" s="95"/>
      <c r="E84" s="95"/>
      <c r="F84" s="95"/>
      <c r="G84" s="95"/>
      <c r="H84" s="95"/>
      <c r="I84" s="96"/>
      <c r="L84" s="226" t="s">
        <v>5</v>
      </c>
      <c r="M84" s="227"/>
      <c r="N84" s="230"/>
      <c r="O84" s="173"/>
      <c r="P84" s="231"/>
      <c r="Q84" s="174"/>
      <c r="R84" s="227"/>
      <c r="S84" s="230"/>
      <c r="T84" s="173"/>
      <c r="U84" s="231"/>
      <c r="V84" s="174"/>
      <c r="W84" s="229" t="s">
        <v>6</v>
      </c>
    </row>
    <row r="85" spans="1:26" ht="12" customHeight="1" thickBot="1">
      <c r="B85" s="202"/>
      <c r="C85" s="95"/>
      <c r="D85" s="95"/>
      <c r="E85" s="95"/>
      <c r="F85" s="95"/>
      <c r="G85" s="95"/>
      <c r="H85" s="95"/>
      <c r="I85" s="96"/>
      <c r="L85" s="232"/>
      <c r="M85" s="236" t="s">
        <v>42</v>
      </c>
      <c r="N85" s="237" t="s">
        <v>43</v>
      </c>
      <c r="O85" s="175" t="s">
        <v>44</v>
      </c>
      <c r="P85" s="238" t="s">
        <v>13</v>
      </c>
      <c r="Q85" s="220" t="s">
        <v>9</v>
      </c>
      <c r="R85" s="236" t="s">
        <v>42</v>
      </c>
      <c r="S85" s="237" t="s">
        <v>43</v>
      </c>
      <c r="T85" s="175" t="s">
        <v>44</v>
      </c>
      <c r="U85" s="238" t="s">
        <v>13</v>
      </c>
      <c r="V85" s="220" t="s">
        <v>9</v>
      </c>
      <c r="W85" s="235"/>
    </row>
    <row r="86" spans="1:26" ht="6.75" customHeight="1" thickTop="1">
      <c r="B86" s="202"/>
      <c r="C86" s="95"/>
      <c r="D86" s="95"/>
      <c r="E86" s="95"/>
      <c r="F86" s="95"/>
      <c r="G86" s="95"/>
      <c r="H86" s="95"/>
      <c r="I86" s="96"/>
      <c r="L86" s="226"/>
      <c r="M86" s="242"/>
      <c r="N86" s="243"/>
      <c r="O86" s="159"/>
      <c r="P86" s="244"/>
      <c r="Q86" s="162"/>
      <c r="R86" s="242"/>
      <c r="S86" s="243"/>
      <c r="T86" s="159"/>
      <c r="U86" s="244"/>
      <c r="V86" s="164"/>
      <c r="W86" s="245"/>
    </row>
    <row r="87" spans="1:26">
      <c r="A87" s="123"/>
      <c r="B87" s="212"/>
      <c r="C87" s="123"/>
      <c r="D87" s="123"/>
      <c r="E87" s="123"/>
      <c r="F87" s="123"/>
      <c r="G87" s="123"/>
      <c r="H87" s="123"/>
      <c r="I87" s="124"/>
      <c r="J87" s="123"/>
      <c r="L87" s="226" t="s">
        <v>14</v>
      </c>
      <c r="M87" s="248">
        <v>0</v>
      </c>
      <c r="N87" s="249">
        <v>0</v>
      </c>
      <c r="O87" s="160">
        <f>+M87+N87</f>
        <v>0</v>
      </c>
      <c r="P87" s="102">
        <v>0</v>
      </c>
      <c r="Q87" s="163">
        <f>O87+P87</f>
        <v>0</v>
      </c>
      <c r="R87" s="248">
        <v>0</v>
      </c>
      <c r="S87" s="249">
        <v>0</v>
      </c>
      <c r="T87" s="160">
        <f>+R87+S87</f>
        <v>0</v>
      </c>
      <c r="U87" s="102">
        <v>0</v>
      </c>
      <c r="V87" s="165">
        <f>+T87+U87</f>
        <v>0</v>
      </c>
      <c r="W87" s="222">
        <v>0</v>
      </c>
      <c r="Y87" s="3"/>
      <c r="Z87" s="3"/>
    </row>
    <row r="88" spans="1:26">
      <c r="A88" s="123"/>
      <c r="B88" s="212"/>
      <c r="C88" s="123"/>
      <c r="D88" s="123"/>
      <c r="E88" s="123"/>
      <c r="F88" s="123"/>
      <c r="G88" s="123"/>
      <c r="H88" s="123"/>
      <c r="I88" s="124"/>
      <c r="J88" s="123"/>
      <c r="L88" s="226" t="s">
        <v>15</v>
      </c>
      <c r="M88" s="248">
        <v>0</v>
      </c>
      <c r="N88" s="249">
        <v>0</v>
      </c>
      <c r="O88" s="160">
        <f>+M88+N88</f>
        <v>0</v>
      </c>
      <c r="P88" s="102">
        <v>0</v>
      </c>
      <c r="Q88" s="163">
        <f>O88+P88</f>
        <v>0</v>
      </c>
      <c r="R88" s="248">
        <v>0</v>
      </c>
      <c r="S88" s="249">
        <v>0</v>
      </c>
      <c r="T88" s="160">
        <f>+R88+S88</f>
        <v>0</v>
      </c>
      <c r="U88" s="102">
        <v>0</v>
      </c>
      <c r="V88" s="165">
        <f>+T88+U88</f>
        <v>0</v>
      </c>
      <c r="W88" s="222">
        <f t="shared" ref="W88:W91" si="131">IF(Q88=0,0,((V88/Q88)-1)*100)</f>
        <v>0</v>
      </c>
    </row>
    <row r="89" spans="1:26" ht="13.5" thickBot="1">
      <c r="A89" s="123"/>
      <c r="B89" s="212"/>
      <c r="C89" s="123"/>
      <c r="D89" s="123"/>
      <c r="E89" s="123"/>
      <c r="F89" s="123"/>
      <c r="G89" s="123"/>
      <c r="H89" s="123"/>
      <c r="I89" s="124"/>
      <c r="J89" s="123"/>
      <c r="L89" s="232" t="s">
        <v>16</v>
      </c>
      <c r="M89" s="248">
        <v>0</v>
      </c>
      <c r="N89" s="249">
        <v>0</v>
      </c>
      <c r="O89" s="160">
        <f>+M89+N89</f>
        <v>0</v>
      </c>
      <c r="P89" s="102">
        <v>0</v>
      </c>
      <c r="Q89" s="163">
        <f>+O89+P89</f>
        <v>0</v>
      </c>
      <c r="R89" s="248">
        <v>0</v>
      </c>
      <c r="S89" s="249">
        <v>0</v>
      </c>
      <c r="T89" s="160">
        <f>+R89+S89</f>
        <v>0</v>
      </c>
      <c r="U89" s="102">
        <v>0</v>
      </c>
      <c r="V89" s="165">
        <f>+T89+U89</f>
        <v>0</v>
      </c>
      <c r="W89" s="222">
        <f t="shared" si="131"/>
        <v>0</v>
      </c>
    </row>
    <row r="90" spans="1:26" ht="14.25" thickTop="1" thickBot="1">
      <c r="A90" s="123"/>
      <c r="B90" s="212"/>
      <c r="C90" s="123"/>
      <c r="D90" s="123"/>
      <c r="E90" s="123"/>
      <c r="F90" s="123"/>
      <c r="G90" s="123"/>
      <c r="H90" s="123"/>
      <c r="I90" s="124"/>
      <c r="J90" s="123"/>
      <c r="L90" s="206" t="s">
        <v>56</v>
      </c>
      <c r="M90" s="166">
        <f>+M87+M88+M89</f>
        <v>0</v>
      </c>
      <c r="N90" s="167">
        <f>+N87+N88+N89</f>
        <v>0</v>
      </c>
      <c r="O90" s="166">
        <f>+M90+N90</f>
        <v>0</v>
      </c>
      <c r="P90" s="166">
        <f>+P87+P88+P89</f>
        <v>0</v>
      </c>
      <c r="Q90" s="166">
        <f>+Q87+Q88+Q89</f>
        <v>0</v>
      </c>
      <c r="R90" s="166">
        <f>+R87+R88+R89</f>
        <v>0</v>
      </c>
      <c r="S90" s="167">
        <f>+S87+S88+S89</f>
        <v>0</v>
      </c>
      <c r="T90" s="166">
        <f>+R90+S90</f>
        <v>0</v>
      </c>
      <c r="U90" s="166">
        <f>+U87+U88+U89</f>
        <v>0</v>
      </c>
      <c r="V90" s="168">
        <f>+T90+U90</f>
        <v>0</v>
      </c>
      <c r="W90" s="169">
        <f>IF(Q90=0,0,((V90/Q90)-1)*100)</f>
        <v>0</v>
      </c>
      <c r="Y90" s="3"/>
      <c r="Z90" s="3"/>
    </row>
    <row r="91" spans="1:26" ht="13.5" thickTop="1">
      <c r="A91" s="123"/>
      <c r="B91" s="212"/>
      <c r="C91" s="123"/>
      <c r="D91" s="123"/>
      <c r="E91" s="123"/>
      <c r="F91" s="123"/>
      <c r="G91" s="123"/>
      <c r="H91" s="123"/>
      <c r="I91" s="124"/>
      <c r="J91" s="123"/>
      <c r="L91" s="226" t="s">
        <v>18</v>
      </c>
      <c r="M91" s="248">
        <v>0</v>
      </c>
      <c r="N91" s="249">
        <v>0</v>
      </c>
      <c r="O91" s="160">
        <f>M91+N91</f>
        <v>0</v>
      </c>
      <c r="P91" s="102">
        <v>0</v>
      </c>
      <c r="Q91" s="163">
        <f>O91+P91</f>
        <v>0</v>
      </c>
      <c r="R91" s="248">
        <v>0</v>
      </c>
      <c r="S91" s="249">
        <v>0</v>
      </c>
      <c r="T91" s="160">
        <f>R91+S91</f>
        <v>0</v>
      </c>
      <c r="U91" s="102">
        <v>0</v>
      </c>
      <c r="V91" s="165">
        <f>T91+U91</f>
        <v>0</v>
      </c>
      <c r="W91" s="222">
        <f t="shared" si="131"/>
        <v>0</v>
      </c>
      <c r="Y91" s="3"/>
      <c r="Z91" s="3"/>
    </row>
    <row r="92" spans="1:26">
      <c r="A92" s="123"/>
      <c r="B92" s="212"/>
      <c r="C92" s="123"/>
      <c r="D92" s="123"/>
      <c r="E92" s="123"/>
      <c r="F92" s="123"/>
      <c r="G92" s="123"/>
      <c r="H92" s="123"/>
      <c r="I92" s="124"/>
      <c r="J92" s="123"/>
      <c r="L92" s="226" t="s">
        <v>19</v>
      </c>
      <c r="M92" s="248">
        <v>0</v>
      </c>
      <c r="N92" s="249">
        <v>0</v>
      </c>
      <c r="O92" s="160">
        <f>M92+N92</f>
        <v>0</v>
      </c>
      <c r="P92" s="102">
        <v>0</v>
      </c>
      <c r="Q92" s="163">
        <f>O92+P92</f>
        <v>0</v>
      </c>
      <c r="R92" s="248">
        <v>0</v>
      </c>
      <c r="S92" s="249">
        <v>0</v>
      </c>
      <c r="T92" s="160">
        <f>R92+S92</f>
        <v>0</v>
      </c>
      <c r="U92" s="102">
        <v>0</v>
      </c>
      <c r="V92" s="165">
        <f>T92+U92</f>
        <v>0</v>
      </c>
      <c r="W92" s="222">
        <f>IF(Q92=0,0,((V92/Q92)-1)*100)</f>
        <v>0</v>
      </c>
      <c r="Y92" s="3"/>
      <c r="Z92" s="3"/>
    </row>
    <row r="93" spans="1:26" ht="13.5" thickBot="1">
      <c r="A93" s="123"/>
      <c r="B93" s="212"/>
      <c r="C93" s="123"/>
      <c r="D93" s="123"/>
      <c r="E93" s="123"/>
      <c r="F93" s="123"/>
      <c r="G93" s="123"/>
      <c r="H93" s="123"/>
      <c r="I93" s="124"/>
      <c r="J93" s="123"/>
      <c r="L93" s="226" t="s">
        <v>20</v>
      </c>
      <c r="M93" s="248">
        <v>0</v>
      </c>
      <c r="N93" s="249">
        <v>0</v>
      </c>
      <c r="O93" s="160">
        <f>M93+N93</f>
        <v>0</v>
      </c>
      <c r="P93" s="102">
        <v>0</v>
      </c>
      <c r="Q93" s="163">
        <f>O93+P93</f>
        <v>0</v>
      </c>
      <c r="R93" s="248">
        <v>0</v>
      </c>
      <c r="S93" s="249">
        <v>0</v>
      </c>
      <c r="T93" s="160">
        <f>R93+S93</f>
        <v>0</v>
      </c>
      <c r="U93" s="102">
        <v>0</v>
      </c>
      <c r="V93" s="165">
        <f>T93+U93</f>
        <v>0</v>
      </c>
      <c r="W93" s="222">
        <f>IF(Q93=0,0,((V93/Q93)-1)*100)</f>
        <v>0</v>
      </c>
    </row>
    <row r="94" spans="1:26" ht="14.25" thickTop="1" thickBot="1">
      <c r="A94" s="123"/>
      <c r="B94" s="212"/>
      <c r="C94" s="123"/>
      <c r="D94" s="123"/>
      <c r="E94" s="123"/>
      <c r="F94" s="123"/>
      <c r="G94" s="123"/>
      <c r="H94" s="123"/>
      <c r="I94" s="124"/>
      <c r="J94" s="123"/>
      <c r="L94" s="206" t="s">
        <v>89</v>
      </c>
      <c r="M94" s="166">
        <f t="shared" ref="M94:V94" si="132">+M91+M92+M93</f>
        <v>0</v>
      </c>
      <c r="N94" s="167">
        <f t="shared" si="132"/>
        <v>0</v>
      </c>
      <c r="O94" s="166">
        <f t="shared" si="132"/>
        <v>0</v>
      </c>
      <c r="P94" s="166">
        <f t="shared" si="132"/>
        <v>0</v>
      </c>
      <c r="Q94" s="166">
        <f t="shared" si="132"/>
        <v>0</v>
      </c>
      <c r="R94" s="166">
        <f t="shared" si="132"/>
        <v>0</v>
      </c>
      <c r="S94" s="167">
        <f t="shared" si="132"/>
        <v>0</v>
      </c>
      <c r="T94" s="166">
        <f t="shared" si="132"/>
        <v>0</v>
      </c>
      <c r="U94" s="166">
        <f t="shared" si="132"/>
        <v>0</v>
      </c>
      <c r="V94" s="168">
        <f t="shared" si="132"/>
        <v>0</v>
      </c>
      <c r="W94" s="169">
        <f>IF(Q94=0,0,((V94/Q94)-1)*100)</f>
        <v>0</v>
      </c>
      <c r="Y94" s="3"/>
      <c r="Z94" s="3"/>
    </row>
    <row r="95" spans="1:26" ht="13.5" thickTop="1">
      <c r="A95" s="123"/>
      <c r="B95" s="212"/>
      <c r="C95" s="123"/>
      <c r="D95" s="123"/>
      <c r="E95" s="123"/>
      <c r="F95" s="123"/>
      <c r="G95" s="123"/>
      <c r="H95" s="123"/>
      <c r="I95" s="124"/>
      <c r="J95" s="123"/>
      <c r="L95" s="226" t="s">
        <v>21</v>
      </c>
      <c r="M95" s="248">
        <v>0</v>
      </c>
      <c r="N95" s="249">
        <v>0</v>
      </c>
      <c r="O95" s="160">
        <v>0</v>
      </c>
      <c r="P95" s="102">
        <v>0</v>
      </c>
      <c r="Q95" s="163">
        <f>O95+P95</f>
        <v>0</v>
      </c>
      <c r="R95" s="248">
        <v>0</v>
      </c>
      <c r="S95" s="249">
        <v>0</v>
      </c>
      <c r="T95" s="160">
        <f>+R95+S95</f>
        <v>0</v>
      </c>
      <c r="U95" s="102">
        <v>0</v>
      </c>
      <c r="V95" s="165">
        <f>T95+U95</f>
        <v>0</v>
      </c>
      <c r="W95" s="222">
        <v>0</v>
      </c>
      <c r="Y95" s="3"/>
      <c r="Z95" s="3"/>
    </row>
    <row r="96" spans="1:26">
      <c r="A96" s="123"/>
      <c r="B96" s="212"/>
      <c r="C96" s="123"/>
      <c r="D96" s="123"/>
      <c r="E96" s="123"/>
      <c r="F96" s="123"/>
      <c r="G96" s="123"/>
      <c r="H96" s="123"/>
      <c r="I96" s="124"/>
      <c r="J96" s="123"/>
      <c r="L96" s="226" t="s">
        <v>90</v>
      </c>
      <c r="M96" s="248">
        <v>0</v>
      </c>
      <c r="N96" s="249">
        <v>0</v>
      </c>
      <c r="O96" s="160">
        <v>0</v>
      </c>
      <c r="P96" s="102">
        <v>0</v>
      </c>
      <c r="Q96" s="163">
        <f>O96+P96</f>
        <v>0</v>
      </c>
      <c r="R96" s="248">
        <v>0</v>
      </c>
      <c r="S96" s="249">
        <v>0</v>
      </c>
      <c r="T96" s="160">
        <f>+R96+S96</f>
        <v>0</v>
      </c>
      <c r="U96" s="102">
        <v>0</v>
      </c>
      <c r="V96" s="165">
        <v>0</v>
      </c>
      <c r="W96" s="222">
        <v>0</v>
      </c>
      <c r="Y96" s="3"/>
      <c r="Z96" s="3"/>
    </row>
    <row r="97" spans="1:26" ht="13.5" thickBot="1">
      <c r="A97" s="123"/>
      <c r="B97" s="212"/>
      <c r="C97" s="123"/>
      <c r="D97" s="123"/>
      <c r="E97" s="123"/>
      <c r="F97" s="123"/>
      <c r="G97" s="123"/>
      <c r="H97" s="123"/>
      <c r="I97" s="124"/>
      <c r="J97" s="123"/>
      <c r="L97" s="226" t="s">
        <v>22</v>
      </c>
      <c r="M97" s="248">
        <v>0</v>
      </c>
      <c r="N97" s="249">
        <v>0</v>
      </c>
      <c r="O97" s="161">
        <f>+N97+M97</f>
        <v>0</v>
      </c>
      <c r="P97" s="255">
        <v>0</v>
      </c>
      <c r="Q97" s="163">
        <f>+O97+P97</f>
        <v>0</v>
      </c>
      <c r="R97" s="248">
        <v>0</v>
      </c>
      <c r="S97" s="249">
        <v>0</v>
      </c>
      <c r="T97" s="161">
        <f>+S97+R97</f>
        <v>0</v>
      </c>
      <c r="U97" s="255">
        <v>0</v>
      </c>
      <c r="V97" s="165">
        <v>0</v>
      </c>
      <c r="W97" s="222">
        <v>0</v>
      </c>
      <c r="Y97" s="3"/>
      <c r="Z97" s="3"/>
    </row>
    <row r="98" spans="1:26" ht="14.25" thickTop="1" thickBot="1">
      <c r="A98" s="123"/>
      <c r="B98" s="212"/>
      <c r="C98" s="123"/>
      <c r="D98" s="123"/>
      <c r="E98" s="123"/>
      <c r="F98" s="123"/>
      <c r="G98" s="123"/>
      <c r="H98" s="123"/>
      <c r="I98" s="124"/>
      <c r="J98" s="123"/>
      <c r="L98" s="207" t="s">
        <v>23</v>
      </c>
      <c r="M98" s="170">
        <f>+M95+M96+M97</f>
        <v>0</v>
      </c>
      <c r="N98" s="170">
        <f t="shared" ref="N98" si="133">+N95+N96+N97</f>
        <v>0</v>
      </c>
      <c r="O98" s="171">
        <f t="shared" ref="O98" si="134">+O95+O96+O97</f>
        <v>0</v>
      </c>
      <c r="P98" s="171">
        <f t="shared" ref="P98" si="135">+P95+P96+P97</f>
        <v>0</v>
      </c>
      <c r="Q98" s="171">
        <f t="shared" ref="Q98" si="136">+Q95+Q96+Q97</f>
        <v>0</v>
      </c>
      <c r="R98" s="170">
        <f t="shared" ref="R98" si="137">+R95+R96+R97</f>
        <v>0</v>
      </c>
      <c r="S98" s="170">
        <f t="shared" ref="S98" si="138">+S95+S96+S97</f>
        <v>0</v>
      </c>
      <c r="T98" s="171">
        <f t="shared" ref="T98" si="139">+T95+T96+T97</f>
        <v>0</v>
      </c>
      <c r="U98" s="171">
        <f t="shared" ref="U98" si="140">+U95+U96+U97</f>
        <v>0</v>
      </c>
      <c r="V98" s="171">
        <f t="shared" ref="V98" si="141">+V95+V96+V97</f>
        <v>0</v>
      </c>
      <c r="W98" s="172">
        <f t="shared" ref="W98" si="142">IF(Q98=0,0,((V98/Q98)-1)*100)</f>
        <v>0</v>
      </c>
    </row>
    <row r="99" spans="1:26" ht="13.5" thickTop="1">
      <c r="A99" s="123"/>
      <c r="B99" s="212"/>
      <c r="C99" s="123"/>
      <c r="D99" s="123"/>
      <c r="E99" s="123"/>
      <c r="F99" s="123"/>
      <c r="G99" s="123"/>
      <c r="H99" s="123"/>
      <c r="I99" s="124"/>
      <c r="J99" s="123"/>
      <c r="L99" s="226" t="s">
        <v>24</v>
      </c>
      <c r="M99" s="248">
        <v>0</v>
      </c>
      <c r="N99" s="249">
        <v>0</v>
      </c>
      <c r="O99" s="161">
        <v>0</v>
      </c>
      <c r="P99" s="256">
        <v>0</v>
      </c>
      <c r="Q99" s="163">
        <f>O99+P99</f>
        <v>0</v>
      </c>
      <c r="R99" s="248">
        <v>0</v>
      </c>
      <c r="S99" s="249">
        <v>0</v>
      </c>
      <c r="T99" s="161">
        <v>0</v>
      </c>
      <c r="U99" s="256">
        <v>0</v>
      </c>
      <c r="V99" s="165">
        <v>0</v>
      </c>
      <c r="W99" s="222">
        <v>0</v>
      </c>
    </row>
    <row r="100" spans="1:26">
      <c r="A100" s="123"/>
      <c r="B100" s="212"/>
      <c r="C100" s="123"/>
      <c r="D100" s="123"/>
      <c r="E100" s="123"/>
      <c r="F100" s="123"/>
      <c r="G100" s="123"/>
      <c r="H100" s="123"/>
      <c r="I100" s="124"/>
      <c r="J100" s="123"/>
      <c r="L100" s="226" t="s">
        <v>26</v>
      </c>
      <c r="M100" s="248">
        <v>0</v>
      </c>
      <c r="N100" s="249">
        <v>0</v>
      </c>
      <c r="O100" s="161">
        <v>0</v>
      </c>
      <c r="P100" s="102">
        <v>0</v>
      </c>
      <c r="Q100" s="163">
        <f>O100+P100</f>
        <v>0</v>
      </c>
      <c r="R100" s="248">
        <v>0</v>
      </c>
      <c r="S100" s="249">
        <v>0</v>
      </c>
      <c r="T100" s="161">
        <v>0</v>
      </c>
      <c r="U100" s="102">
        <v>0</v>
      </c>
      <c r="V100" s="165">
        <v>0</v>
      </c>
      <c r="W100" s="222">
        <v>0</v>
      </c>
    </row>
    <row r="101" spans="1:26" ht="13.5" thickBot="1">
      <c r="A101" s="98"/>
      <c r="B101" s="212"/>
      <c r="C101" s="123"/>
      <c r="D101" s="123"/>
      <c r="E101" s="123"/>
      <c r="F101" s="123"/>
      <c r="G101" s="123"/>
      <c r="H101" s="123"/>
      <c r="I101" s="124"/>
      <c r="J101" s="98"/>
      <c r="L101" s="226" t="s">
        <v>27</v>
      </c>
      <c r="M101" s="248">
        <v>0</v>
      </c>
      <c r="N101" s="249">
        <v>0</v>
      </c>
      <c r="O101" s="161">
        <v>0</v>
      </c>
      <c r="P101" s="102">
        <v>0</v>
      </c>
      <c r="Q101" s="163">
        <f>+O101+P101</f>
        <v>0</v>
      </c>
      <c r="R101" s="248">
        <v>0</v>
      </c>
      <c r="S101" s="249">
        <v>0</v>
      </c>
      <c r="T101" s="161">
        <v>0</v>
      </c>
      <c r="U101" s="102">
        <v>0</v>
      </c>
      <c r="V101" s="165">
        <f>+T101+U101</f>
        <v>0</v>
      </c>
      <c r="W101" s="222">
        <v>0</v>
      </c>
    </row>
    <row r="102" spans="1:26" ht="14.25" thickTop="1" thickBot="1">
      <c r="A102" s="123"/>
      <c r="B102" s="212"/>
      <c r="C102" s="123"/>
      <c r="D102" s="123"/>
      <c r="E102" s="123"/>
      <c r="F102" s="123"/>
      <c r="G102" s="123"/>
      <c r="H102" s="123"/>
      <c r="I102" s="124"/>
      <c r="J102" s="123"/>
      <c r="L102" s="206" t="s">
        <v>28</v>
      </c>
      <c r="M102" s="166">
        <f t="shared" ref="M102:V102" si="143">+M99+M100+M101</f>
        <v>0</v>
      </c>
      <c r="N102" s="167">
        <f t="shared" si="143"/>
        <v>0</v>
      </c>
      <c r="O102" s="166">
        <f t="shared" si="143"/>
        <v>0</v>
      </c>
      <c r="P102" s="166">
        <f t="shared" si="143"/>
        <v>0</v>
      </c>
      <c r="Q102" s="166">
        <f t="shared" si="143"/>
        <v>0</v>
      </c>
      <c r="R102" s="166">
        <f t="shared" si="143"/>
        <v>0</v>
      </c>
      <c r="S102" s="167">
        <f t="shared" si="143"/>
        <v>0</v>
      </c>
      <c r="T102" s="166">
        <f t="shared" si="143"/>
        <v>0</v>
      </c>
      <c r="U102" s="166">
        <f t="shared" si="143"/>
        <v>0</v>
      </c>
      <c r="V102" s="166">
        <f t="shared" si="143"/>
        <v>0</v>
      </c>
      <c r="W102" s="169">
        <v>0</v>
      </c>
    </row>
    <row r="103" spans="1:26" ht="14.25" thickTop="1" thickBot="1">
      <c r="A103" s="123"/>
      <c r="B103" s="212"/>
      <c r="C103" s="123"/>
      <c r="D103" s="123"/>
      <c r="E103" s="123"/>
      <c r="F103" s="123"/>
      <c r="G103" s="123"/>
      <c r="H103" s="123"/>
      <c r="I103" s="124"/>
      <c r="J103" s="123"/>
      <c r="L103" s="206" t="s">
        <v>94</v>
      </c>
      <c r="M103" s="166">
        <f t="shared" ref="M103" si="144">+M94+M98+M102</f>
        <v>0</v>
      </c>
      <c r="N103" s="167">
        <f t="shared" ref="N103" si="145">+N94+N98+N102</f>
        <v>0</v>
      </c>
      <c r="O103" s="166">
        <f t="shared" ref="O103" si="146">+O94+O98+O102</f>
        <v>0</v>
      </c>
      <c r="P103" s="166">
        <f t="shared" ref="P103" si="147">+P94+P98+P102</f>
        <v>0</v>
      </c>
      <c r="Q103" s="166">
        <f t="shared" ref="Q103" si="148">+Q94+Q98+Q102</f>
        <v>0</v>
      </c>
      <c r="R103" s="166">
        <f t="shared" ref="R103" si="149">+R94+R98+R102</f>
        <v>0</v>
      </c>
      <c r="S103" s="167">
        <f t="shared" ref="S103" si="150">+S94+S98+S102</f>
        <v>0</v>
      </c>
      <c r="T103" s="166">
        <f t="shared" ref="T103" si="151">+T94+T98+T102</f>
        <v>0</v>
      </c>
      <c r="U103" s="166">
        <f t="shared" ref="U103" si="152">+U94+U98+U102</f>
        <v>0</v>
      </c>
      <c r="V103" s="168">
        <f t="shared" ref="V103" si="153">+V94+V98+V102</f>
        <v>0</v>
      </c>
      <c r="W103" s="169">
        <f>IF(Q103=0,0,((V103/Q103)-1)*100)</f>
        <v>0</v>
      </c>
      <c r="Y103" s="3"/>
      <c r="Z103" s="3"/>
    </row>
    <row r="104" spans="1:26" ht="14.25" thickTop="1" thickBot="1">
      <c r="A104" s="123"/>
      <c r="B104" s="212"/>
      <c r="C104" s="123"/>
      <c r="D104" s="123"/>
      <c r="E104" s="123"/>
      <c r="F104" s="123"/>
      <c r="G104" s="123"/>
      <c r="H104" s="123"/>
      <c r="I104" s="124"/>
      <c r="J104" s="123"/>
      <c r="L104" s="206" t="s">
        <v>92</v>
      </c>
      <c r="M104" s="166">
        <f t="shared" ref="M104:V104" si="154">+M90+M94+M98+M102</f>
        <v>0</v>
      </c>
      <c r="N104" s="167">
        <f t="shared" si="154"/>
        <v>0</v>
      </c>
      <c r="O104" s="166">
        <f t="shared" si="154"/>
        <v>0</v>
      </c>
      <c r="P104" s="166">
        <f t="shared" si="154"/>
        <v>0</v>
      </c>
      <c r="Q104" s="166">
        <f t="shared" si="154"/>
        <v>0</v>
      </c>
      <c r="R104" s="166">
        <f t="shared" si="154"/>
        <v>0</v>
      </c>
      <c r="S104" s="167">
        <f t="shared" si="154"/>
        <v>0</v>
      </c>
      <c r="T104" s="166">
        <f t="shared" si="154"/>
        <v>0</v>
      </c>
      <c r="U104" s="166">
        <f t="shared" si="154"/>
        <v>0</v>
      </c>
      <c r="V104" s="168">
        <f t="shared" si="154"/>
        <v>0</v>
      </c>
      <c r="W104" s="169">
        <f>IF(Q104=0,0,((V104/Q104)-1)*100)</f>
        <v>0</v>
      </c>
      <c r="Y104" s="3"/>
      <c r="Z104" s="3"/>
    </row>
    <row r="105" spans="1:26" ht="14.25" thickTop="1" thickBot="1">
      <c r="A105" s="123"/>
      <c r="B105" s="212"/>
      <c r="C105" s="123"/>
      <c r="D105" s="123"/>
      <c r="E105" s="123"/>
      <c r="F105" s="123"/>
      <c r="G105" s="123"/>
      <c r="H105" s="123"/>
      <c r="I105" s="124"/>
      <c r="J105" s="123"/>
      <c r="L105" s="205" t="s">
        <v>61</v>
      </c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6"/>
    </row>
    <row r="106" spans="1:26" ht="13.5" thickTop="1">
      <c r="B106" s="212"/>
      <c r="C106" s="123"/>
      <c r="D106" s="123"/>
      <c r="E106" s="123"/>
      <c r="F106" s="123"/>
      <c r="G106" s="123"/>
      <c r="H106" s="123"/>
      <c r="I106" s="124"/>
      <c r="L106" s="295" t="s">
        <v>45</v>
      </c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7"/>
    </row>
    <row r="107" spans="1:26" ht="13.5" thickBot="1">
      <c r="B107" s="212"/>
      <c r="C107" s="123"/>
      <c r="D107" s="123"/>
      <c r="E107" s="123"/>
      <c r="F107" s="123"/>
      <c r="G107" s="123"/>
      <c r="H107" s="123"/>
      <c r="I107" s="124"/>
      <c r="L107" s="298" t="s">
        <v>46</v>
      </c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300"/>
    </row>
    <row r="108" spans="1:26" ht="14.25" thickTop="1" thickBot="1">
      <c r="B108" s="212"/>
      <c r="C108" s="123"/>
      <c r="D108" s="123"/>
      <c r="E108" s="123"/>
      <c r="F108" s="123"/>
      <c r="G108" s="123"/>
      <c r="H108" s="123"/>
      <c r="I108" s="124"/>
      <c r="L108" s="202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122" t="s">
        <v>41</v>
      </c>
    </row>
    <row r="109" spans="1:26" ht="14.25" thickTop="1" thickBot="1">
      <c r="B109" s="212"/>
      <c r="C109" s="123"/>
      <c r="D109" s="123"/>
      <c r="E109" s="123"/>
      <c r="F109" s="123"/>
      <c r="G109" s="123"/>
      <c r="H109" s="123"/>
      <c r="I109" s="124"/>
      <c r="L109" s="224"/>
      <c r="M109" s="292" t="s">
        <v>91</v>
      </c>
      <c r="N109" s="293"/>
      <c r="O109" s="293"/>
      <c r="P109" s="293"/>
      <c r="Q109" s="294"/>
      <c r="R109" s="292" t="s">
        <v>93</v>
      </c>
      <c r="S109" s="293"/>
      <c r="T109" s="293"/>
      <c r="U109" s="293"/>
      <c r="V109" s="294"/>
      <c r="W109" s="225" t="s">
        <v>4</v>
      </c>
    </row>
    <row r="110" spans="1:26" ht="12.75" customHeight="1" thickTop="1">
      <c r="B110" s="212"/>
      <c r="C110" s="123"/>
      <c r="D110" s="123"/>
      <c r="E110" s="123"/>
      <c r="F110" s="123"/>
      <c r="G110" s="123"/>
      <c r="H110" s="123"/>
      <c r="I110" s="124"/>
      <c r="L110" s="226" t="s">
        <v>5</v>
      </c>
      <c r="M110" s="227"/>
      <c r="N110" s="230"/>
      <c r="O110" s="173"/>
      <c r="P110" s="231"/>
      <c r="Q110" s="174"/>
      <c r="R110" s="227"/>
      <c r="S110" s="230"/>
      <c r="T110" s="173"/>
      <c r="U110" s="231"/>
      <c r="V110" s="174"/>
      <c r="W110" s="229" t="s">
        <v>6</v>
      </c>
    </row>
    <row r="111" spans="1:26" ht="13.5" thickBot="1">
      <c r="B111" s="212"/>
      <c r="C111" s="123"/>
      <c r="D111" s="123"/>
      <c r="E111" s="123"/>
      <c r="F111" s="123"/>
      <c r="G111" s="123"/>
      <c r="H111" s="123"/>
      <c r="I111" s="124"/>
      <c r="L111" s="232"/>
      <c r="M111" s="236" t="s">
        <v>42</v>
      </c>
      <c r="N111" s="237" t="s">
        <v>43</v>
      </c>
      <c r="O111" s="175" t="s">
        <v>44</v>
      </c>
      <c r="P111" s="238" t="s">
        <v>13</v>
      </c>
      <c r="Q111" s="220" t="s">
        <v>9</v>
      </c>
      <c r="R111" s="236" t="s">
        <v>42</v>
      </c>
      <c r="S111" s="237" t="s">
        <v>43</v>
      </c>
      <c r="T111" s="175" t="s">
        <v>44</v>
      </c>
      <c r="U111" s="238" t="s">
        <v>13</v>
      </c>
      <c r="V111" s="220" t="s">
        <v>9</v>
      </c>
      <c r="W111" s="235"/>
    </row>
    <row r="112" spans="1:26" ht="4.5" customHeight="1" thickTop="1">
      <c r="B112" s="212"/>
      <c r="C112" s="123"/>
      <c r="D112" s="123"/>
      <c r="E112" s="123"/>
      <c r="F112" s="123"/>
      <c r="G112" s="123"/>
      <c r="H112" s="123"/>
      <c r="I112" s="124"/>
      <c r="L112" s="226"/>
      <c r="M112" s="242"/>
      <c r="N112" s="243"/>
      <c r="O112" s="159"/>
      <c r="P112" s="244"/>
      <c r="Q112" s="162"/>
      <c r="R112" s="242"/>
      <c r="S112" s="243"/>
      <c r="T112" s="159"/>
      <c r="U112" s="244"/>
      <c r="V112" s="164"/>
      <c r="W112" s="245"/>
    </row>
    <row r="113" spans="1:26">
      <c r="B113" s="212"/>
      <c r="C113" s="123"/>
      <c r="D113" s="123"/>
      <c r="E113" s="123"/>
      <c r="F113" s="123"/>
      <c r="G113" s="123"/>
      <c r="H113" s="123"/>
      <c r="I113" s="124"/>
      <c r="L113" s="226" t="s">
        <v>14</v>
      </c>
      <c r="M113" s="248">
        <v>686</v>
      </c>
      <c r="N113" s="249">
        <v>357</v>
      </c>
      <c r="O113" s="160">
        <f>+M113+N113</f>
        <v>1043</v>
      </c>
      <c r="P113" s="102">
        <v>0</v>
      </c>
      <c r="Q113" s="163">
        <f>O113+P113</f>
        <v>1043</v>
      </c>
      <c r="R113" s="248">
        <v>567</v>
      </c>
      <c r="S113" s="249">
        <v>203</v>
      </c>
      <c r="T113" s="160">
        <f>+R113+S113</f>
        <v>770</v>
      </c>
      <c r="U113" s="102">
        <v>0</v>
      </c>
      <c r="V113" s="165">
        <f>+T113+U113</f>
        <v>770</v>
      </c>
      <c r="W113" s="222">
        <f t="shared" ref="W113:W128" si="155">IF(Q113=0,0,((V113/Q113)-1)*100)</f>
        <v>-26.174496644295296</v>
      </c>
    </row>
    <row r="114" spans="1:26">
      <c r="B114" s="212"/>
      <c r="C114" s="123"/>
      <c r="D114" s="123"/>
      <c r="E114" s="123"/>
      <c r="F114" s="123"/>
      <c r="G114" s="123"/>
      <c r="H114" s="123"/>
      <c r="I114" s="124"/>
      <c r="L114" s="226" t="s">
        <v>15</v>
      </c>
      <c r="M114" s="248">
        <v>665</v>
      </c>
      <c r="N114" s="249">
        <v>346</v>
      </c>
      <c r="O114" s="160">
        <f>+M114+N114</f>
        <v>1011</v>
      </c>
      <c r="P114" s="102">
        <v>0</v>
      </c>
      <c r="Q114" s="163">
        <f>O114+P114</f>
        <v>1011</v>
      </c>
      <c r="R114" s="248">
        <v>518</v>
      </c>
      <c r="S114" s="249">
        <v>201</v>
      </c>
      <c r="T114" s="160">
        <f>+R114+S114</f>
        <v>719</v>
      </c>
      <c r="U114" s="102">
        <v>0</v>
      </c>
      <c r="V114" s="165">
        <f>+T114+U114</f>
        <v>719</v>
      </c>
      <c r="W114" s="222">
        <f t="shared" si="155"/>
        <v>-28.882294757665683</v>
      </c>
    </row>
    <row r="115" spans="1:26" ht="13.5" thickBot="1">
      <c r="B115" s="212"/>
      <c r="C115" s="123"/>
      <c r="D115" s="123"/>
      <c r="E115" s="123"/>
      <c r="F115" s="123"/>
      <c r="G115" s="123"/>
      <c r="H115" s="123"/>
      <c r="I115" s="124"/>
      <c r="L115" s="232" t="s">
        <v>16</v>
      </c>
      <c r="M115" s="248">
        <v>603</v>
      </c>
      <c r="N115" s="249">
        <v>358</v>
      </c>
      <c r="O115" s="160">
        <f>+M115+N115</f>
        <v>961</v>
      </c>
      <c r="P115" s="102">
        <v>1</v>
      </c>
      <c r="Q115" s="163">
        <f>O115+P115</f>
        <v>962</v>
      </c>
      <c r="R115" s="248">
        <v>600</v>
      </c>
      <c r="S115" s="249">
        <v>214</v>
      </c>
      <c r="T115" s="160">
        <f>+R115+S115</f>
        <v>814</v>
      </c>
      <c r="U115" s="102">
        <v>0</v>
      </c>
      <c r="V115" s="165">
        <f>+T115+U115</f>
        <v>814</v>
      </c>
      <c r="W115" s="222">
        <f t="shared" si="155"/>
        <v>-15.384615384615385</v>
      </c>
    </row>
    <row r="116" spans="1:26" ht="13.5" customHeight="1" thickTop="1" thickBot="1">
      <c r="B116" s="212"/>
      <c r="C116" s="123"/>
      <c r="D116" s="123"/>
      <c r="E116" s="123"/>
      <c r="F116" s="123"/>
      <c r="G116" s="123"/>
      <c r="H116" s="123"/>
      <c r="I116" s="124"/>
      <c r="L116" s="206" t="s">
        <v>56</v>
      </c>
      <c r="M116" s="166">
        <f t="shared" ref="M116:N116" si="156">+M113+M114+M115</f>
        <v>1954</v>
      </c>
      <c r="N116" s="167">
        <f t="shared" si="156"/>
        <v>1061</v>
      </c>
      <c r="O116" s="166">
        <f t="shared" ref="O116:P116" si="157">+O113+O114+O115</f>
        <v>3015</v>
      </c>
      <c r="P116" s="166">
        <f t="shared" si="157"/>
        <v>1</v>
      </c>
      <c r="Q116" s="166">
        <f t="shared" ref="Q116:V116" si="158">+Q113+Q114+Q115</f>
        <v>3016</v>
      </c>
      <c r="R116" s="166">
        <f t="shared" si="158"/>
        <v>1685</v>
      </c>
      <c r="S116" s="167">
        <f t="shared" si="158"/>
        <v>618</v>
      </c>
      <c r="T116" s="166">
        <f t="shared" si="158"/>
        <v>2303</v>
      </c>
      <c r="U116" s="166">
        <f t="shared" si="158"/>
        <v>0</v>
      </c>
      <c r="V116" s="168">
        <f t="shared" si="158"/>
        <v>2303</v>
      </c>
      <c r="W116" s="169">
        <f t="shared" si="155"/>
        <v>-23.640583554376661</v>
      </c>
      <c r="Y116" s="3"/>
      <c r="Z116" s="3"/>
    </row>
    <row r="117" spans="1:26" ht="13.5" thickTop="1">
      <c r="B117" s="212"/>
      <c r="C117" s="123"/>
      <c r="D117" s="123"/>
      <c r="E117" s="123"/>
      <c r="F117" s="123"/>
      <c r="G117" s="123"/>
      <c r="H117" s="123"/>
      <c r="I117" s="124"/>
      <c r="L117" s="226" t="s">
        <v>18</v>
      </c>
      <c r="M117" s="248">
        <v>590</v>
      </c>
      <c r="N117" s="249">
        <v>312</v>
      </c>
      <c r="O117" s="160">
        <f>+M117+N117</f>
        <v>902</v>
      </c>
      <c r="P117" s="102">
        <v>0</v>
      </c>
      <c r="Q117" s="163">
        <f>O117+P117</f>
        <v>902</v>
      </c>
      <c r="R117" s="248">
        <v>640</v>
      </c>
      <c r="S117" s="249">
        <v>281</v>
      </c>
      <c r="T117" s="160">
        <f>+R117+S117</f>
        <v>921</v>
      </c>
      <c r="U117" s="102">
        <v>0</v>
      </c>
      <c r="V117" s="165">
        <f>+T117+U117</f>
        <v>921</v>
      </c>
      <c r="W117" s="222">
        <f t="shared" si="155"/>
        <v>2.1064301552106368</v>
      </c>
      <c r="Y117" s="3"/>
      <c r="Z117" s="3"/>
    </row>
    <row r="118" spans="1:26">
      <c r="B118" s="212"/>
      <c r="C118" s="123"/>
      <c r="D118" s="123"/>
      <c r="E118" s="123"/>
      <c r="F118" s="123"/>
      <c r="G118" s="123"/>
      <c r="H118" s="123"/>
      <c r="I118" s="124"/>
      <c r="L118" s="226" t="s">
        <v>19</v>
      </c>
      <c r="M118" s="248">
        <v>510</v>
      </c>
      <c r="N118" s="249">
        <v>285</v>
      </c>
      <c r="O118" s="160">
        <f>+N118+M118</f>
        <v>795</v>
      </c>
      <c r="P118" s="102">
        <v>0</v>
      </c>
      <c r="Q118" s="163">
        <f>O118+P118</f>
        <v>795</v>
      </c>
      <c r="R118" s="248">
        <v>608</v>
      </c>
      <c r="S118" s="249">
        <v>268</v>
      </c>
      <c r="T118" s="160">
        <f>+S118+R118</f>
        <v>876</v>
      </c>
      <c r="U118" s="102">
        <v>0</v>
      </c>
      <c r="V118" s="165">
        <f>+U118+T118</f>
        <v>876</v>
      </c>
      <c r="W118" s="222">
        <f>IF(Q118=0,0,((V118/Q118)-1)*100)</f>
        <v>10.188679245283016</v>
      </c>
      <c r="Y118" s="3"/>
      <c r="Z118" s="3"/>
    </row>
    <row r="119" spans="1:26" ht="13.5" thickBot="1">
      <c r="B119" s="212"/>
      <c r="C119" s="123"/>
      <c r="D119" s="123"/>
      <c r="E119" s="123"/>
      <c r="F119" s="123"/>
      <c r="G119" s="123"/>
      <c r="H119" s="123"/>
      <c r="I119" s="124"/>
      <c r="L119" s="226" t="s">
        <v>20</v>
      </c>
      <c r="M119" s="248">
        <v>562</v>
      </c>
      <c r="N119" s="249">
        <v>312</v>
      </c>
      <c r="O119" s="160">
        <f>+N119+M119</f>
        <v>874</v>
      </c>
      <c r="P119" s="102">
        <v>0</v>
      </c>
      <c r="Q119" s="163">
        <f>O119+P119</f>
        <v>874</v>
      </c>
      <c r="R119" s="248">
        <v>578</v>
      </c>
      <c r="S119" s="249">
        <v>376</v>
      </c>
      <c r="T119" s="160">
        <f>+S119+R119</f>
        <v>954</v>
      </c>
      <c r="U119" s="102">
        <v>0</v>
      </c>
      <c r="V119" s="165">
        <f>+U119+T119</f>
        <v>954</v>
      </c>
      <c r="W119" s="222">
        <f>IF(Q119=0,0,((V119/Q119)-1)*100)</f>
        <v>9.1533180778031955</v>
      </c>
      <c r="Y119" s="3"/>
      <c r="Z119" s="3"/>
    </row>
    <row r="120" spans="1:26" ht="13.5" customHeight="1" thickTop="1" thickBot="1">
      <c r="B120" s="212"/>
      <c r="C120" s="123"/>
      <c r="D120" s="123"/>
      <c r="E120" s="123"/>
      <c r="F120" s="123"/>
      <c r="G120" s="123"/>
      <c r="H120" s="123"/>
      <c r="I120" s="124"/>
      <c r="L120" s="206" t="s">
        <v>89</v>
      </c>
      <c r="M120" s="166">
        <f t="shared" ref="M120:V120" si="159">+M117+M118+M119</f>
        <v>1662</v>
      </c>
      <c r="N120" s="167">
        <f t="shared" si="159"/>
        <v>909</v>
      </c>
      <c r="O120" s="166">
        <f t="shared" si="159"/>
        <v>2571</v>
      </c>
      <c r="P120" s="166">
        <f t="shared" si="159"/>
        <v>0</v>
      </c>
      <c r="Q120" s="166">
        <f t="shared" si="159"/>
        <v>2571</v>
      </c>
      <c r="R120" s="166">
        <f t="shared" si="159"/>
        <v>1826</v>
      </c>
      <c r="S120" s="167">
        <f t="shared" si="159"/>
        <v>925</v>
      </c>
      <c r="T120" s="166">
        <f t="shared" si="159"/>
        <v>2751</v>
      </c>
      <c r="U120" s="166">
        <f t="shared" si="159"/>
        <v>0</v>
      </c>
      <c r="V120" s="168">
        <f t="shared" si="159"/>
        <v>2751</v>
      </c>
      <c r="W120" s="169">
        <f t="shared" ref="W120" si="160">IF(Q120=0,0,((V120/Q120)-1)*100)</f>
        <v>7.0011668611435152</v>
      </c>
      <c r="Y120" s="3"/>
      <c r="Z120" s="3"/>
    </row>
    <row r="121" spans="1:26" ht="13.5" thickTop="1">
      <c r="B121" s="212"/>
      <c r="C121" s="123"/>
      <c r="D121" s="123"/>
      <c r="E121" s="123"/>
      <c r="F121" s="123"/>
      <c r="G121" s="123"/>
      <c r="H121" s="123"/>
      <c r="I121" s="124"/>
      <c r="L121" s="226" t="s">
        <v>21</v>
      </c>
      <c r="M121" s="248">
        <v>474</v>
      </c>
      <c r="N121" s="249">
        <v>298</v>
      </c>
      <c r="O121" s="160">
        <f>+M121+N121</f>
        <v>772</v>
      </c>
      <c r="P121" s="102">
        <v>0</v>
      </c>
      <c r="Q121" s="163">
        <f>O121+P121</f>
        <v>772</v>
      </c>
      <c r="R121" s="248">
        <v>534</v>
      </c>
      <c r="S121" s="249">
        <v>296</v>
      </c>
      <c r="T121" s="160">
        <f>+R121+S121</f>
        <v>830</v>
      </c>
      <c r="U121" s="102"/>
      <c r="V121" s="165">
        <f>+T121+U121</f>
        <v>830</v>
      </c>
      <c r="W121" s="222">
        <f>IF(Q121=0,0,((V121/Q121)-1)*100)</f>
        <v>7.5129533678756522</v>
      </c>
      <c r="Y121" s="3"/>
      <c r="Z121" s="3"/>
    </row>
    <row r="122" spans="1:26">
      <c r="B122" s="212"/>
      <c r="C122" s="123"/>
      <c r="D122" s="123"/>
      <c r="E122" s="123"/>
      <c r="F122" s="123"/>
      <c r="G122" s="123"/>
      <c r="H122" s="123"/>
      <c r="I122" s="124"/>
      <c r="L122" s="226" t="s">
        <v>90</v>
      </c>
      <c r="M122" s="248">
        <v>457</v>
      </c>
      <c r="N122" s="249">
        <v>266</v>
      </c>
      <c r="O122" s="160">
        <f>+N122+M122</f>
        <v>723</v>
      </c>
      <c r="P122" s="102">
        <v>0</v>
      </c>
      <c r="Q122" s="163">
        <f>O122+P122</f>
        <v>723</v>
      </c>
      <c r="R122" s="248">
        <v>487</v>
      </c>
      <c r="S122" s="249">
        <v>279</v>
      </c>
      <c r="T122" s="160">
        <f>+S122+R122</f>
        <v>766</v>
      </c>
      <c r="U122" s="102">
        <v>0</v>
      </c>
      <c r="V122" s="165">
        <f>+U122+T122</f>
        <v>766</v>
      </c>
      <c r="W122" s="222">
        <f>IF(Q122=0,0,((V122/Q122)-1)*100)</f>
        <v>5.9474412171507618</v>
      </c>
      <c r="Y122" s="3"/>
      <c r="Z122" s="3"/>
    </row>
    <row r="123" spans="1:26" ht="13.5" thickBot="1">
      <c r="B123" s="212"/>
      <c r="C123" s="123"/>
      <c r="D123" s="123"/>
      <c r="E123" s="123"/>
      <c r="F123" s="123"/>
      <c r="G123" s="123"/>
      <c r="H123" s="123"/>
      <c r="I123" s="124"/>
      <c r="L123" s="226" t="s">
        <v>22</v>
      </c>
      <c r="M123" s="248">
        <v>429</v>
      </c>
      <c r="N123" s="249">
        <v>233</v>
      </c>
      <c r="O123" s="161">
        <f>+N123+M123</f>
        <v>662</v>
      </c>
      <c r="P123" s="255">
        <v>0</v>
      </c>
      <c r="Q123" s="163">
        <f>O123+P123</f>
        <v>662</v>
      </c>
      <c r="R123" s="248">
        <v>476</v>
      </c>
      <c r="S123" s="249">
        <v>263</v>
      </c>
      <c r="T123" s="161">
        <f>+S123+R123</f>
        <v>739</v>
      </c>
      <c r="U123" s="255">
        <v>0</v>
      </c>
      <c r="V123" s="165">
        <f>+U123+T123</f>
        <v>739</v>
      </c>
      <c r="W123" s="222">
        <f t="shared" si="155"/>
        <v>11.631419939577036</v>
      </c>
      <c r="Y123" s="3"/>
      <c r="Z123" s="3"/>
    </row>
    <row r="124" spans="1:26" ht="14.25" thickTop="1" thickBot="1">
      <c r="B124" s="212"/>
      <c r="C124" s="123"/>
      <c r="D124" s="123"/>
      <c r="E124" s="123"/>
      <c r="F124" s="123"/>
      <c r="G124" s="123"/>
      <c r="H124" s="123"/>
      <c r="I124" s="124"/>
      <c r="L124" s="207" t="s">
        <v>23</v>
      </c>
      <c r="M124" s="170">
        <f>+M121+M122+M123</f>
        <v>1360</v>
      </c>
      <c r="N124" s="170">
        <f t="shared" ref="N124" si="161">+N121+N122+N123</f>
        <v>797</v>
      </c>
      <c r="O124" s="171">
        <f t="shared" ref="O124" si="162">+O121+O122+O123</f>
        <v>2157</v>
      </c>
      <c r="P124" s="171">
        <f t="shared" ref="P124" si="163">+P121+P122+P123</f>
        <v>0</v>
      </c>
      <c r="Q124" s="171">
        <f t="shared" ref="Q124" si="164">+Q121+Q122+Q123</f>
        <v>2157</v>
      </c>
      <c r="R124" s="170">
        <f t="shared" ref="R124" si="165">+R121+R122+R123</f>
        <v>1497</v>
      </c>
      <c r="S124" s="170">
        <f t="shared" ref="S124" si="166">+S121+S122+S123</f>
        <v>838</v>
      </c>
      <c r="T124" s="171">
        <f t="shared" ref="T124" si="167">+T121+T122+T123</f>
        <v>2335</v>
      </c>
      <c r="U124" s="171">
        <f t="shared" ref="U124" si="168">+U121+U122+U123</f>
        <v>0</v>
      </c>
      <c r="V124" s="171">
        <f t="shared" ref="V124" si="169">+V121+V122+V123</f>
        <v>2335</v>
      </c>
      <c r="W124" s="172">
        <f t="shared" si="155"/>
        <v>8.2522021325915684</v>
      </c>
    </row>
    <row r="125" spans="1:26" ht="13.5" thickTop="1">
      <c r="A125" s="129"/>
      <c r="B125" s="213"/>
      <c r="C125" s="130"/>
      <c r="D125" s="130"/>
      <c r="E125" s="130"/>
      <c r="F125" s="130"/>
      <c r="G125" s="130"/>
      <c r="H125" s="130"/>
      <c r="I125" s="131"/>
      <c r="J125" s="129"/>
      <c r="K125" s="129"/>
      <c r="L125" s="226" t="s">
        <v>24</v>
      </c>
      <c r="M125" s="248">
        <v>506</v>
      </c>
      <c r="N125" s="249">
        <v>253</v>
      </c>
      <c r="O125" s="161">
        <f>+M125+N125</f>
        <v>759</v>
      </c>
      <c r="P125" s="256">
        <v>0</v>
      </c>
      <c r="Q125" s="163">
        <f>O125+P125</f>
        <v>759</v>
      </c>
      <c r="R125" s="248">
        <v>517</v>
      </c>
      <c r="S125" s="249">
        <v>223</v>
      </c>
      <c r="T125" s="161">
        <f>+R125+S125</f>
        <v>740</v>
      </c>
      <c r="U125" s="256">
        <v>0</v>
      </c>
      <c r="V125" s="165">
        <f>+T125+U125</f>
        <v>740</v>
      </c>
      <c r="W125" s="222">
        <f t="shared" si="155"/>
        <v>-2.5032938076416378</v>
      </c>
    </row>
    <row r="126" spans="1:26" ht="13.5" customHeight="1">
      <c r="A126" s="129"/>
      <c r="B126" s="214"/>
      <c r="C126" s="132"/>
      <c r="D126" s="132"/>
      <c r="E126" s="132"/>
      <c r="F126" s="132"/>
      <c r="G126" s="132"/>
      <c r="H126" s="132"/>
      <c r="I126" s="133"/>
      <c r="J126" s="129"/>
      <c r="K126" s="129"/>
      <c r="L126" s="226" t="s">
        <v>26</v>
      </c>
      <c r="M126" s="248">
        <v>509</v>
      </c>
      <c r="N126" s="249">
        <v>247</v>
      </c>
      <c r="O126" s="161">
        <f>+N126+M126</f>
        <v>756</v>
      </c>
      <c r="P126" s="102">
        <v>0</v>
      </c>
      <c r="Q126" s="163">
        <f>O126+P126</f>
        <v>756</v>
      </c>
      <c r="R126" s="248">
        <v>508</v>
      </c>
      <c r="S126" s="249">
        <v>222</v>
      </c>
      <c r="T126" s="161">
        <f>+S126+R126</f>
        <v>730</v>
      </c>
      <c r="U126" s="102">
        <v>0</v>
      </c>
      <c r="V126" s="165">
        <f>+U126+T126</f>
        <v>730</v>
      </c>
      <c r="W126" s="222">
        <f>IF(Q126=0,0,((V126/Q126)-1)*100)</f>
        <v>-3.4391534391534417</v>
      </c>
    </row>
    <row r="127" spans="1:26" ht="13.5" customHeight="1" thickBot="1">
      <c r="A127" s="129"/>
      <c r="B127" s="214"/>
      <c r="C127" s="132"/>
      <c r="D127" s="132"/>
      <c r="E127" s="132"/>
      <c r="F127" s="132"/>
      <c r="G127" s="132"/>
      <c r="H127" s="132"/>
      <c r="I127" s="133"/>
      <c r="J127" s="129"/>
      <c r="K127" s="129"/>
      <c r="L127" s="226" t="s">
        <v>27</v>
      </c>
      <c r="M127" s="248">
        <v>497</v>
      </c>
      <c r="N127" s="249">
        <v>244</v>
      </c>
      <c r="O127" s="161">
        <f>+N127+M127</f>
        <v>741</v>
      </c>
      <c r="P127" s="102">
        <v>0</v>
      </c>
      <c r="Q127" s="163">
        <f>O127+P127</f>
        <v>741</v>
      </c>
      <c r="R127" s="248">
        <v>477</v>
      </c>
      <c r="S127" s="249">
        <v>250</v>
      </c>
      <c r="T127" s="161">
        <f>+S127+R127</f>
        <v>727</v>
      </c>
      <c r="U127" s="102">
        <v>0</v>
      </c>
      <c r="V127" s="165">
        <f>T127+U127</f>
        <v>727</v>
      </c>
      <c r="W127" s="222">
        <f t="shared" si="155"/>
        <v>-1.8893387314439902</v>
      </c>
    </row>
    <row r="128" spans="1:26" ht="14.25" thickTop="1" thickBot="1">
      <c r="B128" s="212"/>
      <c r="C128" s="123"/>
      <c r="D128" s="123"/>
      <c r="E128" s="123"/>
      <c r="F128" s="123"/>
      <c r="G128" s="123"/>
      <c r="H128" s="123"/>
      <c r="I128" s="124"/>
      <c r="L128" s="206" t="s">
        <v>28</v>
      </c>
      <c r="M128" s="166">
        <f t="shared" ref="M128:V128" si="170">+M125+M126+M127</f>
        <v>1512</v>
      </c>
      <c r="N128" s="167">
        <f t="shared" si="170"/>
        <v>744</v>
      </c>
      <c r="O128" s="166">
        <f t="shared" si="170"/>
        <v>2256</v>
      </c>
      <c r="P128" s="166">
        <f t="shared" si="170"/>
        <v>0</v>
      </c>
      <c r="Q128" s="166">
        <f t="shared" si="170"/>
        <v>2256</v>
      </c>
      <c r="R128" s="166">
        <f t="shared" si="170"/>
        <v>1502</v>
      </c>
      <c r="S128" s="167">
        <f t="shared" si="170"/>
        <v>695</v>
      </c>
      <c r="T128" s="166">
        <f t="shared" si="170"/>
        <v>2197</v>
      </c>
      <c r="U128" s="166">
        <f t="shared" si="170"/>
        <v>0</v>
      </c>
      <c r="V128" s="166">
        <f t="shared" si="170"/>
        <v>2197</v>
      </c>
      <c r="W128" s="169">
        <f t="shared" si="155"/>
        <v>-2.6152482269503508</v>
      </c>
    </row>
    <row r="129" spans="2:26" ht="13.5" customHeight="1" thickTop="1" thickBot="1">
      <c r="B129" s="212"/>
      <c r="C129" s="123"/>
      <c r="D129" s="123"/>
      <c r="E129" s="123"/>
      <c r="F129" s="123"/>
      <c r="G129" s="123"/>
      <c r="H129" s="123"/>
      <c r="I129" s="124"/>
      <c r="L129" s="206" t="s">
        <v>94</v>
      </c>
      <c r="M129" s="166">
        <f t="shared" ref="M129" si="171">+M120+M124+M128</f>
        <v>4534</v>
      </c>
      <c r="N129" s="167">
        <f t="shared" ref="N129" si="172">+N120+N124+N128</f>
        <v>2450</v>
      </c>
      <c r="O129" s="166">
        <f t="shared" ref="O129" si="173">+O120+O124+O128</f>
        <v>6984</v>
      </c>
      <c r="P129" s="166">
        <f t="shared" ref="P129" si="174">+P120+P124+P128</f>
        <v>0</v>
      </c>
      <c r="Q129" s="166">
        <f t="shared" ref="Q129" si="175">+Q120+Q124+Q128</f>
        <v>6984</v>
      </c>
      <c r="R129" s="166">
        <f t="shared" ref="R129" si="176">+R120+R124+R128</f>
        <v>4825</v>
      </c>
      <c r="S129" s="167">
        <f t="shared" ref="S129" si="177">+S120+S124+S128</f>
        <v>2458</v>
      </c>
      <c r="T129" s="166">
        <f t="shared" ref="T129" si="178">+T120+T124+T128</f>
        <v>7283</v>
      </c>
      <c r="U129" s="166">
        <f t="shared" ref="U129" si="179">+U120+U124+U128</f>
        <v>0</v>
      </c>
      <c r="V129" s="168">
        <f t="shared" ref="V129" si="180">+V120+V124+V128</f>
        <v>7283</v>
      </c>
      <c r="W129" s="169">
        <f t="shared" ref="W129:W130" si="181">IF(Q129=0,0,((V129/Q129)-1)*100)</f>
        <v>4.2812142038946233</v>
      </c>
      <c r="Y129" s="3"/>
      <c r="Z129" s="3"/>
    </row>
    <row r="130" spans="2:26" ht="13.5" customHeight="1" thickTop="1" thickBot="1">
      <c r="B130" s="212"/>
      <c r="C130" s="123"/>
      <c r="D130" s="123"/>
      <c r="E130" s="123"/>
      <c r="F130" s="123"/>
      <c r="G130" s="123"/>
      <c r="H130" s="123"/>
      <c r="I130" s="124"/>
      <c r="L130" s="206" t="s">
        <v>92</v>
      </c>
      <c r="M130" s="166">
        <f t="shared" ref="M130:V130" si="182">+M116+M120+M124+M128</f>
        <v>6488</v>
      </c>
      <c r="N130" s="167">
        <f t="shared" si="182"/>
        <v>3511</v>
      </c>
      <c r="O130" s="166">
        <f t="shared" si="182"/>
        <v>9999</v>
      </c>
      <c r="P130" s="166">
        <f t="shared" si="182"/>
        <v>1</v>
      </c>
      <c r="Q130" s="166">
        <f t="shared" si="182"/>
        <v>10000</v>
      </c>
      <c r="R130" s="166">
        <f t="shared" si="182"/>
        <v>6510</v>
      </c>
      <c r="S130" s="167">
        <f t="shared" si="182"/>
        <v>3076</v>
      </c>
      <c r="T130" s="166">
        <f t="shared" si="182"/>
        <v>9586</v>
      </c>
      <c r="U130" s="166">
        <f t="shared" si="182"/>
        <v>0</v>
      </c>
      <c r="V130" s="168">
        <f t="shared" si="182"/>
        <v>9586</v>
      </c>
      <c r="W130" s="169">
        <f t="shared" si="181"/>
        <v>-4.1399999999999988</v>
      </c>
      <c r="Y130" s="3"/>
      <c r="Z130" s="3"/>
    </row>
    <row r="131" spans="2:26" ht="14.25" thickTop="1" thickBot="1">
      <c r="B131" s="212"/>
      <c r="C131" s="123"/>
      <c r="D131" s="123"/>
      <c r="E131" s="123"/>
      <c r="F131" s="123"/>
      <c r="G131" s="123"/>
      <c r="H131" s="123"/>
      <c r="I131" s="124"/>
      <c r="L131" s="205" t="s">
        <v>61</v>
      </c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135"/>
    </row>
    <row r="132" spans="2:26" ht="13.5" thickTop="1">
      <c r="B132" s="212"/>
      <c r="C132" s="123"/>
      <c r="D132" s="123"/>
      <c r="E132" s="123"/>
      <c r="F132" s="123"/>
      <c r="G132" s="123"/>
      <c r="H132" s="123"/>
      <c r="I132" s="124"/>
      <c r="L132" s="295" t="s">
        <v>47</v>
      </c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7"/>
    </row>
    <row r="133" spans="2:26" ht="13.5" thickBot="1">
      <c r="B133" s="212"/>
      <c r="C133" s="123"/>
      <c r="D133" s="123"/>
      <c r="E133" s="123"/>
      <c r="F133" s="123"/>
      <c r="G133" s="123"/>
      <c r="H133" s="123"/>
      <c r="I133" s="124"/>
      <c r="L133" s="298" t="s">
        <v>58</v>
      </c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300"/>
    </row>
    <row r="134" spans="2:26" ht="17.25" customHeight="1" thickTop="1" thickBot="1">
      <c r="B134" s="212"/>
      <c r="C134" s="123"/>
      <c r="D134" s="123"/>
      <c r="E134" s="123"/>
      <c r="F134" s="123"/>
      <c r="G134" s="123"/>
      <c r="H134" s="123"/>
      <c r="I134" s="124"/>
      <c r="L134" s="202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122" t="s">
        <v>41</v>
      </c>
    </row>
    <row r="135" spans="2:26" ht="20.25" customHeight="1" thickTop="1" thickBot="1">
      <c r="B135" s="212"/>
      <c r="C135" s="123"/>
      <c r="D135" s="123"/>
      <c r="E135" s="123"/>
      <c r="F135" s="123"/>
      <c r="G135" s="123"/>
      <c r="H135" s="123"/>
      <c r="I135" s="124"/>
      <c r="L135" s="224"/>
      <c r="M135" s="292" t="s">
        <v>91</v>
      </c>
      <c r="N135" s="293"/>
      <c r="O135" s="293"/>
      <c r="P135" s="293"/>
      <c r="Q135" s="294"/>
      <c r="R135" s="292" t="s">
        <v>93</v>
      </c>
      <c r="S135" s="293"/>
      <c r="T135" s="293"/>
      <c r="U135" s="293"/>
      <c r="V135" s="294"/>
      <c r="W135" s="225" t="s">
        <v>4</v>
      </c>
    </row>
    <row r="136" spans="2:26" ht="13.5" thickTop="1">
      <c r="B136" s="212"/>
      <c r="C136" s="123"/>
      <c r="D136" s="123"/>
      <c r="E136" s="123"/>
      <c r="F136" s="123"/>
      <c r="G136" s="123"/>
      <c r="H136" s="123"/>
      <c r="I136" s="124"/>
      <c r="L136" s="226" t="s">
        <v>5</v>
      </c>
      <c r="M136" s="227"/>
      <c r="N136" s="230"/>
      <c r="O136" s="173"/>
      <c r="P136" s="231"/>
      <c r="Q136" s="174"/>
      <c r="R136" s="227"/>
      <c r="S136" s="230"/>
      <c r="T136" s="173"/>
      <c r="U136" s="231"/>
      <c r="V136" s="174"/>
      <c r="W136" s="229" t="s">
        <v>6</v>
      </c>
    </row>
    <row r="137" spans="2:26" ht="13.5" thickBot="1">
      <c r="B137" s="212"/>
      <c r="C137" s="123"/>
      <c r="D137" s="123"/>
      <c r="E137" s="123"/>
      <c r="F137" s="123"/>
      <c r="G137" s="123"/>
      <c r="H137" s="123"/>
      <c r="I137" s="124"/>
      <c r="L137" s="232"/>
      <c r="M137" s="236" t="s">
        <v>42</v>
      </c>
      <c r="N137" s="237" t="s">
        <v>43</v>
      </c>
      <c r="O137" s="175" t="s">
        <v>44</v>
      </c>
      <c r="P137" s="238" t="s">
        <v>13</v>
      </c>
      <c r="Q137" s="220" t="s">
        <v>9</v>
      </c>
      <c r="R137" s="236" t="s">
        <v>42</v>
      </c>
      <c r="S137" s="237" t="s">
        <v>43</v>
      </c>
      <c r="T137" s="175" t="s">
        <v>44</v>
      </c>
      <c r="U137" s="238" t="s">
        <v>13</v>
      </c>
      <c r="V137" s="220" t="s">
        <v>9</v>
      </c>
      <c r="W137" s="235"/>
    </row>
    <row r="138" spans="2:26" ht="4.5" customHeight="1" thickTop="1">
      <c r="B138" s="212"/>
      <c r="C138" s="123"/>
      <c r="D138" s="123"/>
      <c r="E138" s="123"/>
      <c r="F138" s="123"/>
      <c r="G138" s="123"/>
      <c r="H138" s="123"/>
      <c r="I138" s="124"/>
      <c r="L138" s="226"/>
      <c r="M138" s="242"/>
      <c r="N138" s="243"/>
      <c r="O138" s="159"/>
      <c r="P138" s="244"/>
      <c r="Q138" s="162"/>
      <c r="R138" s="242"/>
      <c r="S138" s="243"/>
      <c r="T138" s="159"/>
      <c r="U138" s="244"/>
      <c r="V138" s="164"/>
      <c r="W138" s="245"/>
    </row>
    <row r="139" spans="2:26">
      <c r="B139" s="212"/>
      <c r="C139" s="123"/>
      <c r="D139" s="123"/>
      <c r="E139" s="123"/>
      <c r="F139" s="123"/>
      <c r="G139" s="123"/>
      <c r="H139" s="123"/>
      <c r="I139" s="124"/>
      <c r="L139" s="226" t="s">
        <v>14</v>
      </c>
      <c r="M139" s="248">
        <f t="shared" ref="M139:N141" si="183">+M87+M113</f>
        <v>686</v>
      </c>
      <c r="N139" s="249">
        <f t="shared" si="183"/>
        <v>357</v>
      </c>
      <c r="O139" s="160">
        <f>+M139+N139</f>
        <v>1043</v>
      </c>
      <c r="P139" s="102">
        <f>+P87+P113</f>
        <v>0</v>
      </c>
      <c r="Q139" s="163">
        <f>+O139+P139</f>
        <v>1043</v>
      </c>
      <c r="R139" s="248">
        <f t="shared" ref="R139:S141" si="184">+R87+R113</f>
        <v>567</v>
      </c>
      <c r="S139" s="249">
        <f t="shared" si="184"/>
        <v>203</v>
      </c>
      <c r="T139" s="160">
        <f>+R139+S139</f>
        <v>770</v>
      </c>
      <c r="U139" s="102">
        <f>+U87+U113</f>
        <v>0</v>
      </c>
      <c r="V139" s="165">
        <f>+T139+U139</f>
        <v>770</v>
      </c>
      <c r="W139" s="222">
        <f>IF(Q139=0,0,((V139/Q139)-1)*100)</f>
        <v>-26.174496644295296</v>
      </c>
      <c r="Z139" s="3"/>
    </row>
    <row r="140" spans="2:26">
      <c r="B140" s="212"/>
      <c r="C140" s="123"/>
      <c r="D140" s="123"/>
      <c r="E140" s="123"/>
      <c r="F140" s="123"/>
      <c r="G140" s="123"/>
      <c r="H140" s="123"/>
      <c r="I140" s="124"/>
      <c r="L140" s="226" t="s">
        <v>15</v>
      </c>
      <c r="M140" s="248">
        <f t="shared" si="183"/>
        <v>665</v>
      </c>
      <c r="N140" s="249">
        <f t="shared" si="183"/>
        <v>346</v>
      </c>
      <c r="O140" s="160">
        <f t="shared" ref="O140:O141" si="185">+M140+N140</f>
        <v>1011</v>
      </c>
      <c r="P140" s="102">
        <f>+P88+P114</f>
        <v>0</v>
      </c>
      <c r="Q140" s="163">
        <f t="shared" ref="Q140:Q141" si="186">+O140+P140</f>
        <v>1011</v>
      </c>
      <c r="R140" s="248">
        <f t="shared" si="184"/>
        <v>518</v>
      </c>
      <c r="S140" s="249">
        <f t="shared" si="184"/>
        <v>201</v>
      </c>
      <c r="T140" s="160">
        <f t="shared" ref="T140:T141" si="187">+R140+S140</f>
        <v>719</v>
      </c>
      <c r="U140" s="102">
        <f>+U88+U114</f>
        <v>0</v>
      </c>
      <c r="V140" s="165">
        <f t="shared" ref="V140:V141" si="188">+T140+U140</f>
        <v>719</v>
      </c>
      <c r="W140" s="222">
        <f t="shared" ref="W140:W151" si="189">IF(Q140=0,0,((V140/Q140)-1)*100)</f>
        <v>-28.882294757665683</v>
      </c>
      <c r="Z140" s="3"/>
    </row>
    <row r="141" spans="2:26" ht="13.5" thickBot="1">
      <c r="B141" s="212"/>
      <c r="C141" s="123"/>
      <c r="D141" s="123"/>
      <c r="E141" s="123"/>
      <c r="F141" s="123"/>
      <c r="G141" s="123"/>
      <c r="H141" s="123"/>
      <c r="I141" s="124"/>
      <c r="L141" s="232" t="s">
        <v>16</v>
      </c>
      <c r="M141" s="248">
        <f t="shared" si="183"/>
        <v>603</v>
      </c>
      <c r="N141" s="249">
        <f t="shared" si="183"/>
        <v>358</v>
      </c>
      <c r="O141" s="160">
        <f t="shared" si="185"/>
        <v>961</v>
      </c>
      <c r="P141" s="102">
        <f>+P89+P115</f>
        <v>1</v>
      </c>
      <c r="Q141" s="163">
        <f t="shared" si="186"/>
        <v>962</v>
      </c>
      <c r="R141" s="248">
        <f t="shared" si="184"/>
        <v>600</v>
      </c>
      <c r="S141" s="249">
        <f t="shared" si="184"/>
        <v>214</v>
      </c>
      <c r="T141" s="160">
        <f t="shared" si="187"/>
        <v>814</v>
      </c>
      <c r="U141" s="102">
        <f>+U89+U115</f>
        <v>0</v>
      </c>
      <c r="V141" s="165">
        <f t="shared" si="188"/>
        <v>814</v>
      </c>
      <c r="W141" s="222">
        <f t="shared" si="189"/>
        <v>-15.384615384615385</v>
      </c>
      <c r="Z141" s="3"/>
    </row>
    <row r="142" spans="2:26" ht="14.25" thickTop="1" thickBot="1">
      <c r="B142" s="212"/>
      <c r="C142" s="123"/>
      <c r="D142" s="123"/>
      <c r="E142" s="123"/>
      <c r="F142" s="123"/>
      <c r="G142" s="123"/>
      <c r="H142" s="123"/>
      <c r="I142" s="124"/>
      <c r="L142" s="206" t="s">
        <v>56</v>
      </c>
      <c r="M142" s="166">
        <f t="shared" ref="M142:V142" si="190">+M139+M140+M141</f>
        <v>1954</v>
      </c>
      <c r="N142" s="167">
        <f t="shared" si="190"/>
        <v>1061</v>
      </c>
      <c r="O142" s="166">
        <f t="shared" si="190"/>
        <v>3015</v>
      </c>
      <c r="P142" s="166">
        <f t="shared" si="190"/>
        <v>1</v>
      </c>
      <c r="Q142" s="166">
        <f t="shared" si="190"/>
        <v>3016</v>
      </c>
      <c r="R142" s="166">
        <f t="shared" si="190"/>
        <v>1685</v>
      </c>
      <c r="S142" s="167">
        <f t="shared" si="190"/>
        <v>618</v>
      </c>
      <c r="T142" s="166">
        <f t="shared" si="190"/>
        <v>2303</v>
      </c>
      <c r="U142" s="166">
        <f t="shared" si="190"/>
        <v>0</v>
      </c>
      <c r="V142" s="168">
        <f t="shared" si="190"/>
        <v>2303</v>
      </c>
      <c r="W142" s="169">
        <f t="shared" si="189"/>
        <v>-23.640583554376661</v>
      </c>
      <c r="Y142" s="3"/>
      <c r="Z142" s="3"/>
    </row>
    <row r="143" spans="2:26" ht="13.5" thickTop="1">
      <c r="B143" s="212"/>
      <c r="C143" s="123"/>
      <c r="D143" s="123"/>
      <c r="E143" s="123"/>
      <c r="F143" s="123"/>
      <c r="G143" s="123"/>
      <c r="H143" s="123"/>
      <c r="I143" s="124"/>
      <c r="L143" s="226" t="s">
        <v>18</v>
      </c>
      <c r="M143" s="248">
        <f t="shared" ref="M143:N145" si="191">+M91+M117</f>
        <v>590</v>
      </c>
      <c r="N143" s="249">
        <f t="shared" si="191"/>
        <v>312</v>
      </c>
      <c r="O143" s="160">
        <f t="shared" ref="O143:O144" si="192">+M143+N143</f>
        <v>902</v>
      </c>
      <c r="P143" s="102">
        <f>+P91+P117</f>
        <v>0</v>
      </c>
      <c r="Q143" s="163">
        <f t="shared" ref="Q143:Q144" si="193">+O143+P143</f>
        <v>902</v>
      </c>
      <c r="R143" s="248">
        <f>+R91+R117</f>
        <v>640</v>
      </c>
      <c r="S143" s="249">
        <f>+S91+S117</f>
        <v>281</v>
      </c>
      <c r="T143" s="160">
        <f t="shared" ref="T143:T144" si="194">+R143+S143</f>
        <v>921</v>
      </c>
      <c r="U143" s="102">
        <f>+U91+U117</f>
        <v>0</v>
      </c>
      <c r="V143" s="165">
        <f t="shared" ref="V143:V144" si="195">+T143+U143</f>
        <v>921</v>
      </c>
      <c r="W143" s="222">
        <f t="shared" si="189"/>
        <v>2.1064301552106368</v>
      </c>
      <c r="Y143" s="3"/>
      <c r="Z143" s="3"/>
    </row>
    <row r="144" spans="2:26">
      <c r="B144" s="212"/>
      <c r="C144" s="123"/>
      <c r="D144" s="123"/>
      <c r="E144" s="123"/>
      <c r="F144" s="123"/>
      <c r="G144" s="123"/>
      <c r="H144" s="123"/>
      <c r="I144" s="124"/>
      <c r="L144" s="226" t="s">
        <v>19</v>
      </c>
      <c r="M144" s="248">
        <f t="shared" si="191"/>
        <v>510</v>
      </c>
      <c r="N144" s="249">
        <f t="shared" si="191"/>
        <v>285</v>
      </c>
      <c r="O144" s="160">
        <f t="shared" si="192"/>
        <v>795</v>
      </c>
      <c r="P144" s="102">
        <f>+P92+P118</f>
        <v>0</v>
      </c>
      <c r="Q144" s="163">
        <f t="shared" si="193"/>
        <v>795</v>
      </c>
      <c r="R144" s="248">
        <f>+R118+R92</f>
        <v>608</v>
      </c>
      <c r="S144" s="249">
        <f>+S118+S92</f>
        <v>268</v>
      </c>
      <c r="T144" s="160">
        <f t="shared" si="194"/>
        <v>876</v>
      </c>
      <c r="U144" s="102">
        <f>+U92+U118</f>
        <v>0</v>
      </c>
      <c r="V144" s="165">
        <f t="shared" si="195"/>
        <v>876</v>
      </c>
      <c r="W144" s="222">
        <f t="shared" si="189"/>
        <v>10.188679245283016</v>
      </c>
      <c r="Y144" s="3"/>
      <c r="Z144" s="3"/>
    </row>
    <row r="145" spans="1:26" ht="13.5" thickBot="1">
      <c r="B145" s="212"/>
      <c r="C145" s="123"/>
      <c r="D145" s="123"/>
      <c r="E145" s="123"/>
      <c r="F145" s="123"/>
      <c r="G145" s="123"/>
      <c r="H145" s="123"/>
      <c r="I145" s="124"/>
      <c r="L145" s="226" t="s">
        <v>20</v>
      </c>
      <c r="M145" s="248">
        <f t="shared" si="191"/>
        <v>562</v>
      </c>
      <c r="N145" s="249">
        <f t="shared" si="191"/>
        <v>312</v>
      </c>
      <c r="O145" s="160">
        <f>+M145+N145</f>
        <v>874</v>
      </c>
      <c r="P145" s="102">
        <f>+P93+P119</f>
        <v>0</v>
      </c>
      <c r="Q145" s="163">
        <f>+O145+P145</f>
        <v>874</v>
      </c>
      <c r="R145" s="248">
        <f>+R93+R119</f>
        <v>578</v>
      </c>
      <c r="S145" s="249">
        <f>+S93+S119</f>
        <v>376</v>
      </c>
      <c r="T145" s="160">
        <f>+R145+S145</f>
        <v>954</v>
      </c>
      <c r="U145" s="102">
        <f>+U93+U119</f>
        <v>0</v>
      </c>
      <c r="V145" s="165">
        <f>+T145+U145</f>
        <v>954</v>
      </c>
      <c r="W145" s="222">
        <f>IF(Q145=0,0,((V145/Q145)-1)*100)</f>
        <v>9.1533180778031955</v>
      </c>
      <c r="Y145" s="3"/>
      <c r="Z145" s="3"/>
    </row>
    <row r="146" spans="1:26" ht="14.25" thickTop="1" thickBot="1">
      <c r="B146" s="212"/>
      <c r="C146" s="123"/>
      <c r="D146" s="123"/>
      <c r="E146" s="123"/>
      <c r="F146" s="123"/>
      <c r="G146" s="123"/>
      <c r="H146" s="123"/>
      <c r="I146" s="124"/>
      <c r="L146" s="206" t="s">
        <v>89</v>
      </c>
      <c r="M146" s="166">
        <f t="shared" ref="M146:V146" si="196">+M143+M144+M145</f>
        <v>1662</v>
      </c>
      <c r="N146" s="167">
        <f t="shared" si="196"/>
        <v>909</v>
      </c>
      <c r="O146" s="166">
        <f t="shared" si="196"/>
        <v>2571</v>
      </c>
      <c r="P146" s="166">
        <f t="shared" si="196"/>
        <v>0</v>
      </c>
      <c r="Q146" s="166">
        <f t="shared" si="196"/>
        <v>2571</v>
      </c>
      <c r="R146" s="166">
        <f t="shared" si="196"/>
        <v>1826</v>
      </c>
      <c r="S146" s="167">
        <f t="shared" si="196"/>
        <v>925</v>
      </c>
      <c r="T146" s="166">
        <f t="shared" si="196"/>
        <v>2751</v>
      </c>
      <c r="U146" s="166">
        <f t="shared" si="196"/>
        <v>0</v>
      </c>
      <c r="V146" s="168">
        <f t="shared" si="196"/>
        <v>2751</v>
      </c>
      <c r="W146" s="169">
        <f t="shared" ref="W146" si="197">IF(Q146=0,0,((V146/Q146)-1)*100)</f>
        <v>7.0011668611435152</v>
      </c>
      <c r="Y146" s="3"/>
      <c r="Z146" s="3"/>
    </row>
    <row r="147" spans="1:26" ht="13.5" thickTop="1">
      <c r="B147" s="212"/>
      <c r="C147" s="123"/>
      <c r="D147" s="123"/>
      <c r="E147" s="123"/>
      <c r="F147" s="123"/>
      <c r="G147" s="123"/>
      <c r="H147" s="123"/>
      <c r="I147" s="124"/>
      <c r="L147" s="226" t="s">
        <v>21</v>
      </c>
      <c r="M147" s="248">
        <f t="shared" ref="M147:N149" si="198">+M95+M121</f>
        <v>474</v>
      </c>
      <c r="N147" s="249">
        <f t="shared" si="198"/>
        <v>298</v>
      </c>
      <c r="O147" s="160">
        <f t="shared" ref="O147:O149" si="199">+M147+N147</f>
        <v>772</v>
      </c>
      <c r="P147" s="102">
        <f>+P95+P121</f>
        <v>0</v>
      </c>
      <c r="Q147" s="163">
        <f t="shared" ref="Q147:Q149" si="200">+O147+P147</f>
        <v>772</v>
      </c>
      <c r="R147" s="248">
        <f>+R95+R121</f>
        <v>534</v>
      </c>
      <c r="S147" s="249">
        <f>+S95+S121</f>
        <v>296</v>
      </c>
      <c r="T147" s="160">
        <f t="shared" ref="T147:T149" si="201">+R147+S147</f>
        <v>830</v>
      </c>
      <c r="U147" s="102">
        <f>+U95+U121</f>
        <v>0</v>
      </c>
      <c r="V147" s="165">
        <f t="shared" ref="V147:V149" si="202">+T147+U147</f>
        <v>830</v>
      </c>
      <c r="W147" s="222">
        <f>IF(Q147=0,0,((V147/Q147)-1)*100)</f>
        <v>7.5129533678756522</v>
      </c>
      <c r="Y147" s="3"/>
      <c r="Z147" s="3"/>
    </row>
    <row r="148" spans="1:26">
      <c r="B148" s="212"/>
      <c r="C148" s="123"/>
      <c r="D148" s="123"/>
      <c r="E148" s="123"/>
      <c r="F148" s="123"/>
      <c r="G148" s="123"/>
      <c r="H148" s="123"/>
      <c r="I148" s="124"/>
      <c r="L148" s="226" t="s">
        <v>90</v>
      </c>
      <c r="M148" s="248">
        <f t="shared" si="198"/>
        <v>457</v>
      </c>
      <c r="N148" s="249">
        <f t="shared" si="198"/>
        <v>266</v>
      </c>
      <c r="O148" s="160">
        <f>+M148+N148</f>
        <v>723</v>
      </c>
      <c r="P148" s="102">
        <f>+P96+P122</f>
        <v>0</v>
      </c>
      <c r="Q148" s="163">
        <f>+O148+P148</f>
        <v>723</v>
      </c>
      <c r="R148" s="248">
        <f>+R122+R96</f>
        <v>487</v>
      </c>
      <c r="S148" s="249">
        <f>+S122+S96</f>
        <v>279</v>
      </c>
      <c r="T148" s="160">
        <f>+R148+S148</f>
        <v>766</v>
      </c>
      <c r="U148" s="102">
        <f>+U122+U96</f>
        <v>0</v>
      </c>
      <c r="V148" s="165">
        <f>+T148+U148</f>
        <v>766</v>
      </c>
      <c r="W148" s="222">
        <f>IF(Q148=0,0,((V148/Q148)-1)*100)</f>
        <v>5.9474412171507618</v>
      </c>
      <c r="Y148" s="3"/>
      <c r="Z148" s="3"/>
    </row>
    <row r="149" spans="1:26" ht="13.5" thickBot="1">
      <c r="B149" s="212"/>
      <c r="C149" s="123"/>
      <c r="D149" s="123"/>
      <c r="E149" s="123"/>
      <c r="F149" s="123"/>
      <c r="G149" s="123"/>
      <c r="H149" s="123"/>
      <c r="I149" s="124"/>
      <c r="L149" s="226" t="s">
        <v>22</v>
      </c>
      <c r="M149" s="248">
        <f t="shared" si="198"/>
        <v>429</v>
      </c>
      <c r="N149" s="249">
        <f t="shared" si="198"/>
        <v>233</v>
      </c>
      <c r="O149" s="161">
        <f t="shared" si="199"/>
        <v>662</v>
      </c>
      <c r="P149" s="255">
        <f>+P97+P123</f>
        <v>0</v>
      </c>
      <c r="Q149" s="163">
        <f t="shared" si="200"/>
        <v>662</v>
      </c>
      <c r="R149" s="248">
        <f>+R123+R97</f>
        <v>476</v>
      </c>
      <c r="S149" s="249">
        <f>+S123+S97</f>
        <v>263</v>
      </c>
      <c r="T149" s="161">
        <f t="shared" si="201"/>
        <v>739</v>
      </c>
      <c r="U149" s="255">
        <f>+U97+U123</f>
        <v>0</v>
      </c>
      <c r="V149" s="165">
        <f t="shared" si="202"/>
        <v>739</v>
      </c>
      <c r="W149" s="222">
        <f t="shared" si="189"/>
        <v>11.631419939577036</v>
      </c>
      <c r="Y149" s="3"/>
      <c r="Z149" s="3"/>
    </row>
    <row r="150" spans="1:26" ht="14.25" thickTop="1" thickBot="1">
      <c r="A150" s="123"/>
      <c r="B150" s="212"/>
      <c r="C150" s="123"/>
      <c r="D150" s="123"/>
      <c r="E150" s="123"/>
      <c r="F150" s="123"/>
      <c r="G150" s="123"/>
      <c r="H150" s="123"/>
      <c r="I150" s="124"/>
      <c r="J150" s="123"/>
      <c r="L150" s="207" t="s">
        <v>23</v>
      </c>
      <c r="M150" s="170">
        <f>+M147+M148+M149</f>
        <v>1360</v>
      </c>
      <c r="N150" s="170">
        <f t="shared" ref="N150" si="203">+N147+N148+N149</f>
        <v>797</v>
      </c>
      <c r="O150" s="171">
        <f t="shared" ref="O150" si="204">+O147+O148+O149</f>
        <v>2157</v>
      </c>
      <c r="P150" s="171">
        <f t="shared" ref="P150" si="205">+P147+P148+P149</f>
        <v>0</v>
      </c>
      <c r="Q150" s="171">
        <f t="shared" ref="Q150" si="206">+Q147+Q148+Q149</f>
        <v>2157</v>
      </c>
      <c r="R150" s="170">
        <f t="shared" ref="R150" si="207">+R147+R148+R149</f>
        <v>1497</v>
      </c>
      <c r="S150" s="170">
        <f t="shared" ref="S150" si="208">+S147+S148+S149</f>
        <v>838</v>
      </c>
      <c r="T150" s="171">
        <f t="shared" ref="T150" si="209">+T147+T148+T149</f>
        <v>2335</v>
      </c>
      <c r="U150" s="171">
        <f t="shared" ref="U150" si="210">+U147+U148+U149</f>
        <v>0</v>
      </c>
      <c r="V150" s="171">
        <f t="shared" ref="V150" si="211">+V147+V148+V149</f>
        <v>2335</v>
      </c>
      <c r="W150" s="172">
        <f t="shared" si="189"/>
        <v>8.2522021325915684</v>
      </c>
      <c r="Y150" s="3"/>
      <c r="Z150" s="3"/>
    </row>
    <row r="151" spans="1:26" ht="13.5" thickTop="1">
      <c r="A151" s="123"/>
      <c r="B151" s="212"/>
      <c r="C151" s="123"/>
      <c r="D151" s="123"/>
      <c r="E151" s="123"/>
      <c r="F151" s="123"/>
      <c r="G151" s="123"/>
      <c r="H151" s="123"/>
      <c r="I151" s="124"/>
      <c r="J151" s="123"/>
      <c r="L151" s="226" t="s">
        <v>24</v>
      </c>
      <c r="M151" s="248">
        <f t="shared" ref="M151:N153" si="212">+M99+M125</f>
        <v>506</v>
      </c>
      <c r="N151" s="249">
        <f t="shared" si="212"/>
        <v>253</v>
      </c>
      <c r="O151" s="161">
        <f t="shared" ref="O151:O153" si="213">+M151+N151</f>
        <v>759</v>
      </c>
      <c r="P151" s="256">
        <f>+P99+P125</f>
        <v>0</v>
      </c>
      <c r="Q151" s="163">
        <f t="shared" ref="Q151:Q153" si="214">+O151+P151</f>
        <v>759</v>
      </c>
      <c r="R151" s="248">
        <f>+R99+R125</f>
        <v>517</v>
      </c>
      <c r="S151" s="249">
        <f>+S99+S125</f>
        <v>223</v>
      </c>
      <c r="T151" s="161">
        <f t="shared" ref="T151:T153" si="215">+R151+S151</f>
        <v>740</v>
      </c>
      <c r="U151" s="256">
        <f>+U99+U125</f>
        <v>0</v>
      </c>
      <c r="V151" s="165">
        <f t="shared" ref="V151:V153" si="216">+T151+U151</f>
        <v>740</v>
      </c>
      <c r="W151" s="222">
        <f t="shared" si="189"/>
        <v>-2.5032938076416378</v>
      </c>
    </row>
    <row r="152" spans="1:26">
      <c r="A152" s="123"/>
      <c r="B152" s="126"/>
      <c r="C152" s="136"/>
      <c r="D152" s="136"/>
      <c r="E152" s="127"/>
      <c r="F152" s="137"/>
      <c r="G152" s="137"/>
      <c r="H152" s="138"/>
      <c r="I152" s="139"/>
      <c r="J152" s="123"/>
      <c r="L152" s="226" t="s">
        <v>26</v>
      </c>
      <c r="M152" s="248">
        <f t="shared" si="212"/>
        <v>509</v>
      </c>
      <c r="N152" s="249">
        <f t="shared" si="212"/>
        <v>247</v>
      </c>
      <c r="O152" s="161">
        <f>+M152+N152</f>
        <v>756</v>
      </c>
      <c r="P152" s="102">
        <f>+P100+P126</f>
        <v>0</v>
      </c>
      <c r="Q152" s="163">
        <f>+O152+P152</f>
        <v>756</v>
      </c>
      <c r="R152" s="248">
        <f>+R126+R100</f>
        <v>508</v>
      </c>
      <c r="S152" s="249">
        <f>+S126+S100</f>
        <v>222</v>
      </c>
      <c r="T152" s="161">
        <f>+R152+S152</f>
        <v>730</v>
      </c>
      <c r="U152" s="102">
        <f>+U100+U126</f>
        <v>0</v>
      </c>
      <c r="V152" s="165">
        <f>+T152+U152</f>
        <v>730</v>
      </c>
      <c r="W152" s="222">
        <f>IF(Q152=0,0,((V152/Q152)-1)*100)</f>
        <v>-3.4391534391534417</v>
      </c>
    </row>
    <row r="153" spans="1:26" ht="13.5" customHeight="1" thickBot="1">
      <c r="A153" s="129"/>
      <c r="B153" s="214"/>
      <c r="C153" s="132"/>
      <c r="D153" s="132"/>
      <c r="E153" s="132"/>
      <c r="F153" s="132"/>
      <c r="G153" s="132"/>
      <c r="H153" s="132"/>
      <c r="I153" s="133"/>
      <c r="J153" s="129"/>
      <c r="K153" s="129"/>
      <c r="L153" s="226" t="s">
        <v>27</v>
      </c>
      <c r="M153" s="248">
        <f t="shared" si="212"/>
        <v>497</v>
      </c>
      <c r="N153" s="249">
        <f t="shared" si="212"/>
        <v>244</v>
      </c>
      <c r="O153" s="161">
        <f t="shared" si="213"/>
        <v>741</v>
      </c>
      <c r="P153" s="102">
        <f>+P101+P127</f>
        <v>0</v>
      </c>
      <c r="Q153" s="163">
        <f t="shared" si="214"/>
        <v>741</v>
      </c>
      <c r="R153" s="248">
        <f>+R101+R127</f>
        <v>477</v>
      </c>
      <c r="S153" s="249">
        <f>+S101+S127</f>
        <v>250</v>
      </c>
      <c r="T153" s="161">
        <f t="shared" si="215"/>
        <v>727</v>
      </c>
      <c r="U153" s="102">
        <f>+U101+U127</f>
        <v>0</v>
      </c>
      <c r="V153" s="165">
        <f t="shared" si="216"/>
        <v>727</v>
      </c>
      <c r="W153" s="222">
        <f>IF(Q153=0,0,((V153/Q153)-1)*100)</f>
        <v>-1.8893387314439902</v>
      </c>
    </row>
    <row r="154" spans="1:26" ht="13.5" customHeight="1" thickTop="1" thickBot="1">
      <c r="A154" s="129"/>
      <c r="B154" s="214"/>
      <c r="C154" s="132"/>
      <c r="D154" s="132"/>
      <c r="E154" s="132"/>
      <c r="F154" s="132"/>
      <c r="G154" s="132"/>
      <c r="H154" s="132"/>
      <c r="I154" s="133"/>
      <c r="J154" s="129"/>
      <c r="K154" s="129"/>
      <c r="L154" s="206" t="s">
        <v>28</v>
      </c>
      <c r="M154" s="166">
        <f t="shared" ref="M154:V154" si="217">+M151+M152+M153</f>
        <v>1512</v>
      </c>
      <c r="N154" s="167">
        <f t="shared" si="217"/>
        <v>744</v>
      </c>
      <c r="O154" s="166">
        <f t="shared" si="217"/>
        <v>2256</v>
      </c>
      <c r="P154" s="166">
        <f t="shared" si="217"/>
        <v>0</v>
      </c>
      <c r="Q154" s="166">
        <f t="shared" si="217"/>
        <v>2256</v>
      </c>
      <c r="R154" s="166">
        <f t="shared" si="217"/>
        <v>1502</v>
      </c>
      <c r="S154" s="167">
        <f t="shared" si="217"/>
        <v>695</v>
      </c>
      <c r="T154" s="166">
        <f t="shared" si="217"/>
        <v>2197</v>
      </c>
      <c r="U154" s="166">
        <f t="shared" si="217"/>
        <v>0</v>
      </c>
      <c r="V154" s="166">
        <f t="shared" si="217"/>
        <v>2197</v>
      </c>
      <c r="W154" s="169">
        <f>IF(Q154=0,0,((V154/Q154)-1)*100)</f>
        <v>-2.6152482269503508</v>
      </c>
    </row>
    <row r="155" spans="1:26" ht="14.25" thickTop="1" thickBot="1">
      <c r="B155" s="212"/>
      <c r="C155" s="123"/>
      <c r="D155" s="123"/>
      <c r="E155" s="123"/>
      <c r="F155" s="123"/>
      <c r="G155" s="123"/>
      <c r="H155" s="123"/>
      <c r="I155" s="124"/>
      <c r="L155" s="206" t="s">
        <v>94</v>
      </c>
      <c r="M155" s="166">
        <f t="shared" ref="M155" si="218">+M146+M150+M154</f>
        <v>4534</v>
      </c>
      <c r="N155" s="167">
        <f t="shared" ref="N155" si="219">+N146+N150+N154</f>
        <v>2450</v>
      </c>
      <c r="O155" s="166">
        <f t="shared" ref="O155" si="220">+O146+O150+O154</f>
        <v>6984</v>
      </c>
      <c r="P155" s="166">
        <f t="shared" ref="P155" si="221">+P146+P150+P154</f>
        <v>0</v>
      </c>
      <c r="Q155" s="166">
        <f t="shared" ref="Q155" si="222">+Q146+Q150+Q154</f>
        <v>6984</v>
      </c>
      <c r="R155" s="166">
        <f t="shared" ref="R155" si="223">+R146+R150+R154</f>
        <v>4825</v>
      </c>
      <c r="S155" s="167">
        <f t="shared" ref="S155" si="224">+S146+S150+S154</f>
        <v>2458</v>
      </c>
      <c r="T155" s="166">
        <f t="shared" ref="T155" si="225">+T146+T150+T154</f>
        <v>7283</v>
      </c>
      <c r="U155" s="166">
        <f t="shared" ref="U155" si="226">+U146+U150+U154</f>
        <v>0</v>
      </c>
      <c r="V155" s="168">
        <f t="shared" ref="V155" si="227">+V146+V150+V154</f>
        <v>7283</v>
      </c>
      <c r="W155" s="169">
        <f t="shared" ref="W155" si="228">IF(Q155=0,0,((V155/Q155)-1)*100)</f>
        <v>4.2812142038946233</v>
      </c>
      <c r="Y155" s="3"/>
      <c r="Z155" s="3"/>
    </row>
    <row r="156" spans="1:26" ht="14.25" thickTop="1" thickBot="1">
      <c r="B156" s="212"/>
      <c r="C156" s="123"/>
      <c r="D156" s="123"/>
      <c r="E156" s="123"/>
      <c r="F156" s="123"/>
      <c r="G156" s="123"/>
      <c r="H156" s="123"/>
      <c r="I156" s="124"/>
      <c r="L156" s="206" t="s">
        <v>92</v>
      </c>
      <c r="M156" s="166">
        <f t="shared" ref="M156:V156" si="229">+M142+M146+M150+M154</f>
        <v>6488</v>
      </c>
      <c r="N156" s="167">
        <f t="shared" si="229"/>
        <v>3511</v>
      </c>
      <c r="O156" s="166">
        <f t="shared" si="229"/>
        <v>9999</v>
      </c>
      <c r="P156" s="166">
        <f t="shared" si="229"/>
        <v>1</v>
      </c>
      <c r="Q156" s="166">
        <f t="shared" si="229"/>
        <v>10000</v>
      </c>
      <c r="R156" s="166">
        <f t="shared" si="229"/>
        <v>6510</v>
      </c>
      <c r="S156" s="167">
        <f t="shared" si="229"/>
        <v>3076</v>
      </c>
      <c r="T156" s="166">
        <f t="shared" si="229"/>
        <v>9586</v>
      </c>
      <c r="U156" s="166">
        <f t="shared" si="229"/>
        <v>0</v>
      </c>
      <c r="V156" s="168">
        <f t="shared" si="229"/>
        <v>9586</v>
      </c>
      <c r="W156" s="169">
        <f>IF(Q156=0,0,((V156/Q156)-1)*100)</f>
        <v>-4.1399999999999988</v>
      </c>
      <c r="Y156" s="3"/>
      <c r="Z156" s="3"/>
    </row>
    <row r="157" spans="1:26" ht="14.25" thickTop="1" thickBot="1">
      <c r="B157" s="212"/>
      <c r="C157" s="123"/>
      <c r="D157" s="123"/>
      <c r="E157" s="123"/>
      <c r="F157" s="123"/>
      <c r="G157" s="123"/>
      <c r="H157" s="123"/>
      <c r="I157" s="124"/>
      <c r="L157" s="205" t="s">
        <v>61</v>
      </c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6"/>
    </row>
    <row r="158" spans="1:26" ht="13.5" thickTop="1">
      <c r="B158" s="212"/>
      <c r="C158" s="123"/>
      <c r="D158" s="123"/>
      <c r="E158" s="123"/>
      <c r="F158" s="123"/>
      <c r="G158" s="123"/>
      <c r="H158" s="123"/>
      <c r="I158" s="124"/>
      <c r="L158" s="286" t="s">
        <v>49</v>
      </c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8"/>
    </row>
    <row r="159" spans="1:26" ht="13.5" thickBot="1">
      <c r="B159" s="212"/>
      <c r="C159" s="123"/>
      <c r="D159" s="123"/>
      <c r="E159" s="123"/>
      <c r="F159" s="123"/>
      <c r="G159" s="123"/>
      <c r="H159" s="123"/>
      <c r="I159" s="124"/>
      <c r="L159" s="289" t="s">
        <v>50</v>
      </c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1"/>
    </row>
    <row r="160" spans="1:26" ht="3.75" customHeight="1" thickTop="1" thickBot="1">
      <c r="B160" s="212"/>
      <c r="C160" s="123"/>
      <c r="D160" s="123"/>
      <c r="E160" s="123"/>
      <c r="F160" s="123"/>
      <c r="G160" s="123"/>
      <c r="H160" s="123"/>
      <c r="I160" s="124"/>
      <c r="L160" s="202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122" t="s">
        <v>41</v>
      </c>
    </row>
    <row r="161" spans="2:23" ht="14.25" thickTop="1" thickBot="1">
      <c r="B161" s="212"/>
      <c r="C161" s="123"/>
      <c r="D161" s="123"/>
      <c r="E161" s="123"/>
      <c r="F161" s="123"/>
      <c r="G161" s="123"/>
      <c r="H161" s="123"/>
      <c r="I161" s="124"/>
      <c r="L161" s="224"/>
      <c r="M161" s="283" t="s">
        <v>91</v>
      </c>
      <c r="N161" s="284"/>
      <c r="O161" s="284"/>
      <c r="P161" s="284"/>
      <c r="Q161" s="285"/>
      <c r="R161" s="283" t="s">
        <v>93</v>
      </c>
      <c r="S161" s="284"/>
      <c r="T161" s="284"/>
      <c r="U161" s="284"/>
      <c r="V161" s="285"/>
      <c r="W161" s="225" t="s">
        <v>4</v>
      </c>
    </row>
    <row r="162" spans="2:23" ht="13.5" thickTop="1">
      <c r="B162" s="212"/>
      <c r="C162" s="123"/>
      <c r="D162" s="123"/>
      <c r="E162" s="123"/>
      <c r="F162" s="123"/>
      <c r="G162" s="123"/>
      <c r="H162" s="123"/>
      <c r="I162" s="124"/>
      <c r="L162" s="226" t="s">
        <v>5</v>
      </c>
      <c r="M162" s="227"/>
      <c r="N162" s="230"/>
      <c r="O162" s="199"/>
      <c r="P162" s="231"/>
      <c r="Q162" s="200"/>
      <c r="R162" s="227"/>
      <c r="S162" s="230"/>
      <c r="T162" s="199"/>
      <c r="U162" s="231"/>
      <c r="V162" s="200"/>
      <c r="W162" s="229" t="s">
        <v>6</v>
      </c>
    </row>
    <row r="163" spans="2:23" ht="13.5" thickBot="1">
      <c r="B163" s="212"/>
      <c r="C163" s="123"/>
      <c r="D163" s="123"/>
      <c r="E163" s="123"/>
      <c r="F163" s="123"/>
      <c r="G163" s="123"/>
      <c r="H163" s="123"/>
      <c r="I163" s="124"/>
      <c r="L163" s="232"/>
      <c r="M163" s="236" t="s">
        <v>42</v>
      </c>
      <c r="N163" s="237" t="s">
        <v>43</v>
      </c>
      <c r="O163" s="201" t="s">
        <v>44</v>
      </c>
      <c r="P163" s="238" t="s">
        <v>13</v>
      </c>
      <c r="Q163" s="221" t="s">
        <v>9</v>
      </c>
      <c r="R163" s="236" t="s">
        <v>42</v>
      </c>
      <c r="S163" s="237" t="s">
        <v>43</v>
      </c>
      <c r="T163" s="201" t="s">
        <v>44</v>
      </c>
      <c r="U163" s="238" t="s">
        <v>13</v>
      </c>
      <c r="V163" s="221" t="s">
        <v>9</v>
      </c>
      <c r="W163" s="235"/>
    </row>
    <row r="164" spans="2:23" ht="4.5" customHeight="1" thickTop="1">
      <c r="B164" s="212"/>
      <c r="C164" s="123"/>
      <c r="D164" s="123"/>
      <c r="E164" s="123"/>
      <c r="F164" s="123"/>
      <c r="G164" s="123"/>
      <c r="H164" s="123"/>
      <c r="I164" s="124"/>
      <c r="L164" s="226"/>
      <c r="M164" s="242"/>
      <c r="N164" s="243"/>
      <c r="O164" s="176"/>
      <c r="P164" s="244"/>
      <c r="Q164" s="182"/>
      <c r="R164" s="242"/>
      <c r="S164" s="243"/>
      <c r="T164" s="176"/>
      <c r="U164" s="244"/>
      <c r="V164" s="186"/>
      <c r="W164" s="245"/>
    </row>
    <row r="165" spans="2:23">
      <c r="B165" s="212"/>
      <c r="C165" s="123"/>
      <c r="D165" s="123"/>
      <c r="E165" s="123"/>
      <c r="F165" s="123"/>
      <c r="G165" s="123"/>
      <c r="H165" s="123"/>
      <c r="I165" s="124"/>
      <c r="L165" s="226" t="s">
        <v>14</v>
      </c>
      <c r="M165" s="248">
        <v>0</v>
      </c>
      <c r="N165" s="249">
        <v>0</v>
      </c>
      <c r="O165" s="177">
        <f>M165+N165</f>
        <v>0</v>
      </c>
      <c r="P165" s="102">
        <v>0</v>
      </c>
      <c r="Q165" s="183">
        <f t="shared" ref="Q165:Q170" si="230">O165+P165</f>
        <v>0</v>
      </c>
      <c r="R165" s="248">
        <v>0</v>
      </c>
      <c r="S165" s="249">
        <v>0</v>
      </c>
      <c r="T165" s="177">
        <f>+R165+S165</f>
        <v>0</v>
      </c>
      <c r="U165" s="102">
        <v>0</v>
      </c>
      <c r="V165" s="187">
        <f>+T165+U165</f>
        <v>0</v>
      </c>
      <c r="W165" s="102">
        <f t="shared" ref="W165:W180" si="231">IF(Q165=0,0,((V165/Q165)-1)*100)</f>
        <v>0</v>
      </c>
    </row>
    <row r="166" spans="2:23">
      <c r="B166" s="212"/>
      <c r="C166" s="123"/>
      <c r="D166" s="123"/>
      <c r="E166" s="123"/>
      <c r="F166" s="123"/>
      <c r="G166" s="123"/>
      <c r="H166" s="123"/>
      <c r="I166" s="124"/>
      <c r="L166" s="226" t="s">
        <v>15</v>
      </c>
      <c r="M166" s="248">
        <v>0</v>
      </c>
      <c r="N166" s="249">
        <v>0</v>
      </c>
      <c r="O166" s="177">
        <f>M166+N166</f>
        <v>0</v>
      </c>
      <c r="P166" s="102">
        <v>0</v>
      </c>
      <c r="Q166" s="183">
        <f t="shared" si="230"/>
        <v>0</v>
      </c>
      <c r="R166" s="248">
        <v>0</v>
      </c>
      <c r="S166" s="249">
        <v>0</v>
      </c>
      <c r="T166" s="177">
        <f t="shared" ref="T166:T167" si="232">+R166+S166</f>
        <v>0</v>
      </c>
      <c r="U166" s="102">
        <v>0</v>
      </c>
      <c r="V166" s="187">
        <f t="shared" ref="V166:V167" si="233">+T166+U166</f>
        <v>0</v>
      </c>
      <c r="W166" s="102">
        <f t="shared" si="231"/>
        <v>0</v>
      </c>
    </row>
    <row r="167" spans="2:23" ht="13.5" thickBot="1">
      <c r="B167" s="212"/>
      <c r="C167" s="123"/>
      <c r="D167" s="123"/>
      <c r="E167" s="123"/>
      <c r="F167" s="123"/>
      <c r="G167" s="123"/>
      <c r="H167" s="123"/>
      <c r="I167" s="124"/>
      <c r="L167" s="232" t="s">
        <v>16</v>
      </c>
      <c r="M167" s="248"/>
      <c r="N167" s="249"/>
      <c r="O167" s="177">
        <f>M167+N167</f>
        <v>0</v>
      </c>
      <c r="P167" s="102"/>
      <c r="Q167" s="183">
        <f t="shared" si="230"/>
        <v>0</v>
      </c>
      <c r="R167" s="248">
        <v>0</v>
      </c>
      <c r="S167" s="249">
        <v>0</v>
      </c>
      <c r="T167" s="177">
        <f t="shared" si="232"/>
        <v>0</v>
      </c>
      <c r="U167" s="102">
        <v>0</v>
      </c>
      <c r="V167" s="187">
        <f t="shared" si="233"/>
        <v>0</v>
      </c>
      <c r="W167" s="102">
        <f t="shared" si="231"/>
        <v>0</v>
      </c>
    </row>
    <row r="168" spans="2:23" ht="14.25" thickTop="1" thickBot="1">
      <c r="B168" s="212"/>
      <c r="C168" s="123"/>
      <c r="D168" s="123"/>
      <c r="E168" s="123"/>
      <c r="F168" s="123"/>
      <c r="G168" s="123"/>
      <c r="H168" s="123"/>
      <c r="I168" s="124"/>
      <c r="L168" s="208" t="s">
        <v>56</v>
      </c>
      <c r="M168" s="189">
        <f>+M167+M166+M165</f>
        <v>0</v>
      </c>
      <c r="N168" s="190">
        <f>+N167+N166+N165</f>
        <v>0</v>
      </c>
      <c r="O168" s="189">
        <f>+O167+O166+O165</f>
        <v>0</v>
      </c>
      <c r="P168" s="189">
        <f>+P167+P166+P165</f>
        <v>0</v>
      </c>
      <c r="Q168" s="189">
        <f t="shared" si="230"/>
        <v>0</v>
      </c>
      <c r="R168" s="189">
        <f>+R167+R166+R165</f>
        <v>0</v>
      </c>
      <c r="S168" s="190">
        <f>+S167+S166+S165</f>
        <v>0</v>
      </c>
      <c r="T168" s="189">
        <f>+T167+T166+T165</f>
        <v>0</v>
      </c>
      <c r="U168" s="189">
        <f>+U167+U166+U165</f>
        <v>0</v>
      </c>
      <c r="V168" s="191">
        <f>+V165+V166+V167</f>
        <v>0</v>
      </c>
      <c r="W168" s="275">
        <f t="shared" si="231"/>
        <v>0</v>
      </c>
    </row>
    <row r="169" spans="2:23" ht="13.5" thickTop="1">
      <c r="B169" s="212"/>
      <c r="C169" s="123"/>
      <c r="D169" s="123"/>
      <c r="E169" s="123"/>
      <c r="F169" s="123"/>
      <c r="G169" s="123"/>
      <c r="H169" s="123"/>
      <c r="I169" s="124"/>
      <c r="L169" s="226" t="s">
        <v>18</v>
      </c>
      <c r="M169" s="258">
        <v>0</v>
      </c>
      <c r="N169" s="259">
        <v>0</v>
      </c>
      <c r="O169" s="178">
        <f>M169+N169</f>
        <v>0</v>
      </c>
      <c r="P169" s="102">
        <v>0</v>
      </c>
      <c r="Q169" s="184">
        <f t="shared" si="230"/>
        <v>0</v>
      </c>
      <c r="R169" s="258">
        <v>0</v>
      </c>
      <c r="S169" s="259">
        <v>0</v>
      </c>
      <c r="T169" s="178">
        <f t="shared" ref="T169:T171" si="234">+R169+S169</f>
        <v>0</v>
      </c>
      <c r="U169" s="102">
        <v>0</v>
      </c>
      <c r="V169" s="187">
        <f t="shared" ref="V169:V171" si="235">+T169+U169</f>
        <v>0</v>
      </c>
      <c r="W169" s="102">
        <f t="shared" si="231"/>
        <v>0</v>
      </c>
    </row>
    <row r="170" spans="2:23">
      <c r="B170" s="212"/>
      <c r="C170" s="123"/>
      <c r="D170" s="123"/>
      <c r="E170" s="123"/>
      <c r="F170" s="123"/>
      <c r="G170" s="123"/>
      <c r="H170" s="123"/>
      <c r="I170" s="124"/>
      <c r="L170" s="226" t="s">
        <v>19</v>
      </c>
      <c r="M170" s="248">
        <v>0</v>
      </c>
      <c r="N170" s="249">
        <v>0</v>
      </c>
      <c r="O170" s="177">
        <v>0</v>
      </c>
      <c r="P170" s="102">
        <v>0</v>
      </c>
      <c r="Q170" s="183">
        <f t="shared" si="230"/>
        <v>0</v>
      </c>
      <c r="R170" s="248">
        <v>0</v>
      </c>
      <c r="S170" s="249">
        <v>0</v>
      </c>
      <c r="T170" s="177">
        <f t="shared" si="234"/>
        <v>0</v>
      </c>
      <c r="U170" s="102">
        <v>0</v>
      </c>
      <c r="V170" s="187">
        <f t="shared" si="235"/>
        <v>0</v>
      </c>
      <c r="W170" s="102">
        <f t="shared" si="231"/>
        <v>0</v>
      </c>
    </row>
    <row r="171" spans="2:23" ht="13.5" thickBot="1">
      <c r="B171" s="212"/>
      <c r="C171" s="123"/>
      <c r="D171" s="123"/>
      <c r="E171" s="123"/>
      <c r="F171" s="123"/>
      <c r="G171" s="123"/>
      <c r="H171" s="123"/>
      <c r="I171" s="124"/>
      <c r="L171" s="226" t="s">
        <v>20</v>
      </c>
      <c r="M171" s="248">
        <v>0</v>
      </c>
      <c r="N171" s="249">
        <v>0</v>
      </c>
      <c r="O171" s="177">
        <f>+N171+M171</f>
        <v>0</v>
      </c>
      <c r="P171" s="102">
        <v>0</v>
      </c>
      <c r="Q171" s="183">
        <v>0</v>
      </c>
      <c r="R171" s="248">
        <v>0</v>
      </c>
      <c r="S171" s="249">
        <v>0</v>
      </c>
      <c r="T171" s="177">
        <f t="shared" si="234"/>
        <v>0</v>
      </c>
      <c r="U171" s="102">
        <v>0</v>
      </c>
      <c r="V171" s="187">
        <f t="shared" si="235"/>
        <v>0</v>
      </c>
      <c r="W171" s="102">
        <f t="shared" si="231"/>
        <v>0</v>
      </c>
    </row>
    <row r="172" spans="2:23" ht="14.25" thickTop="1" thickBot="1">
      <c r="B172" s="212"/>
      <c r="C172" s="123"/>
      <c r="D172" s="123"/>
      <c r="E172" s="123"/>
      <c r="F172" s="123"/>
      <c r="G172" s="123"/>
      <c r="H172" s="123"/>
      <c r="I172" s="124"/>
      <c r="L172" s="208" t="s">
        <v>89</v>
      </c>
      <c r="M172" s="189">
        <f t="shared" ref="M172:V172" si="236">+M169+M170+M171</f>
        <v>0</v>
      </c>
      <c r="N172" s="190">
        <f t="shared" si="236"/>
        <v>0</v>
      </c>
      <c r="O172" s="189">
        <f t="shared" si="236"/>
        <v>0</v>
      </c>
      <c r="P172" s="189">
        <f t="shared" si="236"/>
        <v>0</v>
      </c>
      <c r="Q172" s="189">
        <f t="shared" si="236"/>
        <v>0</v>
      </c>
      <c r="R172" s="189">
        <f t="shared" si="236"/>
        <v>0</v>
      </c>
      <c r="S172" s="190">
        <f t="shared" si="236"/>
        <v>0</v>
      </c>
      <c r="T172" s="189">
        <f t="shared" si="236"/>
        <v>0</v>
      </c>
      <c r="U172" s="189">
        <f t="shared" si="236"/>
        <v>0</v>
      </c>
      <c r="V172" s="191">
        <f t="shared" si="236"/>
        <v>0</v>
      </c>
      <c r="W172" s="275">
        <f t="shared" si="231"/>
        <v>0</v>
      </c>
    </row>
    <row r="173" spans="2:23" ht="13.5" thickTop="1">
      <c r="B173" s="212"/>
      <c r="C173" s="123"/>
      <c r="D173" s="123"/>
      <c r="E173" s="123"/>
      <c r="F173" s="123"/>
      <c r="G173" s="123"/>
      <c r="H173" s="123"/>
      <c r="I173" s="124"/>
      <c r="L173" s="226" t="s">
        <v>21</v>
      </c>
      <c r="M173" s="248">
        <v>0</v>
      </c>
      <c r="N173" s="249">
        <v>0</v>
      </c>
      <c r="O173" s="177">
        <v>0</v>
      </c>
      <c r="P173" s="102">
        <v>0</v>
      </c>
      <c r="Q173" s="183">
        <f>O173+P173</f>
        <v>0</v>
      </c>
      <c r="R173" s="248">
        <v>0</v>
      </c>
      <c r="S173" s="249">
        <v>0</v>
      </c>
      <c r="T173" s="177">
        <f t="shared" ref="T173:T174" si="237">+R173+S173</f>
        <v>0</v>
      </c>
      <c r="U173" s="102">
        <v>0</v>
      </c>
      <c r="V173" s="187">
        <f t="shared" ref="V173:V174" si="238">+T173+U173</f>
        <v>0</v>
      </c>
      <c r="W173" s="102">
        <f t="shared" si="231"/>
        <v>0</v>
      </c>
    </row>
    <row r="174" spans="2:23">
      <c r="B174" s="212"/>
      <c r="C174" s="123"/>
      <c r="D174" s="123"/>
      <c r="E174" s="123"/>
      <c r="F174" s="123"/>
      <c r="G174" s="123"/>
      <c r="H174" s="123"/>
      <c r="I174" s="124"/>
      <c r="L174" s="226" t="s">
        <v>90</v>
      </c>
      <c r="M174" s="248">
        <v>0</v>
      </c>
      <c r="N174" s="249">
        <v>0</v>
      </c>
      <c r="O174" s="177">
        <v>0</v>
      </c>
      <c r="P174" s="102">
        <v>0</v>
      </c>
      <c r="Q174" s="183">
        <f>O174+P174</f>
        <v>0</v>
      </c>
      <c r="R174" s="248">
        <v>0</v>
      </c>
      <c r="S174" s="249">
        <v>0</v>
      </c>
      <c r="T174" s="177">
        <f t="shared" si="237"/>
        <v>0</v>
      </c>
      <c r="U174" s="102">
        <v>0</v>
      </c>
      <c r="V174" s="187">
        <f t="shared" si="238"/>
        <v>0</v>
      </c>
      <c r="W174" s="102">
        <f>IF(Q174=0,0,((V174/Q174)-1)*100)</f>
        <v>0</v>
      </c>
    </row>
    <row r="175" spans="2:23" ht="13.5" thickBot="1">
      <c r="B175" s="212"/>
      <c r="C175" s="123"/>
      <c r="D175" s="123"/>
      <c r="E175" s="123"/>
      <c r="F175" s="123"/>
      <c r="G175" s="123"/>
      <c r="H175" s="123"/>
      <c r="I175" s="124"/>
      <c r="L175" s="226" t="s">
        <v>22</v>
      </c>
      <c r="M175" s="248">
        <v>0</v>
      </c>
      <c r="N175" s="249">
        <v>0</v>
      </c>
      <c r="O175" s="179">
        <v>0</v>
      </c>
      <c r="P175" s="255">
        <v>0</v>
      </c>
      <c r="Q175" s="183">
        <f>+O175+P175</f>
        <v>0</v>
      </c>
      <c r="R175" s="248">
        <v>0</v>
      </c>
      <c r="S175" s="249">
        <v>0</v>
      </c>
      <c r="T175" s="179">
        <f>+R175+S175</f>
        <v>0</v>
      </c>
      <c r="U175" s="255">
        <v>0</v>
      </c>
      <c r="V175" s="187">
        <f>+T175+U175</f>
        <v>0</v>
      </c>
      <c r="W175" s="102">
        <f t="shared" si="231"/>
        <v>0</v>
      </c>
    </row>
    <row r="176" spans="2:23" ht="14.25" thickTop="1" thickBot="1">
      <c r="B176" s="212"/>
      <c r="C176" s="123"/>
      <c r="D176" s="123"/>
      <c r="E176" s="123"/>
      <c r="F176" s="123"/>
      <c r="G176" s="123"/>
      <c r="H176" s="123"/>
      <c r="I176" s="124"/>
      <c r="L176" s="209" t="s">
        <v>23</v>
      </c>
      <c r="M176" s="193">
        <f>+M173+M174+M175</f>
        <v>0</v>
      </c>
      <c r="N176" s="193">
        <f t="shared" ref="N176" si="239">+N173+N174+N175</f>
        <v>0</v>
      </c>
      <c r="O176" s="197">
        <f t="shared" ref="O176" si="240">+O173+O174+O175</f>
        <v>0</v>
      </c>
      <c r="P176" s="197">
        <f t="shared" ref="P176" si="241">+P173+P174+P175</f>
        <v>0</v>
      </c>
      <c r="Q176" s="196">
        <f t="shared" ref="Q176" si="242">+Q173+Q174+Q175</f>
        <v>0</v>
      </c>
      <c r="R176" s="193">
        <f t="shared" ref="R176" si="243">+R173+R174+R175</f>
        <v>0</v>
      </c>
      <c r="S176" s="193">
        <f t="shared" ref="S176" si="244">+S173+S174+S175</f>
        <v>0</v>
      </c>
      <c r="T176" s="197">
        <f t="shared" ref="T176" si="245">+T173+T174+T175</f>
        <v>0</v>
      </c>
      <c r="U176" s="197">
        <f t="shared" ref="U176" si="246">+U173+U174+U175</f>
        <v>0</v>
      </c>
      <c r="V176" s="197">
        <f t="shared" ref="V176" si="247">+V173+V174+V175</f>
        <v>0</v>
      </c>
      <c r="W176" s="276">
        <f t="shared" si="231"/>
        <v>0</v>
      </c>
    </row>
    <row r="177" spans="1:23" ht="13.5" thickTop="1">
      <c r="A177" s="129"/>
      <c r="B177" s="213"/>
      <c r="C177" s="130"/>
      <c r="D177" s="130"/>
      <c r="E177" s="130"/>
      <c r="F177" s="130"/>
      <c r="G177" s="130"/>
      <c r="H177" s="130"/>
      <c r="I177" s="131"/>
      <c r="J177" s="129"/>
      <c r="K177" s="129"/>
      <c r="L177" s="260" t="s">
        <v>25</v>
      </c>
      <c r="M177" s="261">
        <v>0</v>
      </c>
      <c r="N177" s="262">
        <v>0</v>
      </c>
      <c r="O177" s="180">
        <v>0</v>
      </c>
      <c r="P177" s="263">
        <v>0</v>
      </c>
      <c r="Q177" s="185">
        <f>O177+P177</f>
        <v>0</v>
      </c>
      <c r="R177" s="261">
        <v>0</v>
      </c>
      <c r="S177" s="262">
        <v>0</v>
      </c>
      <c r="T177" s="180">
        <f t="shared" ref="T177:T179" si="248">+R177+S177</f>
        <v>0</v>
      </c>
      <c r="U177" s="263">
        <v>0</v>
      </c>
      <c r="V177" s="188">
        <f t="shared" ref="V177:V179" si="249">+T177+U177</f>
        <v>0</v>
      </c>
      <c r="W177" s="265">
        <f t="shared" si="231"/>
        <v>0</v>
      </c>
    </row>
    <row r="178" spans="1:23" ht="13.5" customHeight="1">
      <c r="A178" s="129"/>
      <c r="B178" s="214"/>
      <c r="C178" s="132"/>
      <c r="D178" s="132"/>
      <c r="E178" s="132"/>
      <c r="F178" s="132"/>
      <c r="G178" s="132"/>
      <c r="H178" s="132"/>
      <c r="I178" s="133"/>
      <c r="J178" s="129"/>
      <c r="K178" s="129"/>
      <c r="L178" s="260" t="s">
        <v>26</v>
      </c>
      <c r="M178" s="261">
        <v>0</v>
      </c>
      <c r="N178" s="262">
        <v>0</v>
      </c>
      <c r="O178" s="180">
        <v>0</v>
      </c>
      <c r="P178" s="265">
        <v>0</v>
      </c>
      <c r="Q178" s="185">
        <f>O178+P178</f>
        <v>0</v>
      </c>
      <c r="R178" s="261">
        <v>0</v>
      </c>
      <c r="S178" s="262">
        <v>0</v>
      </c>
      <c r="T178" s="180">
        <f t="shared" si="248"/>
        <v>0</v>
      </c>
      <c r="U178" s="265">
        <v>0</v>
      </c>
      <c r="V178" s="180">
        <f t="shared" si="249"/>
        <v>0</v>
      </c>
      <c r="W178" s="265">
        <f t="shared" si="231"/>
        <v>0</v>
      </c>
    </row>
    <row r="179" spans="1:23" ht="13.5" customHeight="1" thickBot="1">
      <c r="A179" s="129"/>
      <c r="B179" s="214"/>
      <c r="C179" s="132"/>
      <c r="D179" s="132"/>
      <c r="E179" s="132"/>
      <c r="F179" s="132"/>
      <c r="G179" s="132"/>
      <c r="H179" s="132"/>
      <c r="I179" s="133"/>
      <c r="J179" s="129"/>
      <c r="K179" s="129"/>
      <c r="L179" s="260" t="s">
        <v>27</v>
      </c>
      <c r="M179" s="261">
        <v>0</v>
      </c>
      <c r="N179" s="262">
        <v>0</v>
      </c>
      <c r="O179" s="180">
        <v>0</v>
      </c>
      <c r="P179" s="266">
        <v>0</v>
      </c>
      <c r="Q179" s="185">
        <f>+O179+P179</f>
        <v>0</v>
      </c>
      <c r="R179" s="261">
        <v>0</v>
      </c>
      <c r="S179" s="262">
        <v>0</v>
      </c>
      <c r="T179" s="180">
        <f t="shared" si="248"/>
        <v>0</v>
      </c>
      <c r="U179" s="266">
        <v>0</v>
      </c>
      <c r="V179" s="188">
        <f t="shared" si="249"/>
        <v>0</v>
      </c>
      <c r="W179" s="265">
        <f t="shared" si="231"/>
        <v>0</v>
      </c>
    </row>
    <row r="180" spans="1:23" ht="14.25" thickTop="1" thickBot="1">
      <c r="B180" s="212"/>
      <c r="C180" s="123"/>
      <c r="D180" s="123"/>
      <c r="E180" s="123"/>
      <c r="F180" s="123"/>
      <c r="G180" s="123"/>
      <c r="H180" s="123"/>
      <c r="I180" s="124"/>
      <c r="L180" s="208" t="s">
        <v>28</v>
      </c>
      <c r="M180" s="189">
        <f t="shared" ref="M180:V180" si="250">+M177+M178+M179</f>
        <v>0</v>
      </c>
      <c r="N180" s="190">
        <f t="shared" si="250"/>
        <v>0</v>
      </c>
      <c r="O180" s="189">
        <f t="shared" si="250"/>
        <v>0</v>
      </c>
      <c r="P180" s="189">
        <f t="shared" si="250"/>
        <v>0</v>
      </c>
      <c r="Q180" s="195">
        <f t="shared" si="250"/>
        <v>0</v>
      </c>
      <c r="R180" s="189">
        <f t="shared" si="250"/>
        <v>0</v>
      </c>
      <c r="S180" s="190">
        <f t="shared" si="250"/>
        <v>0</v>
      </c>
      <c r="T180" s="189">
        <f t="shared" si="250"/>
        <v>0</v>
      </c>
      <c r="U180" s="189">
        <f t="shared" si="250"/>
        <v>0</v>
      </c>
      <c r="V180" s="195">
        <f t="shared" si="250"/>
        <v>0</v>
      </c>
      <c r="W180" s="275">
        <f t="shared" si="231"/>
        <v>0</v>
      </c>
    </row>
    <row r="181" spans="1:23" ht="14.25" thickTop="1" thickBot="1">
      <c r="B181" s="212"/>
      <c r="C181" s="123"/>
      <c r="D181" s="123"/>
      <c r="E181" s="123"/>
      <c r="F181" s="123"/>
      <c r="G181" s="123"/>
      <c r="H181" s="123"/>
      <c r="I181" s="124"/>
      <c r="L181" s="208" t="s">
        <v>94</v>
      </c>
      <c r="M181" s="189">
        <f t="shared" ref="M181" si="251">+M172+M176+M180</f>
        <v>0</v>
      </c>
      <c r="N181" s="190">
        <f t="shared" ref="N181" si="252">+N172+N176+N180</f>
        <v>0</v>
      </c>
      <c r="O181" s="189">
        <f t="shared" ref="O181" si="253">+O172+O176+O180</f>
        <v>0</v>
      </c>
      <c r="P181" s="189">
        <f t="shared" ref="P181" si="254">+P172+P176+P180</f>
        <v>0</v>
      </c>
      <c r="Q181" s="189">
        <f t="shared" ref="Q181" si="255">+Q172+Q176+Q180</f>
        <v>0</v>
      </c>
      <c r="R181" s="189">
        <f t="shared" ref="R181" si="256">+R172+R176+R180</f>
        <v>0</v>
      </c>
      <c r="S181" s="190">
        <f t="shared" ref="S181" si="257">+S172+S176+S180</f>
        <v>0</v>
      </c>
      <c r="T181" s="189">
        <f t="shared" ref="T181" si="258">+T172+T176+T180</f>
        <v>0</v>
      </c>
      <c r="U181" s="189">
        <f t="shared" ref="U181" si="259">+U172+U176+U180</f>
        <v>0</v>
      </c>
      <c r="V181" s="191">
        <f t="shared" ref="V181" si="260">+V172+V176+V180</f>
        <v>0</v>
      </c>
      <c r="W181" s="275">
        <f>IF(Q181=0,0,((V181/Q181)-1)*100)</f>
        <v>0</v>
      </c>
    </row>
    <row r="182" spans="1:23" ht="14.25" thickTop="1" thickBot="1">
      <c r="B182" s="212"/>
      <c r="C182" s="123"/>
      <c r="D182" s="123"/>
      <c r="E182" s="123"/>
      <c r="F182" s="123"/>
      <c r="G182" s="123"/>
      <c r="H182" s="123"/>
      <c r="I182" s="124"/>
      <c r="L182" s="208" t="s">
        <v>92</v>
      </c>
      <c r="M182" s="189">
        <f t="shared" ref="M182:V182" si="261">+M168+M172+M176+M180</f>
        <v>0</v>
      </c>
      <c r="N182" s="190">
        <f t="shared" si="261"/>
        <v>0</v>
      </c>
      <c r="O182" s="189">
        <f t="shared" si="261"/>
        <v>0</v>
      </c>
      <c r="P182" s="189">
        <f t="shared" si="261"/>
        <v>0</v>
      </c>
      <c r="Q182" s="189">
        <f t="shared" si="261"/>
        <v>0</v>
      </c>
      <c r="R182" s="189">
        <f t="shared" si="261"/>
        <v>0</v>
      </c>
      <c r="S182" s="190">
        <f t="shared" si="261"/>
        <v>0</v>
      </c>
      <c r="T182" s="189">
        <f t="shared" si="261"/>
        <v>0</v>
      </c>
      <c r="U182" s="189">
        <f t="shared" si="261"/>
        <v>0</v>
      </c>
      <c r="V182" s="191">
        <f t="shared" si="261"/>
        <v>0</v>
      </c>
      <c r="W182" s="275">
        <f>IF(Q182=0,0,((V182/Q182)-1)*100)</f>
        <v>0</v>
      </c>
    </row>
    <row r="183" spans="1:23" ht="14.25" thickTop="1" thickBot="1">
      <c r="B183" s="212"/>
      <c r="C183" s="123"/>
      <c r="D183" s="123"/>
      <c r="E183" s="123"/>
      <c r="F183" s="123"/>
      <c r="G183" s="123"/>
      <c r="H183" s="123"/>
      <c r="I183" s="124"/>
      <c r="L183" s="205" t="s">
        <v>61</v>
      </c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6"/>
    </row>
    <row r="184" spans="1:23" ht="13.5" thickTop="1">
      <c r="B184" s="212"/>
      <c r="C184" s="123"/>
      <c r="D184" s="123"/>
      <c r="E184" s="123"/>
      <c r="F184" s="123"/>
      <c r="G184" s="123"/>
      <c r="H184" s="123"/>
      <c r="I184" s="124"/>
      <c r="L184" s="286" t="s">
        <v>51</v>
      </c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8"/>
    </row>
    <row r="185" spans="1:23" ht="15" customHeight="1" thickBot="1">
      <c r="B185" s="212"/>
      <c r="C185" s="123"/>
      <c r="D185" s="123"/>
      <c r="E185" s="123"/>
      <c r="F185" s="123"/>
      <c r="G185" s="123"/>
      <c r="H185" s="123"/>
      <c r="I185" s="124"/>
      <c r="L185" s="289" t="s">
        <v>52</v>
      </c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1"/>
    </row>
    <row r="186" spans="1:23" ht="14.25" thickTop="1" thickBot="1">
      <c r="B186" s="212"/>
      <c r="C186" s="123"/>
      <c r="D186" s="123"/>
      <c r="E186" s="123"/>
      <c r="F186" s="123"/>
      <c r="G186" s="123"/>
      <c r="H186" s="123"/>
      <c r="I186" s="124"/>
      <c r="L186" s="202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122" t="s">
        <v>41</v>
      </c>
    </row>
    <row r="187" spans="1:23" ht="14.25" thickTop="1" thickBot="1">
      <c r="B187" s="212"/>
      <c r="C187" s="123"/>
      <c r="D187" s="123"/>
      <c r="E187" s="123"/>
      <c r="F187" s="123"/>
      <c r="G187" s="123"/>
      <c r="H187" s="123"/>
      <c r="I187" s="124"/>
      <c r="L187" s="224"/>
      <c r="M187" s="283" t="s">
        <v>91</v>
      </c>
      <c r="N187" s="284"/>
      <c r="O187" s="284"/>
      <c r="P187" s="284"/>
      <c r="Q187" s="285"/>
      <c r="R187" s="283" t="s">
        <v>93</v>
      </c>
      <c r="S187" s="284"/>
      <c r="T187" s="284"/>
      <c r="U187" s="284"/>
      <c r="V187" s="285"/>
      <c r="W187" s="225" t="s">
        <v>4</v>
      </c>
    </row>
    <row r="188" spans="1:23" ht="13.5" thickTop="1">
      <c r="B188" s="212"/>
      <c r="C188" s="123"/>
      <c r="D188" s="123"/>
      <c r="E188" s="123"/>
      <c r="F188" s="123"/>
      <c r="G188" s="123"/>
      <c r="H188" s="123"/>
      <c r="I188" s="124"/>
      <c r="L188" s="226" t="s">
        <v>5</v>
      </c>
      <c r="M188" s="227"/>
      <c r="N188" s="230"/>
      <c r="O188" s="199"/>
      <c r="P188" s="231"/>
      <c r="Q188" s="200"/>
      <c r="R188" s="227"/>
      <c r="S188" s="230"/>
      <c r="T188" s="199"/>
      <c r="U188" s="231"/>
      <c r="V188" s="200"/>
      <c r="W188" s="229" t="s">
        <v>6</v>
      </c>
    </row>
    <row r="189" spans="1:23" ht="13.5" thickBot="1">
      <c r="B189" s="212"/>
      <c r="C189" s="123"/>
      <c r="D189" s="123"/>
      <c r="E189" s="123"/>
      <c r="F189" s="123"/>
      <c r="G189" s="123"/>
      <c r="H189" s="123"/>
      <c r="I189" s="124"/>
      <c r="L189" s="232"/>
      <c r="M189" s="236" t="s">
        <v>42</v>
      </c>
      <c r="N189" s="237" t="s">
        <v>43</v>
      </c>
      <c r="O189" s="201" t="s">
        <v>44</v>
      </c>
      <c r="P189" s="238" t="s">
        <v>13</v>
      </c>
      <c r="Q189" s="221" t="s">
        <v>9</v>
      </c>
      <c r="R189" s="236" t="s">
        <v>42</v>
      </c>
      <c r="S189" s="237" t="s">
        <v>43</v>
      </c>
      <c r="T189" s="201" t="s">
        <v>44</v>
      </c>
      <c r="U189" s="238" t="s">
        <v>13</v>
      </c>
      <c r="V189" s="221" t="s">
        <v>9</v>
      </c>
      <c r="W189" s="235"/>
    </row>
    <row r="190" spans="1:23" ht="4.5" customHeight="1" thickTop="1">
      <c r="B190" s="212"/>
      <c r="C190" s="123"/>
      <c r="D190" s="123"/>
      <c r="E190" s="123"/>
      <c r="F190" s="123"/>
      <c r="G190" s="123"/>
      <c r="H190" s="123"/>
      <c r="I190" s="124"/>
      <c r="L190" s="226"/>
      <c r="M190" s="242"/>
      <c r="N190" s="243"/>
      <c r="O190" s="176"/>
      <c r="P190" s="244"/>
      <c r="Q190" s="182"/>
      <c r="R190" s="242"/>
      <c r="S190" s="243"/>
      <c r="T190" s="176"/>
      <c r="U190" s="244"/>
      <c r="V190" s="186"/>
      <c r="W190" s="245"/>
    </row>
    <row r="191" spans="1:23">
      <c r="B191" s="212"/>
      <c r="C191" s="123"/>
      <c r="D191" s="123"/>
      <c r="E191" s="123"/>
      <c r="F191" s="123"/>
      <c r="G191" s="123"/>
      <c r="H191" s="123"/>
      <c r="I191" s="124"/>
      <c r="L191" s="226" t="s">
        <v>14</v>
      </c>
      <c r="M191" s="248">
        <v>87</v>
      </c>
      <c r="N191" s="249">
        <v>53</v>
      </c>
      <c r="O191" s="177">
        <f>+M191+N191</f>
        <v>140</v>
      </c>
      <c r="P191" s="102">
        <v>0</v>
      </c>
      <c r="Q191" s="183">
        <f>O191+P191</f>
        <v>140</v>
      </c>
      <c r="R191" s="248">
        <v>100</v>
      </c>
      <c r="S191" s="249">
        <v>84</v>
      </c>
      <c r="T191" s="177">
        <f t="shared" ref="T191:T193" si="262">+R191+S191</f>
        <v>184</v>
      </c>
      <c r="U191" s="102">
        <v>0</v>
      </c>
      <c r="V191" s="187">
        <f t="shared" ref="V191:V193" si="263">+T191+U191</f>
        <v>184</v>
      </c>
      <c r="W191" s="222">
        <f t="shared" ref="W191:W197" si="264">IF(Q191=0,0,((V191/Q191)-1)*100)</f>
        <v>31.428571428571427</v>
      </c>
    </row>
    <row r="192" spans="1:23">
      <c r="B192" s="212"/>
      <c r="C192" s="123"/>
      <c r="D192" s="123"/>
      <c r="E192" s="123"/>
      <c r="F192" s="123"/>
      <c r="G192" s="123"/>
      <c r="H192" s="123"/>
      <c r="I192" s="124"/>
      <c r="L192" s="226" t="s">
        <v>15</v>
      </c>
      <c r="M192" s="248">
        <v>105</v>
      </c>
      <c r="N192" s="249">
        <v>70</v>
      </c>
      <c r="O192" s="177">
        <f>+M192+N192</f>
        <v>175</v>
      </c>
      <c r="P192" s="102">
        <v>0</v>
      </c>
      <c r="Q192" s="183">
        <f>O192+P192</f>
        <v>175</v>
      </c>
      <c r="R192" s="248">
        <v>97</v>
      </c>
      <c r="S192" s="249">
        <v>77</v>
      </c>
      <c r="T192" s="177">
        <f t="shared" si="262"/>
        <v>174</v>
      </c>
      <c r="U192" s="102">
        <v>0</v>
      </c>
      <c r="V192" s="187">
        <f t="shared" si="263"/>
        <v>174</v>
      </c>
      <c r="W192" s="222">
        <f t="shared" si="264"/>
        <v>-0.57142857142856718</v>
      </c>
    </row>
    <row r="193" spans="1:23" ht="13.5" thickBot="1">
      <c r="B193" s="212"/>
      <c r="C193" s="123"/>
      <c r="D193" s="123"/>
      <c r="E193" s="123"/>
      <c r="F193" s="123"/>
      <c r="G193" s="123"/>
      <c r="H193" s="123"/>
      <c r="I193" s="124"/>
      <c r="L193" s="232" t="s">
        <v>16</v>
      </c>
      <c r="M193" s="248">
        <v>99</v>
      </c>
      <c r="N193" s="249">
        <v>77</v>
      </c>
      <c r="O193" s="177">
        <f>+M193+N193</f>
        <v>176</v>
      </c>
      <c r="P193" s="102">
        <v>0</v>
      </c>
      <c r="Q193" s="183">
        <f>O193+P193</f>
        <v>176</v>
      </c>
      <c r="R193" s="248">
        <v>89</v>
      </c>
      <c r="S193" s="249">
        <v>72</v>
      </c>
      <c r="T193" s="177">
        <f t="shared" si="262"/>
        <v>161</v>
      </c>
      <c r="U193" s="102">
        <v>0</v>
      </c>
      <c r="V193" s="187">
        <f t="shared" si="263"/>
        <v>161</v>
      </c>
      <c r="W193" s="222">
        <f t="shared" si="264"/>
        <v>-8.5227272727272698</v>
      </c>
    </row>
    <row r="194" spans="1:23" ht="14.25" thickTop="1" thickBot="1">
      <c r="B194" s="212"/>
      <c r="C194" s="123"/>
      <c r="D194" s="123"/>
      <c r="E194" s="123"/>
      <c r="F194" s="123"/>
      <c r="G194" s="123"/>
      <c r="H194" s="123"/>
      <c r="I194" s="124"/>
      <c r="L194" s="208" t="s">
        <v>17</v>
      </c>
      <c r="M194" s="189">
        <f t="shared" ref="M194:N194" si="265">+M191+M192+M193</f>
        <v>291</v>
      </c>
      <c r="N194" s="190">
        <f t="shared" si="265"/>
        <v>200</v>
      </c>
      <c r="O194" s="189">
        <f t="shared" ref="O194:P194" si="266">+O191+O192+O193</f>
        <v>491</v>
      </c>
      <c r="P194" s="189">
        <f t="shared" si="266"/>
        <v>0</v>
      </c>
      <c r="Q194" s="189">
        <f t="shared" ref="Q194:V194" si="267">+Q191+Q192+Q193</f>
        <v>491</v>
      </c>
      <c r="R194" s="189">
        <f t="shared" si="267"/>
        <v>286</v>
      </c>
      <c r="S194" s="190">
        <f t="shared" si="267"/>
        <v>233</v>
      </c>
      <c r="T194" s="189">
        <f>+T191+T192+T193</f>
        <v>519</v>
      </c>
      <c r="U194" s="189">
        <f t="shared" si="267"/>
        <v>0</v>
      </c>
      <c r="V194" s="191">
        <f t="shared" si="267"/>
        <v>519</v>
      </c>
      <c r="W194" s="192">
        <f t="shared" si="264"/>
        <v>5.7026476578411422</v>
      </c>
    </row>
    <row r="195" spans="1:23" ht="13.5" thickTop="1">
      <c r="B195" s="212"/>
      <c r="C195" s="123"/>
      <c r="D195" s="123"/>
      <c r="E195" s="123"/>
      <c r="F195" s="123"/>
      <c r="G195" s="123"/>
      <c r="H195" s="123"/>
      <c r="I195" s="124"/>
      <c r="L195" s="226" t="s">
        <v>18</v>
      </c>
      <c r="M195" s="258">
        <v>109</v>
      </c>
      <c r="N195" s="259">
        <v>81</v>
      </c>
      <c r="O195" s="178">
        <f>+N195+M195</f>
        <v>190</v>
      </c>
      <c r="P195" s="102">
        <v>0</v>
      </c>
      <c r="Q195" s="184">
        <f>O195+P195</f>
        <v>190</v>
      </c>
      <c r="R195" s="258">
        <v>91</v>
      </c>
      <c r="S195" s="259">
        <v>86</v>
      </c>
      <c r="T195" s="178">
        <f t="shared" ref="T195:T197" si="268">+R195+S195</f>
        <v>177</v>
      </c>
      <c r="U195" s="102">
        <v>0</v>
      </c>
      <c r="V195" s="187">
        <f t="shared" ref="V195:V197" si="269">+T195+U195</f>
        <v>177</v>
      </c>
      <c r="W195" s="222">
        <f t="shared" si="264"/>
        <v>-6.8421052631578938</v>
      </c>
    </row>
    <row r="196" spans="1:23">
      <c r="B196" s="212"/>
      <c r="C196" s="123"/>
      <c r="D196" s="123"/>
      <c r="E196" s="123"/>
      <c r="F196" s="123"/>
      <c r="G196" s="123"/>
      <c r="H196" s="123"/>
      <c r="I196" s="124"/>
      <c r="L196" s="226" t="s">
        <v>19</v>
      </c>
      <c r="M196" s="248">
        <v>90</v>
      </c>
      <c r="N196" s="249">
        <v>75</v>
      </c>
      <c r="O196" s="177">
        <f>+M196+N196</f>
        <v>165</v>
      </c>
      <c r="P196" s="102">
        <v>0</v>
      </c>
      <c r="Q196" s="183">
        <f>O196+P196</f>
        <v>165</v>
      </c>
      <c r="R196" s="248">
        <v>84</v>
      </c>
      <c r="S196" s="249">
        <v>84</v>
      </c>
      <c r="T196" s="177">
        <f t="shared" si="268"/>
        <v>168</v>
      </c>
      <c r="U196" s="102">
        <v>0</v>
      </c>
      <c r="V196" s="187">
        <f t="shared" si="269"/>
        <v>168</v>
      </c>
      <c r="W196" s="222">
        <f t="shared" si="264"/>
        <v>1.8181818181818077</v>
      </c>
    </row>
    <row r="197" spans="1:23" ht="13.5" thickBot="1">
      <c r="B197" s="212"/>
      <c r="C197" s="123"/>
      <c r="D197" s="123"/>
      <c r="E197" s="123"/>
      <c r="F197" s="123"/>
      <c r="G197" s="123"/>
      <c r="H197" s="123"/>
      <c r="I197" s="124"/>
      <c r="L197" s="226" t="s">
        <v>20</v>
      </c>
      <c r="M197" s="248">
        <v>94</v>
      </c>
      <c r="N197" s="249">
        <v>78</v>
      </c>
      <c r="O197" s="177">
        <f>+N197+M197</f>
        <v>172</v>
      </c>
      <c r="P197" s="102">
        <v>0</v>
      </c>
      <c r="Q197" s="183">
        <f>O197+P197</f>
        <v>172</v>
      </c>
      <c r="R197" s="248">
        <v>91</v>
      </c>
      <c r="S197" s="249">
        <v>90</v>
      </c>
      <c r="T197" s="177">
        <f t="shared" si="268"/>
        <v>181</v>
      </c>
      <c r="U197" s="102">
        <v>0</v>
      </c>
      <c r="V197" s="187">
        <f t="shared" si="269"/>
        <v>181</v>
      </c>
      <c r="W197" s="222">
        <f t="shared" si="264"/>
        <v>5.232558139534893</v>
      </c>
    </row>
    <row r="198" spans="1:23" ht="14.25" thickTop="1" thickBot="1">
      <c r="B198" s="212"/>
      <c r="C198" s="123"/>
      <c r="D198" s="123"/>
      <c r="E198" s="123"/>
      <c r="F198" s="123"/>
      <c r="G198" s="123"/>
      <c r="H198" s="123"/>
      <c r="I198" s="124"/>
      <c r="L198" s="208" t="s">
        <v>89</v>
      </c>
      <c r="M198" s="189">
        <f t="shared" ref="M198:V198" si="270">+M195+M196+M197</f>
        <v>293</v>
      </c>
      <c r="N198" s="190">
        <f t="shared" si="270"/>
        <v>234</v>
      </c>
      <c r="O198" s="189">
        <f t="shared" si="270"/>
        <v>527</v>
      </c>
      <c r="P198" s="189">
        <f t="shared" si="270"/>
        <v>0</v>
      </c>
      <c r="Q198" s="189">
        <f t="shared" si="270"/>
        <v>527</v>
      </c>
      <c r="R198" s="189">
        <f t="shared" si="270"/>
        <v>266</v>
      </c>
      <c r="S198" s="190">
        <f t="shared" si="270"/>
        <v>260</v>
      </c>
      <c r="T198" s="189">
        <f t="shared" si="270"/>
        <v>526</v>
      </c>
      <c r="U198" s="189">
        <f t="shared" si="270"/>
        <v>0</v>
      </c>
      <c r="V198" s="191">
        <f t="shared" si="270"/>
        <v>526</v>
      </c>
      <c r="W198" s="192">
        <f t="shared" ref="W198" si="271">IF(Q198=0,0,((V198/Q198)-1)*100)</f>
        <v>-0.18975332068311701</v>
      </c>
    </row>
    <row r="199" spans="1:23" ht="13.5" thickTop="1">
      <c r="B199" s="212"/>
      <c r="C199" s="123"/>
      <c r="D199" s="123"/>
      <c r="E199" s="123"/>
      <c r="F199" s="123"/>
      <c r="G199" s="123"/>
      <c r="H199" s="123"/>
      <c r="I199" s="124"/>
      <c r="L199" s="226" t="s">
        <v>21</v>
      </c>
      <c r="M199" s="248">
        <v>76</v>
      </c>
      <c r="N199" s="249">
        <v>59</v>
      </c>
      <c r="O199" s="177">
        <f>+N199+M199</f>
        <v>135</v>
      </c>
      <c r="P199" s="102">
        <v>0</v>
      </c>
      <c r="Q199" s="183">
        <f>O199+P199</f>
        <v>135</v>
      </c>
      <c r="R199" s="248">
        <v>61</v>
      </c>
      <c r="S199" s="249">
        <v>78</v>
      </c>
      <c r="T199" s="177">
        <f t="shared" ref="T199:T200" si="272">+R199+S199</f>
        <v>139</v>
      </c>
      <c r="U199" s="102">
        <v>0</v>
      </c>
      <c r="V199" s="187">
        <f t="shared" ref="V199:V200" si="273">+T199+U199</f>
        <v>139</v>
      </c>
      <c r="W199" s="222">
        <f>IF(Q199=0,0,((V199/Q199)-1)*100)</f>
        <v>2.9629629629629672</v>
      </c>
    </row>
    <row r="200" spans="1:23">
      <c r="B200" s="212"/>
      <c r="C200" s="123"/>
      <c r="D200" s="123"/>
      <c r="E200" s="123"/>
      <c r="F200" s="123"/>
      <c r="G200" s="123"/>
      <c r="H200" s="123"/>
      <c r="I200" s="124"/>
      <c r="L200" s="226" t="s">
        <v>90</v>
      </c>
      <c r="M200" s="248">
        <v>92</v>
      </c>
      <c r="N200" s="249">
        <v>70</v>
      </c>
      <c r="O200" s="177">
        <f>+N200+M200</f>
        <v>162</v>
      </c>
      <c r="P200" s="102">
        <v>0</v>
      </c>
      <c r="Q200" s="183">
        <f>O200+P200</f>
        <v>162</v>
      </c>
      <c r="R200" s="248">
        <v>74</v>
      </c>
      <c r="S200" s="249">
        <v>83</v>
      </c>
      <c r="T200" s="177">
        <f t="shared" si="272"/>
        <v>157</v>
      </c>
      <c r="U200" s="102">
        <v>0</v>
      </c>
      <c r="V200" s="187">
        <f t="shared" si="273"/>
        <v>157</v>
      </c>
      <c r="W200" s="222">
        <f>IF(Q200=0,0,((V200/Q200)-1)*100)</f>
        <v>-3.0864197530864224</v>
      </c>
    </row>
    <row r="201" spans="1:23" ht="13.5" thickBot="1">
      <c r="B201" s="212"/>
      <c r="C201" s="123"/>
      <c r="D201" s="123"/>
      <c r="E201" s="123"/>
      <c r="F201" s="123"/>
      <c r="G201" s="123"/>
      <c r="H201" s="123"/>
      <c r="I201" s="124"/>
      <c r="L201" s="226" t="s">
        <v>22</v>
      </c>
      <c r="M201" s="248">
        <v>100</v>
      </c>
      <c r="N201" s="249">
        <v>71</v>
      </c>
      <c r="O201" s="179">
        <f>+N201+M201</f>
        <v>171</v>
      </c>
      <c r="P201" s="255"/>
      <c r="Q201" s="183">
        <f>O201+P201</f>
        <v>171</v>
      </c>
      <c r="R201" s="248">
        <v>94</v>
      </c>
      <c r="S201" s="249">
        <v>97</v>
      </c>
      <c r="T201" s="179">
        <f>+R201+S201</f>
        <v>191</v>
      </c>
      <c r="U201" s="255">
        <v>0</v>
      </c>
      <c r="V201" s="187">
        <f>+T201+U201</f>
        <v>191</v>
      </c>
      <c r="W201" s="222">
        <f t="shared" ref="W201" si="274">IF(Q201=0,0,((V201/Q201)-1)*100)</f>
        <v>11.695906432748536</v>
      </c>
    </row>
    <row r="202" spans="1:23" ht="14.25" thickTop="1" thickBot="1">
      <c r="B202" s="212"/>
      <c r="C202" s="123"/>
      <c r="D202" s="123"/>
      <c r="E202" s="123"/>
      <c r="F202" s="123"/>
      <c r="G202" s="123"/>
      <c r="H202" s="123"/>
      <c r="I202" s="124"/>
      <c r="L202" s="209" t="s">
        <v>23</v>
      </c>
      <c r="M202" s="193">
        <f>+M199+M200+M201</f>
        <v>268</v>
      </c>
      <c r="N202" s="193">
        <f t="shared" ref="N202" si="275">+N199+N200+N201</f>
        <v>200</v>
      </c>
      <c r="O202" s="197">
        <f t="shared" ref="O202" si="276">+O199+O200+O201</f>
        <v>468</v>
      </c>
      <c r="P202" s="197">
        <f t="shared" ref="P202" si="277">+P199+P200+P201</f>
        <v>0</v>
      </c>
      <c r="Q202" s="196">
        <f t="shared" ref="Q202" si="278">+Q199+Q200+Q201</f>
        <v>468</v>
      </c>
      <c r="R202" s="193">
        <f t="shared" ref="R202" si="279">+R199+R200+R201</f>
        <v>229</v>
      </c>
      <c r="S202" s="193">
        <f t="shared" ref="S202" si="280">+S199+S200+S201</f>
        <v>258</v>
      </c>
      <c r="T202" s="197">
        <f t="shared" ref="T202" si="281">+T199+T200+T201</f>
        <v>487</v>
      </c>
      <c r="U202" s="197">
        <f t="shared" ref="U202" si="282">+U199+U200+U201</f>
        <v>0</v>
      </c>
      <c r="V202" s="197">
        <f t="shared" ref="V202" si="283">+V199+V200+V201</f>
        <v>487</v>
      </c>
      <c r="W202" s="198">
        <f>IF(Q202=0,0,((V202/Q202)-1)*100)</f>
        <v>4.0598290598290676</v>
      </c>
    </row>
    <row r="203" spans="1:23" ht="13.5" thickTop="1">
      <c r="A203" s="129"/>
      <c r="B203" s="213"/>
      <c r="C203" s="130"/>
      <c r="D203" s="130"/>
      <c r="E203" s="130"/>
      <c r="F203" s="130"/>
      <c r="G203" s="130"/>
      <c r="H203" s="130"/>
      <c r="I203" s="131"/>
      <c r="J203" s="129"/>
      <c r="K203" s="129"/>
      <c r="L203" s="260" t="s">
        <v>24</v>
      </c>
      <c r="M203" s="261">
        <v>101</v>
      </c>
      <c r="N203" s="262">
        <v>97</v>
      </c>
      <c r="O203" s="180">
        <f>+N203+M203</f>
        <v>198</v>
      </c>
      <c r="P203" s="263">
        <v>0</v>
      </c>
      <c r="Q203" s="185">
        <f>O203+P203</f>
        <v>198</v>
      </c>
      <c r="R203" s="261">
        <v>89</v>
      </c>
      <c r="S203" s="262">
        <v>108</v>
      </c>
      <c r="T203" s="180">
        <f t="shared" ref="T203:T205" si="284">+R203+S203</f>
        <v>197</v>
      </c>
      <c r="U203" s="263">
        <v>0</v>
      </c>
      <c r="V203" s="188">
        <f t="shared" ref="V203:V205" si="285">+T203+U203</f>
        <v>197</v>
      </c>
      <c r="W203" s="264">
        <f t="shared" ref="W203:W206" si="286">IF(Q203=0,0,((V203/Q203)-1)*100)</f>
        <v>-0.5050505050505083</v>
      </c>
    </row>
    <row r="204" spans="1:23" ht="15.75" customHeight="1">
      <c r="A204" s="129"/>
      <c r="B204" s="214"/>
      <c r="C204" s="132"/>
      <c r="D204" s="132"/>
      <c r="E204" s="132"/>
      <c r="F204" s="132"/>
      <c r="G204" s="132"/>
      <c r="H204" s="132"/>
      <c r="I204" s="133"/>
      <c r="J204" s="129"/>
      <c r="K204" s="129"/>
      <c r="L204" s="260" t="s">
        <v>26</v>
      </c>
      <c r="M204" s="261">
        <v>94</v>
      </c>
      <c r="N204" s="262">
        <v>108</v>
      </c>
      <c r="O204" s="180">
        <f>+N204+M204</f>
        <v>202</v>
      </c>
      <c r="P204" s="265">
        <v>0</v>
      </c>
      <c r="Q204" s="185">
        <f>O204+P204</f>
        <v>202</v>
      </c>
      <c r="R204" s="261">
        <v>113</v>
      </c>
      <c r="S204" s="262">
        <v>118</v>
      </c>
      <c r="T204" s="180">
        <f t="shared" si="284"/>
        <v>231</v>
      </c>
      <c r="U204" s="265">
        <v>0</v>
      </c>
      <c r="V204" s="180">
        <f t="shared" si="285"/>
        <v>231</v>
      </c>
      <c r="W204" s="264">
        <f t="shared" si="286"/>
        <v>14.356435643564346</v>
      </c>
    </row>
    <row r="205" spans="1:23" ht="15.75" customHeight="1" thickBot="1">
      <c r="A205" s="129"/>
      <c r="B205" s="214"/>
      <c r="C205" s="132"/>
      <c r="D205" s="132"/>
      <c r="E205" s="132"/>
      <c r="F205" s="132"/>
      <c r="G205" s="132"/>
      <c r="H205" s="132"/>
      <c r="I205" s="133"/>
      <c r="J205" s="129"/>
      <c r="K205" s="129"/>
      <c r="L205" s="260" t="s">
        <v>27</v>
      </c>
      <c r="M205" s="261">
        <v>100</v>
      </c>
      <c r="N205" s="262">
        <v>105</v>
      </c>
      <c r="O205" s="180">
        <f>+N205+M205</f>
        <v>205</v>
      </c>
      <c r="P205" s="266">
        <v>0</v>
      </c>
      <c r="Q205" s="185">
        <f>O205+P205</f>
        <v>205</v>
      </c>
      <c r="R205" s="261">
        <v>148</v>
      </c>
      <c r="S205" s="262">
        <v>123</v>
      </c>
      <c r="T205" s="180">
        <f t="shared" si="284"/>
        <v>271</v>
      </c>
      <c r="U205" s="266"/>
      <c r="V205" s="188">
        <f t="shared" si="285"/>
        <v>271</v>
      </c>
      <c r="W205" s="264">
        <f t="shared" si="286"/>
        <v>32.195121951219519</v>
      </c>
    </row>
    <row r="206" spans="1:23" ht="15.75" customHeight="1" thickTop="1" thickBot="1">
      <c r="A206" s="129"/>
      <c r="B206" s="214"/>
      <c r="C206" s="132"/>
      <c r="D206" s="132"/>
      <c r="E206" s="132"/>
      <c r="F206" s="132"/>
      <c r="G206" s="132"/>
      <c r="H206" s="132"/>
      <c r="I206" s="133"/>
      <c r="J206" s="129"/>
      <c r="K206" s="129"/>
      <c r="L206" s="208" t="s">
        <v>28</v>
      </c>
      <c r="M206" s="189">
        <f t="shared" ref="M206:V206" si="287">+M203+M204+M205</f>
        <v>295</v>
      </c>
      <c r="N206" s="190">
        <f t="shared" si="287"/>
        <v>310</v>
      </c>
      <c r="O206" s="189">
        <f t="shared" si="287"/>
        <v>605</v>
      </c>
      <c r="P206" s="189">
        <f t="shared" si="287"/>
        <v>0</v>
      </c>
      <c r="Q206" s="195">
        <f t="shared" si="287"/>
        <v>605</v>
      </c>
      <c r="R206" s="189">
        <f t="shared" si="287"/>
        <v>350</v>
      </c>
      <c r="S206" s="190">
        <f t="shared" si="287"/>
        <v>349</v>
      </c>
      <c r="T206" s="189">
        <f t="shared" si="287"/>
        <v>699</v>
      </c>
      <c r="U206" s="189">
        <f t="shared" si="287"/>
        <v>0</v>
      </c>
      <c r="V206" s="195">
        <f t="shared" si="287"/>
        <v>699</v>
      </c>
      <c r="W206" s="192">
        <f t="shared" si="286"/>
        <v>15.537190082644624</v>
      </c>
    </row>
    <row r="207" spans="1:23" ht="14.25" thickTop="1" thickBot="1">
      <c r="B207" s="212"/>
      <c r="C207" s="123"/>
      <c r="D207" s="123"/>
      <c r="E207" s="123"/>
      <c r="F207" s="123"/>
      <c r="G207" s="123"/>
      <c r="H207" s="123"/>
      <c r="I207" s="124"/>
      <c r="L207" s="208" t="s">
        <v>94</v>
      </c>
      <c r="M207" s="189">
        <f t="shared" ref="M207" si="288">+M198+M202+M206</f>
        <v>856</v>
      </c>
      <c r="N207" s="190">
        <f t="shared" ref="N207" si="289">+N198+N202+N206</f>
        <v>744</v>
      </c>
      <c r="O207" s="189">
        <f t="shared" ref="O207" si="290">+O198+O202+O206</f>
        <v>1600</v>
      </c>
      <c r="P207" s="189">
        <f t="shared" ref="P207" si="291">+P198+P202+P206</f>
        <v>0</v>
      </c>
      <c r="Q207" s="189">
        <f t="shared" ref="Q207" si="292">+Q198+Q202+Q206</f>
        <v>1600</v>
      </c>
      <c r="R207" s="189">
        <f t="shared" ref="R207" si="293">+R198+R202+R206</f>
        <v>845</v>
      </c>
      <c r="S207" s="190">
        <f t="shared" ref="S207" si="294">+S198+S202+S206</f>
        <v>867</v>
      </c>
      <c r="T207" s="189">
        <f t="shared" ref="T207" si="295">+T198+T202+T206</f>
        <v>1712</v>
      </c>
      <c r="U207" s="189">
        <f t="shared" ref="U207" si="296">+U198+U202+U206</f>
        <v>0</v>
      </c>
      <c r="V207" s="191">
        <f t="shared" ref="V207" si="297">+V198+V202+V206</f>
        <v>1712</v>
      </c>
      <c r="W207" s="192">
        <f>IF(Q207=0,0,((V207/Q207)-1)*100)</f>
        <v>7.0000000000000062</v>
      </c>
    </row>
    <row r="208" spans="1:23" ht="14.25" thickTop="1" thickBot="1">
      <c r="B208" s="212"/>
      <c r="C208" s="123"/>
      <c r="D208" s="123"/>
      <c r="E208" s="123"/>
      <c r="F208" s="123"/>
      <c r="G208" s="123"/>
      <c r="H208" s="123"/>
      <c r="I208" s="124"/>
      <c r="L208" s="208" t="s">
        <v>92</v>
      </c>
      <c r="M208" s="189">
        <f t="shared" ref="M208:V208" si="298">+M194+M198+M202+M206</f>
        <v>1147</v>
      </c>
      <c r="N208" s="190">
        <f t="shared" si="298"/>
        <v>944</v>
      </c>
      <c r="O208" s="189">
        <f t="shared" si="298"/>
        <v>2091</v>
      </c>
      <c r="P208" s="189">
        <f t="shared" si="298"/>
        <v>0</v>
      </c>
      <c r="Q208" s="189">
        <f t="shared" si="298"/>
        <v>2091</v>
      </c>
      <c r="R208" s="189">
        <f t="shared" si="298"/>
        <v>1131</v>
      </c>
      <c r="S208" s="190">
        <f t="shared" si="298"/>
        <v>1100</v>
      </c>
      <c r="T208" s="189">
        <f t="shared" si="298"/>
        <v>2231</v>
      </c>
      <c r="U208" s="189">
        <f t="shared" si="298"/>
        <v>0</v>
      </c>
      <c r="V208" s="191">
        <f t="shared" si="298"/>
        <v>2231</v>
      </c>
      <c r="W208" s="192">
        <f>IF(Q208=0,0,((V208/Q208)-1)*100)</f>
        <v>6.695361071257766</v>
      </c>
    </row>
    <row r="209" spans="2:23" ht="14.25" thickTop="1" thickBot="1">
      <c r="B209" s="212"/>
      <c r="C209" s="123"/>
      <c r="D209" s="123"/>
      <c r="E209" s="123"/>
      <c r="F209" s="123"/>
      <c r="G209" s="123"/>
      <c r="H209" s="123"/>
      <c r="I209" s="124"/>
      <c r="L209" s="205" t="s">
        <v>61</v>
      </c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6"/>
    </row>
    <row r="210" spans="2:23" ht="12.75" customHeight="1" thickTop="1">
      <c r="B210" s="212"/>
      <c r="C210" s="123"/>
      <c r="D210" s="123"/>
      <c r="E210" s="123"/>
      <c r="F210" s="123"/>
      <c r="G210" s="123"/>
      <c r="H210" s="123"/>
      <c r="I210" s="124"/>
      <c r="L210" s="286" t="s">
        <v>53</v>
      </c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8"/>
    </row>
    <row r="211" spans="2:23" ht="13.5" thickBot="1">
      <c r="B211" s="212"/>
      <c r="C211" s="123"/>
      <c r="D211" s="123"/>
      <c r="E211" s="123"/>
      <c r="F211" s="123"/>
      <c r="G211" s="123"/>
      <c r="H211" s="123"/>
      <c r="I211" s="124"/>
      <c r="L211" s="289" t="s">
        <v>59</v>
      </c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1"/>
    </row>
    <row r="212" spans="2:23" ht="14.25" thickTop="1" thickBot="1">
      <c r="B212" s="212"/>
      <c r="C212" s="123"/>
      <c r="D212" s="123"/>
      <c r="E212" s="123"/>
      <c r="F212" s="123"/>
      <c r="G212" s="123"/>
      <c r="H212" s="123"/>
      <c r="I212" s="124"/>
      <c r="L212" s="202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122" t="s">
        <v>41</v>
      </c>
    </row>
    <row r="213" spans="2:23" ht="14.25" thickTop="1" thickBot="1">
      <c r="B213" s="212"/>
      <c r="C213" s="123"/>
      <c r="D213" s="123"/>
      <c r="E213" s="123"/>
      <c r="F213" s="123"/>
      <c r="G213" s="123"/>
      <c r="H213" s="123"/>
      <c r="I213" s="124"/>
      <c r="L213" s="224"/>
      <c r="M213" s="283" t="s">
        <v>91</v>
      </c>
      <c r="N213" s="284"/>
      <c r="O213" s="284"/>
      <c r="P213" s="284"/>
      <c r="Q213" s="285"/>
      <c r="R213" s="283" t="s">
        <v>93</v>
      </c>
      <c r="S213" s="284"/>
      <c r="T213" s="284"/>
      <c r="U213" s="284"/>
      <c r="V213" s="285"/>
      <c r="W213" s="225" t="s">
        <v>4</v>
      </c>
    </row>
    <row r="214" spans="2:23" ht="13.5" thickTop="1">
      <c r="B214" s="212"/>
      <c r="C214" s="123"/>
      <c r="D214" s="123"/>
      <c r="E214" s="123"/>
      <c r="F214" s="123"/>
      <c r="G214" s="123"/>
      <c r="H214" s="123"/>
      <c r="I214" s="124"/>
      <c r="L214" s="226" t="s">
        <v>5</v>
      </c>
      <c r="M214" s="227"/>
      <c r="N214" s="230"/>
      <c r="O214" s="199"/>
      <c r="P214" s="231"/>
      <c r="Q214" s="200"/>
      <c r="R214" s="227"/>
      <c r="S214" s="230"/>
      <c r="T214" s="199"/>
      <c r="U214" s="231"/>
      <c r="V214" s="200"/>
      <c r="W214" s="229" t="s">
        <v>6</v>
      </c>
    </row>
    <row r="215" spans="2:23" ht="13.5" thickBot="1">
      <c r="B215" s="212"/>
      <c r="C215" s="123"/>
      <c r="D215" s="123"/>
      <c r="E215" s="123"/>
      <c r="F215" s="123"/>
      <c r="G215" s="123"/>
      <c r="H215" s="123"/>
      <c r="I215" s="124"/>
      <c r="L215" s="232"/>
      <c r="M215" s="236" t="s">
        <v>42</v>
      </c>
      <c r="N215" s="237" t="s">
        <v>43</v>
      </c>
      <c r="O215" s="201" t="s">
        <v>55</v>
      </c>
      <c r="P215" s="238" t="s">
        <v>13</v>
      </c>
      <c r="Q215" s="221" t="s">
        <v>9</v>
      </c>
      <c r="R215" s="236" t="s">
        <v>42</v>
      </c>
      <c r="S215" s="237" t="s">
        <v>43</v>
      </c>
      <c r="T215" s="201" t="s">
        <v>55</v>
      </c>
      <c r="U215" s="238" t="s">
        <v>13</v>
      </c>
      <c r="V215" s="221" t="s">
        <v>9</v>
      </c>
      <c r="W215" s="235"/>
    </row>
    <row r="216" spans="2:23" ht="4.5" customHeight="1" thickTop="1">
      <c r="B216" s="212"/>
      <c r="C216" s="123"/>
      <c r="D216" s="123"/>
      <c r="E216" s="123"/>
      <c r="F216" s="123"/>
      <c r="G216" s="123"/>
      <c r="H216" s="123"/>
      <c r="I216" s="124"/>
      <c r="L216" s="226"/>
      <c r="M216" s="242"/>
      <c r="N216" s="243"/>
      <c r="O216" s="176"/>
      <c r="P216" s="244"/>
      <c r="Q216" s="182"/>
      <c r="R216" s="242"/>
      <c r="S216" s="243"/>
      <c r="T216" s="176"/>
      <c r="U216" s="244"/>
      <c r="V216" s="186"/>
      <c r="W216" s="245"/>
    </row>
    <row r="217" spans="2:23">
      <c r="B217" s="212"/>
      <c r="C217" s="123"/>
      <c r="D217" s="123"/>
      <c r="E217" s="123"/>
      <c r="F217" s="123"/>
      <c r="G217" s="123"/>
      <c r="H217" s="123"/>
      <c r="I217" s="124"/>
      <c r="L217" s="226" t="s">
        <v>14</v>
      </c>
      <c r="M217" s="248">
        <f t="shared" ref="M217:N219" si="299">+M165+M191</f>
        <v>87</v>
      </c>
      <c r="N217" s="249">
        <f t="shared" si="299"/>
        <v>53</v>
      </c>
      <c r="O217" s="177">
        <f>+M217+N217</f>
        <v>140</v>
      </c>
      <c r="P217" s="102">
        <f>+P165+P191</f>
        <v>0</v>
      </c>
      <c r="Q217" s="183">
        <f>+O217+P217</f>
        <v>140</v>
      </c>
      <c r="R217" s="248">
        <f t="shared" ref="R217:S219" si="300">+R165+R191</f>
        <v>100</v>
      </c>
      <c r="S217" s="249">
        <f t="shared" si="300"/>
        <v>84</v>
      </c>
      <c r="T217" s="177">
        <f>+R217+S217</f>
        <v>184</v>
      </c>
      <c r="U217" s="102">
        <f>+U165+U191</f>
        <v>0</v>
      </c>
      <c r="V217" s="187">
        <f>+T217+U217</f>
        <v>184</v>
      </c>
      <c r="W217" s="222">
        <f t="shared" ref="W217:W221" si="301">IF(Q217=0,0,((V217/Q217)-1)*100)</f>
        <v>31.428571428571427</v>
      </c>
    </row>
    <row r="218" spans="2:23">
      <c r="B218" s="212"/>
      <c r="C218" s="123"/>
      <c r="D218" s="123"/>
      <c r="E218" s="123"/>
      <c r="F218" s="123"/>
      <c r="G218" s="123"/>
      <c r="H218" s="123"/>
      <c r="I218" s="124"/>
      <c r="L218" s="226" t="s">
        <v>15</v>
      </c>
      <c r="M218" s="248">
        <f t="shared" si="299"/>
        <v>105</v>
      </c>
      <c r="N218" s="249">
        <f t="shared" si="299"/>
        <v>70</v>
      </c>
      <c r="O218" s="177">
        <f t="shared" ref="O218:O219" si="302">+M218+N218</f>
        <v>175</v>
      </c>
      <c r="P218" s="102">
        <f>+P166+P192</f>
        <v>0</v>
      </c>
      <c r="Q218" s="183">
        <f t="shared" ref="Q218:Q219" si="303">+O218+P218</f>
        <v>175</v>
      </c>
      <c r="R218" s="248">
        <f t="shared" si="300"/>
        <v>97</v>
      </c>
      <c r="S218" s="249">
        <f t="shared" si="300"/>
        <v>77</v>
      </c>
      <c r="T218" s="177">
        <f t="shared" ref="T218:T219" si="304">+R218+S218</f>
        <v>174</v>
      </c>
      <c r="U218" s="102">
        <f>+U166+U192</f>
        <v>0</v>
      </c>
      <c r="V218" s="187">
        <f t="shared" ref="V218:V219" si="305">+T218+U218</f>
        <v>174</v>
      </c>
      <c r="W218" s="222">
        <f t="shared" si="301"/>
        <v>-0.57142857142856718</v>
      </c>
    </row>
    <row r="219" spans="2:23" ht="13.5" thickBot="1">
      <c r="B219" s="212"/>
      <c r="C219" s="123"/>
      <c r="D219" s="123"/>
      <c r="E219" s="123"/>
      <c r="F219" s="123"/>
      <c r="G219" s="123"/>
      <c r="H219" s="123"/>
      <c r="I219" s="124"/>
      <c r="L219" s="232" t="s">
        <v>16</v>
      </c>
      <c r="M219" s="248">
        <f t="shared" si="299"/>
        <v>99</v>
      </c>
      <c r="N219" s="249">
        <f t="shared" si="299"/>
        <v>77</v>
      </c>
      <c r="O219" s="177">
        <f t="shared" si="302"/>
        <v>176</v>
      </c>
      <c r="P219" s="102">
        <f>+P167+P193</f>
        <v>0</v>
      </c>
      <c r="Q219" s="183">
        <f t="shared" si="303"/>
        <v>176</v>
      </c>
      <c r="R219" s="248">
        <f t="shared" si="300"/>
        <v>89</v>
      </c>
      <c r="S219" s="249">
        <f t="shared" si="300"/>
        <v>72</v>
      </c>
      <c r="T219" s="177">
        <f t="shared" si="304"/>
        <v>161</v>
      </c>
      <c r="U219" s="102">
        <f>+U167+U193</f>
        <v>0</v>
      </c>
      <c r="V219" s="187">
        <f t="shared" si="305"/>
        <v>161</v>
      </c>
      <c r="W219" s="222">
        <f t="shared" si="301"/>
        <v>-8.5227272727272698</v>
      </c>
    </row>
    <row r="220" spans="2:23" ht="14.25" thickTop="1" thickBot="1">
      <c r="B220" s="212"/>
      <c r="C220" s="123"/>
      <c r="D220" s="123"/>
      <c r="E220" s="123"/>
      <c r="F220" s="123"/>
      <c r="G220" s="123"/>
      <c r="H220" s="123"/>
      <c r="I220" s="124"/>
      <c r="L220" s="208" t="s">
        <v>56</v>
      </c>
      <c r="M220" s="189">
        <f t="shared" ref="M220:V220" si="306">+M217+M218+M219</f>
        <v>291</v>
      </c>
      <c r="N220" s="190">
        <f t="shared" si="306"/>
        <v>200</v>
      </c>
      <c r="O220" s="189">
        <f t="shared" si="306"/>
        <v>491</v>
      </c>
      <c r="P220" s="189">
        <f t="shared" si="306"/>
        <v>0</v>
      </c>
      <c r="Q220" s="189">
        <f t="shared" si="306"/>
        <v>491</v>
      </c>
      <c r="R220" s="189">
        <f t="shared" si="306"/>
        <v>286</v>
      </c>
      <c r="S220" s="190">
        <f t="shared" si="306"/>
        <v>233</v>
      </c>
      <c r="T220" s="189">
        <f t="shared" si="306"/>
        <v>519</v>
      </c>
      <c r="U220" s="189">
        <f t="shared" si="306"/>
        <v>0</v>
      </c>
      <c r="V220" s="191">
        <f t="shared" si="306"/>
        <v>519</v>
      </c>
      <c r="W220" s="192">
        <f t="shared" si="301"/>
        <v>5.7026476578411422</v>
      </c>
    </row>
    <row r="221" spans="2:23" ht="13.5" thickTop="1">
      <c r="B221" s="212"/>
      <c r="C221" s="123"/>
      <c r="D221" s="123"/>
      <c r="E221" s="123"/>
      <c r="F221" s="123"/>
      <c r="G221" s="123"/>
      <c r="H221" s="123"/>
      <c r="I221" s="124"/>
      <c r="L221" s="226" t="s">
        <v>18</v>
      </c>
      <c r="M221" s="258">
        <f t="shared" ref="M221:N223" si="307">+M169+M195</f>
        <v>109</v>
      </c>
      <c r="N221" s="259">
        <f t="shared" si="307"/>
        <v>81</v>
      </c>
      <c r="O221" s="178">
        <f t="shared" ref="O221:O222" si="308">+M221+N221</f>
        <v>190</v>
      </c>
      <c r="P221" s="102">
        <f>+P169+P195</f>
        <v>0</v>
      </c>
      <c r="Q221" s="184">
        <f t="shared" ref="Q221:Q222" si="309">+O221+P221</f>
        <v>190</v>
      </c>
      <c r="R221" s="258">
        <f>+R169+R195</f>
        <v>91</v>
      </c>
      <c r="S221" s="259">
        <f>+S169+S195</f>
        <v>86</v>
      </c>
      <c r="T221" s="178">
        <f t="shared" ref="T221:T222" si="310">+R221+S221</f>
        <v>177</v>
      </c>
      <c r="U221" s="102">
        <f>+U169+U195</f>
        <v>0</v>
      </c>
      <c r="V221" s="187">
        <f t="shared" ref="V221:V222" si="311">+T221+U221</f>
        <v>177</v>
      </c>
      <c r="W221" s="222">
        <f t="shared" si="301"/>
        <v>-6.8421052631578938</v>
      </c>
    </row>
    <row r="222" spans="2:23">
      <c r="B222" s="212"/>
      <c r="C222" s="123"/>
      <c r="D222" s="123"/>
      <c r="E222" s="123"/>
      <c r="F222" s="123"/>
      <c r="G222" s="123"/>
      <c r="H222" s="123"/>
      <c r="I222" s="124"/>
      <c r="L222" s="226" t="s">
        <v>19</v>
      </c>
      <c r="M222" s="248">
        <f t="shared" si="307"/>
        <v>90</v>
      </c>
      <c r="N222" s="249">
        <f t="shared" si="307"/>
        <v>75</v>
      </c>
      <c r="O222" s="177">
        <f t="shared" si="308"/>
        <v>165</v>
      </c>
      <c r="P222" s="102">
        <f>+P170+P196</f>
        <v>0</v>
      </c>
      <c r="Q222" s="183">
        <f t="shared" si="309"/>
        <v>165</v>
      </c>
      <c r="R222" s="248">
        <f>+R196+R170</f>
        <v>84</v>
      </c>
      <c r="S222" s="249">
        <f>+S196+S170</f>
        <v>84</v>
      </c>
      <c r="T222" s="177">
        <f t="shared" si="310"/>
        <v>168</v>
      </c>
      <c r="U222" s="102">
        <f>+U170+U196</f>
        <v>0</v>
      </c>
      <c r="V222" s="187">
        <f t="shared" si="311"/>
        <v>168</v>
      </c>
      <c r="W222" s="222">
        <f>IF(Q222=0,0,((V222/Q222)-1)*100)</f>
        <v>1.8181818181818077</v>
      </c>
    </row>
    <row r="223" spans="2:23" ht="13.5" thickBot="1">
      <c r="B223" s="212"/>
      <c r="C223" s="123"/>
      <c r="D223" s="123"/>
      <c r="E223" s="123"/>
      <c r="F223" s="123"/>
      <c r="G223" s="123"/>
      <c r="H223" s="123"/>
      <c r="I223" s="124"/>
      <c r="L223" s="226" t="s">
        <v>20</v>
      </c>
      <c r="M223" s="248">
        <f t="shared" si="307"/>
        <v>94</v>
      </c>
      <c r="N223" s="249">
        <f t="shared" si="307"/>
        <v>78</v>
      </c>
      <c r="O223" s="177">
        <f>+M223+N223</f>
        <v>172</v>
      </c>
      <c r="P223" s="102">
        <f>+P171+P197</f>
        <v>0</v>
      </c>
      <c r="Q223" s="183">
        <f>+O223+P223</f>
        <v>172</v>
      </c>
      <c r="R223" s="248">
        <f>+R171+R197</f>
        <v>91</v>
      </c>
      <c r="S223" s="249">
        <f>+S171+S197</f>
        <v>90</v>
      </c>
      <c r="T223" s="177">
        <f>+R223+S223</f>
        <v>181</v>
      </c>
      <c r="U223" s="102">
        <f>+U171+U197</f>
        <v>0</v>
      </c>
      <c r="V223" s="187">
        <f>+T223+U223</f>
        <v>181</v>
      </c>
      <c r="W223" s="222">
        <f>IF(Q223=0,0,((V223/Q223)-1)*100)</f>
        <v>5.232558139534893</v>
      </c>
    </row>
    <row r="224" spans="2:23" ht="14.25" thickTop="1" thickBot="1">
      <c r="B224" s="212"/>
      <c r="C224" s="123"/>
      <c r="D224" s="123"/>
      <c r="E224" s="123"/>
      <c r="F224" s="123"/>
      <c r="G224" s="123"/>
      <c r="H224" s="123"/>
      <c r="I224" s="124"/>
      <c r="L224" s="208" t="s">
        <v>89</v>
      </c>
      <c r="M224" s="189">
        <f t="shared" ref="M224:V224" si="312">+M221+M222+M223</f>
        <v>293</v>
      </c>
      <c r="N224" s="190">
        <f t="shared" si="312"/>
        <v>234</v>
      </c>
      <c r="O224" s="189">
        <f t="shared" si="312"/>
        <v>527</v>
      </c>
      <c r="P224" s="189">
        <f t="shared" si="312"/>
        <v>0</v>
      </c>
      <c r="Q224" s="189">
        <f t="shared" si="312"/>
        <v>527</v>
      </c>
      <c r="R224" s="189">
        <f t="shared" si="312"/>
        <v>266</v>
      </c>
      <c r="S224" s="190">
        <f t="shared" si="312"/>
        <v>260</v>
      </c>
      <c r="T224" s="189">
        <f t="shared" si="312"/>
        <v>526</v>
      </c>
      <c r="U224" s="189">
        <f t="shared" si="312"/>
        <v>0</v>
      </c>
      <c r="V224" s="191">
        <f t="shared" si="312"/>
        <v>526</v>
      </c>
      <c r="W224" s="192">
        <f t="shared" ref="W224" si="313">IF(Q224=0,0,((V224/Q224)-1)*100)</f>
        <v>-0.18975332068311701</v>
      </c>
    </row>
    <row r="225" spans="1:23" ht="13.5" thickTop="1">
      <c r="B225" s="212"/>
      <c r="C225" s="123"/>
      <c r="D225" s="123"/>
      <c r="E225" s="123"/>
      <c r="F225" s="123"/>
      <c r="G225" s="123"/>
      <c r="H225" s="123"/>
      <c r="I225" s="124"/>
      <c r="L225" s="226" t="s">
        <v>21</v>
      </c>
      <c r="M225" s="248">
        <f t="shared" ref="M225:N227" si="314">+M173+M199</f>
        <v>76</v>
      </c>
      <c r="N225" s="249">
        <f t="shared" si="314"/>
        <v>59</v>
      </c>
      <c r="O225" s="177">
        <f t="shared" ref="O225:O227" si="315">+M225+N225</f>
        <v>135</v>
      </c>
      <c r="P225" s="102">
        <f>+P173+P199</f>
        <v>0</v>
      </c>
      <c r="Q225" s="183">
        <f t="shared" ref="Q225:Q227" si="316">+O225+P225</f>
        <v>135</v>
      </c>
      <c r="R225" s="248">
        <f>+R173+R199</f>
        <v>61</v>
      </c>
      <c r="S225" s="249">
        <f>+S173+S199</f>
        <v>78</v>
      </c>
      <c r="T225" s="177">
        <f t="shared" ref="T225:T227" si="317">+R225+S225</f>
        <v>139</v>
      </c>
      <c r="U225" s="102">
        <f>+U173+U199</f>
        <v>0</v>
      </c>
      <c r="V225" s="187">
        <f t="shared" ref="V225:V227" si="318">+T225+U225</f>
        <v>139</v>
      </c>
      <c r="W225" s="222">
        <f t="shared" ref="W225:W229" si="319">IF(Q225=0,0,((V225/Q225)-1)*100)</f>
        <v>2.9629629629629672</v>
      </c>
    </row>
    <row r="226" spans="1:23">
      <c r="B226" s="212"/>
      <c r="C226" s="123"/>
      <c r="D226" s="123"/>
      <c r="E226" s="123"/>
      <c r="F226" s="123"/>
      <c r="G226" s="123"/>
      <c r="H226" s="123"/>
      <c r="I226" s="124"/>
      <c r="L226" s="226" t="s">
        <v>90</v>
      </c>
      <c r="M226" s="248">
        <f t="shared" si="314"/>
        <v>92</v>
      </c>
      <c r="N226" s="249">
        <f t="shared" si="314"/>
        <v>70</v>
      </c>
      <c r="O226" s="177">
        <f>+M226+N226</f>
        <v>162</v>
      </c>
      <c r="P226" s="102">
        <f>+P174+P200</f>
        <v>0</v>
      </c>
      <c r="Q226" s="183">
        <f>+O226+P226</f>
        <v>162</v>
      </c>
      <c r="R226" s="248">
        <f>+R200+R174</f>
        <v>74</v>
      </c>
      <c r="S226" s="249">
        <f>+S200+S174</f>
        <v>83</v>
      </c>
      <c r="T226" s="177">
        <f>+R226+S226</f>
        <v>157</v>
      </c>
      <c r="U226" s="102">
        <f>+U200+U174</f>
        <v>0</v>
      </c>
      <c r="V226" s="187">
        <f>+T226+U226</f>
        <v>157</v>
      </c>
      <c r="W226" s="222">
        <f>IF(Q226=0,0,((V226/Q226)-1)*100)</f>
        <v>-3.0864197530864224</v>
      </c>
    </row>
    <row r="227" spans="1:23" ht="13.5" thickBot="1">
      <c r="B227" s="212"/>
      <c r="C227" s="123"/>
      <c r="D227" s="123"/>
      <c r="E227" s="123"/>
      <c r="F227" s="123"/>
      <c r="G227" s="123"/>
      <c r="H227" s="123"/>
      <c r="I227" s="124"/>
      <c r="L227" s="226" t="s">
        <v>22</v>
      </c>
      <c r="M227" s="248">
        <f t="shared" si="314"/>
        <v>100</v>
      </c>
      <c r="N227" s="249">
        <f t="shared" si="314"/>
        <v>71</v>
      </c>
      <c r="O227" s="179">
        <f t="shared" si="315"/>
        <v>171</v>
      </c>
      <c r="P227" s="255">
        <f>+P175+P201</f>
        <v>0</v>
      </c>
      <c r="Q227" s="183">
        <f t="shared" si="316"/>
        <v>171</v>
      </c>
      <c r="R227" s="248">
        <f>+R201+R175</f>
        <v>94</v>
      </c>
      <c r="S227" s="249">
        <f>+S201+S175</f>
        <v>97</v>
      </c>
      <c r="T227" s="179">
        <f t="shared" si="317"/>
        <v>191</v>
      </c>
      <c r="U227" s="255">
        <f>+U175+U201</f>
        <v>0</v>
      </c>
      <c r="V227" s="187">
        <f t="shared" si="318"/>
        <v>191</v>
      </c>
      <c r="W227" s="222">
        <f t="shared" si="319"/>
        <v>11.695906432748536</v>
      </c>
    </row>
    <row r="228" spans="1:23" ht="14.25" thickTop="1" thickBot="1">
      <c r="A228" s="125"/>
      <c r="B228" s="126"/>
      <c r="C228" s="127"/>
      <c r="D228" s="127"/>
      <c r="E228" s="127"/>
      <c r="F228" s="127"/>
      <c r="G228" s="127"/>
      <c r="H228" s="127"/>
      <c r="I228" s="128"/>
      <c r="J228" s="125"/>
      <c r="L228" s="209" t="s">
        <v>23</v>
      </c>
      <c r="M228" s="193">
        <f>+M225+M226+M227</f>
        <v>268</v>
      </c>
      <c r="N228" s="193">
        <f t="shared" ref="N228" si="320">+N225+N226+N227</f>
        <v>200</v>
      </c>
      <c r="O228" s="194">
        <f t="shared" ref="O228" si="321">+O225+O226+O227</f>
        <v>468</v>
      </c>
      <c r="P228" s="195">
        <f t="shared" ref="P228" si="322">+P225+P226+P227</f>
        <v>0</v>
      </c>
      <c r="Q228" s="196">
        <f t="shared" ref="Q228" si="323">+Q225+Q226+Q227</f>
        <v>468</v>
      </c>
      <c r="R228" s="193">
        <f t="shared" ref="R228" si="324">+R225+R226+R227</f>
        <v>229</v>
      </c>
      <c r="S228" s="193">
        <f t="shared" ref="S228" si="325">+S225+S226+S227</f>
        <v>258</v>
      </c>
      <c r="T228" s="197">
        <f t="shared" ref="T228" si="326">+T225+T226+T227</f>
        <v>487</v>
      </c>
      <c r="U228" s="197">
        <f t="shared" ref="U228" si="327">+U225+U226+U227</f>
        <v>0</v>
      </c>
      <c r="V228" s="197">
        <f t="shared" ref="V228" si="328">+V225+V226+V227</f>
        <v>487</v>
      </c>
      <c r="W228" s="198">
        <f t="shared" si="319"/>
        <v>4.0598290598290676</v>
      </c>
    </row>
    <row r="229" spans="1:23" ht="13.5" thickTop="1">
      <c r="A229" s="129"/>
      <c r="B229" s="213"/>
      <c r="C229" s="130"/>
      <c r="D229" s="130"/>
      <c r="E229" s="130"/>
      <c r="F229" s="130"/>
      <c r="G229" s="130"/>
      <c r="H229" s="130"/>
      <c r="I229" s="131"/>
      <c r="J229" s="129"/>
      <c r="K229" s="129"/>
      <c r="L229" s="260" t="s">
        <v>24</v>
      </c>
      <c r="M229" s="261">
        <f t="shared" ref="M229:N231" si="329">+M177+M203</f>
        <v>101</v>
      </c>
      <c r="N229" s="262">
        <f t="shared" si="329"/>
        <v>97</v>
      </c>
      <c r="O229" s="180">
        <f t="shared" ref="O229:O231" si="330">+M229+N229</f>
        <v>198</v>
      </c>
      <c r="P229" s="263">
        <f>+P177+P203</f>
        <v>0</v>
      </c>
      <c r="Q229" s="185">
        <f t="shared" ref="Q229:Q231" si="331">+O229+P229</f>
        <v>198</v>
      </c>
      <c r="R229" s="261">
        <f>+R177+R203</f>
        <v>89</v>
      </c>
      <c r="S229" s="262">
        <f>+S177+S203</f>
        <v>108</v>
      </c>
      <c r="T229" s="180">
        <f t="shared" ref="T229:T231" si="332">+R229+S229</f>
        <v>197</v>
      </c>
      <c r="U229" s="263">
        <f>+U177+U203</f>
        <v>0</v>
      </c>
      <c r="V229" s="188">
        <f t="shared" ref="V229:V231" si="333">+T229+U229</f>
        <v>197</v>
      </c>
      <c r="W229" s="264">
        <f t="shared" si="319"/>
        <v>-0.5050505050505083</v>
      </c>
    </row>
    <row r="230" spans="1:23" ht="12.75" customHeight="1">
      <c r="A230" s="129"/>
      <c r="B230" s="214"/>
      <c r="C230" s="132"/>
      <c r="D230" s="132"/>
      <c r="E230" s="132"/>
      <c r="F230" s="132"/>
      <c r="G230" s="132"/>
      <c r="H230" s="132"/>
      <c r="I230" s="133"/>
      <c r="J230" s="129"/>
      <c r="K230" s="129"/>
      <c r="L230" s="260" t="s">
        <v>26</v>
      </c>
      <c r="M230" s="261">
        <f t="shared" si="329"/>
        <v>94</v>
      </c>
      <c r="N230" s="262">
        <f t="shared" si="329"/>
        <v>108</v>
      </c>
      <c r="O230" s="180">
        <f>+M230+N230</f>
        <v>202</v>
      </c>
      <c r="P230" s="265">
        <f>+P178+P204</f>
        <v>0</v>
      </c>
      <c r="Q230" s="185">
        <f>+O230+P230</f>
        <v>202</v>
      </c>
      <c r="R230" s="261">
        <f>+R204+R178</f>
        <v>113</v>
      </c>
      <c r="S230" s="262">
        <f>+S204+S178</f>
        <v>118</v>
      </c>
      <c r="T230" s="180">
        <f>+R230+S230</f>
        <v>231</v>
      </c>
      <c r="U230" s="265">
        <f>+U178+U204</f>
        <v>0</v>
      </c>
      <c r="V230" s="180">
        <f>+T230+U230</f>
        <v>231</v>
      </c>
      <c r="W230" s="264">
        <f>IF(Q230=0,0,((V230/Q230)-1)*100)</f>
        <v>14.356435643564346</v>
      </c>
    </row>
    <row r="231" spans="1:23" ht="12.75" customHeight="1" thickBot="1">
      <c r="A231" s="129"/>
      <c r="B231" s="214"/>
      <c r="C231" s="132"/>
      <c r="D231" s="132"/>
      <c r="E231" s="132"/>
      <c r="F231" s="132"/>
      <c r="G231" s="132"/>
      <c r="H231" s="132"/>
      <c r="I231" s="133"/>
      <c r="J231" s="129"/>
      <c r="K231" s="129"/>
      <c r="L231" s="260" t="s">
        <v>27</v>
      </c>
      <c r="M231" s="261">
        <f t="shared" si="329"/>
        <v>100</v>
      </c>
      <c r="N231" s="262">
        <f t="shared" si="329"/>
        <v>105</v>
      </c>
      <c r="O231" s="181">
        <f t="shared" si="330"/>
        <v>205</v>
      </c>
      <c r="P231" s="266">
        <f>+P179+P205</f>
        <v>0</v>
      </c>
      <c r="Q231" s="185">
        <f t="shared" si="331"/>
        <v>205</v>
      </c>
      <c r="R231" s="261">
        <f>+R179+R205</f>
        <v>148</v>
      </c>
      <c r="S231" s="262">
        <f>+S179+S205</f>
        <v>123</v>
      </c>
      <c r="T231" s="180">
        <f t="shared" si="332"/>
        <v>271</v>
      </c>
      <c r="U231" s="266">
        <f>+U179+U205</f>
        <v>0</v>
      </c>
      <c r="V231" s="188">
        <f t="shared" si="333"/>
        <v>271</v>
      </c>
      <c r="W231" s="264">
        <f t="shared" ref="W231:W232" si="334">IF(Q231=0,0,((V231/Q231)-1)*100)</f>
        <v>32.195121951219519</v>
      </c>
    </row>
    <row r="232" spans="1:23" ht="14.25" thickTop="1" thickBot="1">
      <c r="B232" s="212"/>
      <c r="C232" s="123"/>
      <c r="D232" s="123"/>
      <c r="E232" s="123"/>
      <c r="F232" s="123"/>
      <c r="G232" s="123"/>
      <c r="H232" s="123"/>
      <c r="I232" s="124"/>
      <c r="L232" s="208" t="s">
        <v>28</v>
      </c>
      <c r="M232" s="189">
        <f t="shared" ref="M232:V232" si="335">+M229+M230+M231</f>
        <v>295</v>
      </c>
      <c r="N232" s="190">
        <f t="shared" si="335"/>
        <v>310</v>
      </c>
      <c r="O232" s="189">
        <f t="shared" si="335"/>
        <v>605</v>
      </c>
      <c r="P232" s="189">
        <f t="shared" si="335"/>
        <v>0</v>
      </c>
      <c r="Q232" s="195">
        <f t="shared" si="335"/>
        <v>605</v>
      </c>
      <c r="R232" s="189">
        <f t="shared" si="335"/>
        <v>350</v>
      </c>
      <c r="S232" s="190">
        <f t="shared" si="335"/>
        <v>349</v>
      </c>
      <c r="T232" s="189">
        <f t="shared" si="335"/>
        <v>699</v>
      </c>
      <c r="U232" s="189">
        <f t="shared" si="335"/>
        <v>0</v>
      </c>
      <c r="V232" s="195">
        <f t="shared" si="335"/>
        <v>699</v>
      </c>
      <c r="W232" s="192">
        <f t="shared" si="334"/>
        <v>15.537190082644624</v>
      </c>
    </row>
    <row r="233" spans="1:23" ht="14.25" thickTop="1" thickBot="1">
      <c r="B233" s="212"/>
      <c r="C233" s="123"/>
      <c r="D233" s="123"/>
      <c r="E233" s="123"/>
      <c r="F233" s="123"/>
      <c r="G233" s="123"/>
      <c r="H233" s="123"/>
      <c r="I233" s="124"/>
      <c r="L233" s="208" t="s">
        <v>94</v>
      </c>
      <c r="M233" s="189">
        <f t="shared" ref="M233" si="336">+M224+M228+M232</f>
        <v>856</v>
      </c>
      <c r="N233" s="190">
        <f t="shared" ref="N233" si="337">+N224+N228+N232</f>
        <v>744</v>
      </c>
      <c r="O233" s="189">
        <f t="shared" ref="O233" si="338">+O224+O228+O232</f>
        <v>1600</v>
      </c>
      <c r="P233" s="189">
        <f t="shared" ref="P233" si="339">+P224+P228+P232</f>
        <v>0</v>
      </c>
      <c r="Q233" s="189">
        <f t="shared" ref="Q233" si="340">+Q224+Q228+Q232</f>
        <v>1600</v>
      </c>
      <c r="R233" s="189">
        <f t="shared" ref="R233" si="341">+R224+R228+R232</f>
        <v>845</v>
      </c>
      <c r="S233" s="190">
        <f t="shared" ref="S233" si="342">+S224+S228+S232</f>
        <v>867</v>
      </c>
      <c r="T233" s="189">
        <f t="shared" ref="T233" si="343">+T224+T228+T232</f>
        <v>1712</v>
      </c>
      <c r="U233" s="189">
        <f t="shared" ref="U233" si="344">+U224+U228+U232</f>
        <v>0</v>
      </c>
      <c r="V233" s="191">
        <f t="shared" ref="V233" si="345">+V224+V228+V232</f>
        <v>1712</v>
      </c>
      <c r="W233" s="192">
        <f t="shared" ref="W233:W234" si="346">IF(Q233=0,0,((V233/Q233)-1)*100)</f>
        <v>7.0000000000000062</v>
      </c>
    </row>
    <row r="234" spans="1:23" ht="14.25" thickTop="1" thickBot="1">
      <c r="B234" s="212"/>
      <c r="C234" s="123"/>
      <c r="D234" s="123"/>
      <c r="E234" s="123"/>
      <c r="F234" s="123"/>
      <c r="G234" s="123"/>
      <c r="H234" s="123"/>
      <c r="I234" s="124"/>
      <c r="L234" s="208" t="s">
        <v>92</v>
      </c>
      <c r="M234" s="189">
        <f t="shared" ref="M234:V234" si="347">+M220+M224+M228+M232</f>
        <v>1147</v>
      </c>
      <c r="N234" s="190">
        <f t="shared" si="347"/>
        <v>944</v>
      </c>
      <c r="O234" s="189">
        <f t="shared" si="347"/>
        <v>2091</v>
      </c>
      <c r="P234" s="189">
        <f t="shared" si="347"/>
        <v>0</v>
      </c>
      <c r="Q234" s="189">
        <f t="shared" si="347"/>
        <v>2091</v>
      </c>
      <c r="R234" s="189">
        <f t="shared" si="347"/>
        <v>1131</v>
      </c>
      <c r="S234" s="190">
        <f t="shared" si="347"/>
        <v>1100</v>
      </c>
      <c r="T234" s="189">
        <f t="shared" si="347"/>
        <v>2231</v>
      </c>
      <c r="U234" s="189">
        <f t="shared" si="347"/>
        <v>0</v>
      </c>
      <c r="V234" s="191">
        <f t="shared" si="347"/>
        <v>2231</v>
      </c>
      <c r="W234" s="192">
        <f t="shared" si="346"/>
        <v>6.695361071257766</v>
      </c>
    </row>
    <row r="235" spans="1:23" ht="13.5" thickTop="1">
      <c r="B235" s="202"/>
      <c r="C235" s="95"/>
      <c r="D235" s="95"/>
      <c r="E235" s="95"/>
      <c r="F235" s="95"/>
      <c r="G235" s="95"/>
      <c r="H235" s="95"/>
      <c r="I235" s="96"/>
      <c r="L235" s="205" t="s">
        <v>61</v>
      </c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6"/>
    </row>
  </sheetData>
  <sheetProtection password="CF53" sheet="1" objects="1" scenarios="1"/>
  <customSheetViews>
    <customSheetView guid="{ED529B84-E379-4C9B-A677-BE1D384436B0}" fitToPage="1" topLeftCell="J82">
      <selection activeCell="X126" sqref="X126"/>
      <pageMargins left="0.6692913385826772" right="0.43307086614173229" top="1.1811023622047245" bottom="0.98425196850393704" header="0.86614173228346458" footer="0.43307086614173229"/>
      <printOptions horizontalCentered="1"/>
      <pageSetup paperSize="9" scale="65" orientation="portrait" horizontalDpi="300" verticalDpi="300" r:id="rId1"/>
      <headerFooter alignWithMargins="0">
        <oddHeader xml:space="preserve">&amp;LMonthly Air Transport Statistics : Hat Yai International Airport
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3" priority="2" operator="containsText" text="NOT OK">
      <formula>NOT(ISERROR(SEARCH("NOT OK",A1)))</formula>
    </cfRule>
  </conditionalFormatting>
  <printOptions horizontalCentered="1"/>
  <pageMargins left="0.6692913385826772" right="0.43307086614173229" top="1.1811023622047245" bottom="0.98425196850393704" header="0.86614173228346458" footer="0.43307086614173229"/>
  <pageSetup paperSize="9" scale="65" orientation="portrait" horizontalDpi="300" verticalDpi="300" r:id="rId2"/>
  <headerFooter alignWithMargins="0">
    <oddHeader xml:space="preserve">&amp;LMonthly Air Transport Statistics : Hat Yai International Airport
</oddHeader>
    <oddFooter>&amp;LAir Transport Information Division, Corporate Strategy Department&amp;C&amp;D&amp;R&amp;T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C235"/>
  <sheetViews>
    <sheetView topLeftCell="A58" workbookViewId="0">
      <selection activeCell="AN230" sqref="AN230"/>
    </sheetView>
  </sheetViews>
  <sheetFormatPr defaultColWidth="7" defaultRowHeight="12.75"/>
  <cols>
    <col min="1" max="1" width="7" style="95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8" customWidth="1"/>
    <col min="10" max="11" width="9.140625" style="95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9" width="11" style="1" customWidth="1"/>
    <col min="20" max="20" width="14.140625" style="1" bestFit="1" customWidth="1"/>
    <col min="21" max="21" width="9.28515625" style="1" customWidth="1"/>
    <col min="22" max="22" width="11" style="1" customWidth="1"/>
    <col min="23" max="23" width="12.140625" style="8" bestFit="1" customWidth="1"/>
    <col min="24" max="24" width="7" style="6" bestFit="1" customWidth="1"/>
    <col min="25" max="25" width="6.85546875" style="1" bestFit="1" customWidth="1"/>
    <col min="26" max="26" width="7" style="1"/>
    <col min="27" max="27" width="7" style="10"/>
    <col min="28" max="16384" width="7" style="1"/>
  </cols>
  <sheetData>
    <row r="1" spans="1:23" ht="13.5" thickBot="1"/>
    <row r="2" spans="1:23" ht="13.5" thickTop="1">
      <c r="B2" s="316" t="s">
        <v>0</v>
      </c>
      <c r="C2" s="317"/>
      <c r="D2" s="317"/>
      <c r="E2" s="317"/>
      <c r="F2" s="317"/>
      <c r="G2" s="317"/>
      <c r="H2" s="317"/>
      <c r="I2" s="318"/>
      <c r="L2" s="319" t="s">
        <v>1</v>
      </c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1"/>
    </row>
    <row r="3" spans="1:23" ht="13.5" thickBot="1">
      <c r="B3" s="307" t="s">
        <v>2</v>
      </c>
      <c r="C3" s="308"/>
      <c r="D3" s="308"/>
      <c r="E3" s="308"/>
      <c r="F3" s="308"/>
      <c r="G3" s="308"/>
      <c r="H3" s="308"/>
      <c r="I3" s="309"/>
      <c r="L3" s="310" t="s">
        <v>3</v>
      </c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2"/>
    </row>
    <row r="4" spans="1:23" ht="14.25" thickTop="1" thickBot="1">
      <c r="B4" s="202"/>
      <c r="C4" s="95"/>
      <c r="D4" s="95"/>
      <c r="E4" s="95"/>
      <c r="F4" s="95"/>
      <c r="G4" s="95"/>
      <c r="H4" s="95"/>
      <c r="I4" s="96"/>
      <c r="L4" s="202"/>
      <c r="M4" s="95"/>
      <c r="N4" s="95"/>
      <c r="O4" s="95"/>
      <c r="P4" s="95"/>
      <c r="Q4" s="95"/>
      <c r="R4" s="95"/>
      <c r="S4" s="95"/>
      <c r="T4" s="95"/>
      <c r="U4" s="95"/>
      <c r="V4" s="95"/>
      <c r="W4" s="96"/>
    </row>
    <row r="5" spans="1:23" ht="14.25" thickTop="1" thickBot="1">
      <c r="B5" s="224"/>
      <c r="C5" s="301" t="s">
        <v>91</v>
      </c>
      <c r="D5" s="302"/>
      <c r="E5" s="303"/>
      <c r="F5" s="304" t="s">
        <v>93</v>
      </c>
      <c r="G5" s="305"/>
      <c r="H5" s="306"/>
      <c r="I5" s="225" t="s">
        <v>4</v>
      </c>
      <c r="L5" s="224"/>
      <c r="M5" s="313" t="s">
        <v>91</v>
      </c>
      <c r="N5" s="314"/>
      <c r="O5" s="314"/>
      <c r="P5" s="314"/>
      <c r="Q5" s="315"/>
      <c r="R5" s="313" t="s">
        <v>93</v>
      </c>
      <c r="S5" s="314"/>
      <c r="T5" s="314"/>
      <c r="U5" s="314"/>
      <c r="V5" s="315"/>
      <c r="W5" s="225" t="s">
        <v>4</v>
      </c>
    </row>
    <row r="6" spans="1:23" ht="13.5" thickTop="1">
      <c r="B6" s="226" t="s">
        <v>5</v>
      </c>
      <c r="C6" s="227"/>
      <c r="D6" s="228"/>
      <c r="E6" s="158"/>
      <c r="F6" s="227"/>
      <c r="G6" s="228"/>
      <c r="H6" s="158"/>
      <c r="I6" s="229" t="s">
        <v>6</v>
      </c>
      <c r="L6" s="226" t="s">
        <v>5</v>
      </c>
      <c r="M6" s="227"/>
      <c r="N6" s="230"/>
      <c r="O6" s="155"/>
      <c r="P6" s="231"/>
      <c r="Q6" s="156"/>
      <c r="R6" s="227"/>
      <c r="S6" s="230"/>
      <c r="T6" s="155"/>
      <c r="U6" s="231"/>
      <c r="V6" s="155"/>
      <c r="W6" s="229" t="s">
        <v>6</v>
      </c>
    </row>
    <row r="7" spans="1:23" ht="13.5" thickBot="1">
      <c r="B7" s="232"/>
      <c r="C7" s="233" t="s">
        <v>7</v>
      </c>
      <c r="D7" s="234" t="s">
        <v>8</v>
      </c>
      <c r="E7" s="218" t="s">
        <v>9</v>
      </c>
      <c r="F7" s="233" t="s">
        <v>7</v>
      </c>
      <c r="G7" s="234" t="s">
        <v>8</v>
      </c>
      <c r="H7" s="218" t="s">
        <v>9</v>
      </c>
      <c r="I7" s="235"/>
      <c r="L7" s="232"/>
      <c r="M7" s="236" t="s">
        <v>10</v>
      </c>
      <c r="N7" s="237" t="s">
        <v>11</v>
      </c>
      <c r="O7" s="157" t="s">
        <v>12</v>
      </c>
      <c r="P7" s="238" t="s">
        <v>13</v>
      </c>
      <c r="Q7" s="219" t="s">
        <v>9</v>
      </c>
      <c r="R7" s="236" t="s">
        <v>10</v>
      </c>
      <c r="S7" s="237" t="s">
        <v>11</v>
      </c>
      <c r="T7" s="157" t="s">
        <v>12</v>
      </c>
      <c r="U7" s="238" t="s">
        <v>13</v>
      </c>
      <c r="V7" s="157" t="s">
        <v>9</v>
      </c>
      <c r="W7" s="235"/>
    </row>
    <row r="8" spans="1:23" ht="6" customHeight="1" thickTop="1">
      <c r="B8" s="226"/>
      <c r="C8" s="239"/>
      <c r="D8" s="240"/>
      <c r="E8" s="99"/>
      <c r="F8" s="239"/>
      <c r="G8" s="240"/>
      <c r="H8" s="99"/>
      <c r="I8" s="241"/>
      <c r="L8" s="226"/>
      <c r="M8" s="242"/>
      <c r="N8" s="243"/>
      <c r="O8" s="141"/>
      <c r="P8" s="244"/>
      <c r="Q8" s="144"/>
      <c r="R8" s="242"/>
      <c r="S8" s="243"/>
      <c r="T8" s="141"/>
      <c r="U8" s="244"/>
      <c r="V8" s="146"/>
      <c r="W8" s="245"/>
    </row>
    <row r="9" spans="1:23">
      <c r="A9" s="270" t="str">
        <f>IF(ISERROR(F9/G9)," ",IF(F9/G9&gt;0.5,IF(F9/G9&lt;1.5," ","NOT OK"),"NOT OK"))</f>
        <v xml:space="preserve"> </v>
      </c>
      <c r="B9" s="226" t="s">
        <v>14</v>
      </c>
      <c r="C9" s="246">
        <v>1692</v>
      </c>
      <c r="D9" s="247">
        <v>1698</v>
      </c>
      <c r="E9" s="100">
        <f>C9+D9</f>
        <v>3390</v>
      </c>
      <c r="F9" s="246">
        <v>1674</v>
      </c>
      <c r="G9" s="247">
        <v>1677</v>
      </c>
      <c r="H9" s="100">
        <f>F9+G9</f>
        <v>3351</v>
      </c>
      <c r="I9" s="222">
        <f t="shared" ref="I9:I21" si="0">IF(E9=0,0,((H9/E9)-1)*100)</f>
        <v>-1.1504424778761013</v>
      </c>
      <c r="L9" s="226" t="s">
        <v>14</v>
      </c>
      <c r="M9" s="248">
        <v>256598</v>
      </c>
      <c r="N9" s="249">
        <v>244688</v>
      </c>
      <c r="O9" s="142">
        <f>SUM(M9:N9)</f>
        <v>501286</v>
      </c>
      <c r="P9" s="102">
        <v>2286</v>
      </c>
      <c r="Q9" s="145">
        <f>O9+P9</f>
        <v>503572</v>
      </c>
      <c r="R9" s="248">
        <v>260499</v>
      </c>
      <c r="S9" s="249">
        <v>242562</v>
      </c>
      <c r="T9" s="142">
        <f>SUM(R9:S9)</f>
        <v>503061</v>
      </c>
      <c r="U9" s="102">
        <v>482</v>
      </c>
      <c r="V9" s="147">
        <f>T9+U9</f>
        <v>503543</v>
      </c>
      <c r="W9" s="222">
        <f t="shared" ref="W9:W21" si="1">IF(Q9=0,0,((V9/Q9)-1)*100)</f>
        <v>-5.7588587133561298E-3</v>
      </c>
    </row>
    <row r="10" spans="1:23">
      <c r="A10" s="270" t="str">
        <f t="shared" ref="A10:A69" si="2">IF(ISERROR(F10/G10)," ",IF(F10/G10&gt;0.5,IF(F10/G10&lt;1.5," ","NOT OK"),"NOT OK"))</f>
        <v xml:space="preserve"> </v>
      </c>
      <c r="B10" s="226" t="s">
        <v>15</v>
      </c>
      <c r="C10" s="246">
        <v>1737</v>
      </c>
      <c r="D10" s="247">
        <v>1715</v>
      </c>
      <c r="E10" s="100">
        <f>C10+D10</f>
        <v>3452</v>
      </c>
      <c r="F10" s="246">
        <v>1813</v>
      </c>
      <c r="G10" s="247">
        <v>1813</v>
      </c>
      <c r="H10" s="100">
        <f>F10+G10</f>
        <v>3626</v>
      </c>
      <c r="I10" s="222">
        <f t="shared" si="0"/>
        <v>5.0405561993047465</v>
      </c>
      <c r="K10" s="101"/>
      <c r="L10" s="226" t="s">
        <v>15</v>
      </c>
      <c r="M10" s="248">
        <v>285885</v>
      </c>
      <c r="N10" s="249">
        <v>266494</v>
      </c>
      <c r="O10" s="142">
        <f>SUM(M10:N10)</f>
        <v>552379</v>
      </c>
      <c r="P10" s="102">
        <v>431</v>
      </c>
      <c r="Q10" s="145">
        <f>O10+P10</f>
        <v>552810</v>
      </c>
      <c r="R10" s="248">
        <v>285696</v>
      </c>
      <c r="S10" s="249">
        <v>279239</v>
      </c>
      <c r="T10" s="142">
        <f>SUM(R10:S10)</f>
        <v>564935</v>
      </c>
      <c r="U10" s="102">
        <v>265</v>
      </c>
      <c r="V10" s="147">
        <f>T10+U10</f>
        <v>565200</v>
      </c>
      <c r="W10" s="222">
        <f t="shared" si="1"/>
        <v>2.2412763879090525</v>
      </c>
    </row>
    <row r="11" spans="1:23" ht="13.5" thickBot="1">
      <c r="A11" s="270" t="str">
        <f t="shared" si="2"/>
        <v xml:space="preserve"> </v>
      </c>
      <c r="B11" s="232" t="s">
        <v>16</v>
      </c>
      <c r="C11" s="250">
        <v>1825</v>
      </c>
      <c r="D11" s="251">
        <v>1803</v>
      </c>
      <c r="E11" s="100">
        <f>C11+D11</f>
        <v>3628</v>
      </c>
      <c r="F11" s="250">
        <v>2000</v>
      </c>
      <c r="G11" s="251">
        <v>1984</v>
      </c>
      <c r="H11" s="100">
        <f>F11+G11</f>
        <v>3984</v>
      </c>
      <c r="I11" s="222">
        <f t="shared" si="0"/>
        <v>9.8125689084895171</v>
      </c>
      <c r="K11" s="101"/>
      <c r="L11" s="232" t="s">
        <v>16</v>
      </c>
      <c r="M11" s="248">
        <v>328462</v>
      </c>
      <c r="N11" s="249">
        <v>285689</v>
      </c>
      <c r="O11" s="142">
        <f>SUM(M11:N11)</f>
        <v>614151</v>
      </c>
      <c r="P11" s="102">
        <v>206</v>
      </c>
      <c r="Q11" s="145">
        <f>O11+P11</f>
        <v>614357</v>
      </c>
      <c r="R11" s="248">
        <v>343245</v>
      </c>
      <c r="S11" s="249">
        <v>299382</v>
      </c>
      <c r="T11" s="142">
        <f>SUM(R11:S11)</f>
        <v>642627</v>
      </c>
      <c r="U11" s="102">
        <v>777</v>
      </c>
      <c r="V11" s="147">
        <f>T11+U11</f>
        <v>643404</v>
      </c>
      <c r="W11" s="222">
        <f t="shared" si="1"/>
        <v>4.7280327236443931</v>
      </c>
    </row>
    <row r="12" spans="1:23" ht="14.25" thickTop="1" thickBot="1">
      <c r="A12" s="270" t="str">
        <f>IF(ISERROR(F12/G12)," ",IF(F12/G12&gt;0.5,IF(F12/G12&lt;1.5," ","NOT OK"),"NOT OK"))</f>
        <v xml:space="preserve"> </v>
      </c>
      <c r="B12" s="210" t="s">
        <v>56</v>
      </c>
      <c r="C12" s="103">
        <f t="shared" ref="C12:H12" si="3">+C9+C10+C11</f>
        <v>5254</v>
      </c>
      <c r="D12" s="104">
        <f t="shared" si="3"/>
        <v>5216</v>
      </c>
      <c r="E12" s="105">
        <f t="shared" si="3"/>
        <v>10470</v>
      </c>
      <c r="F12" s="103">
        <f t="shared" si="3"/>
        <v>5487</v>
      </c>
      <c r="G12" s="104">
        <f t="shared" si="3"/>
        <v>5474</v>
      </c>
      <c r="H12" s="105">
        <f t="shared" si="3"/>
        <v>10961</v>
      </c>
      <c r="I12" s="106">
        <f>IF(E12=0,0,((H12/E12)-1)*100)</f>
        <v>4.6895893027698143</v>
      </c>
      <c r="L12" s="203" t="s">
        <v>56</v>
      </c>
      <c r="M12" s="148">
        <f t="shared" ref="M12:V12" si="4">+M9+M10+M11</f>
        <v>870945</v>
      </c>
      <c r="N12" s="149">
        <f t="shared" si="4"/>
        <v>796871</v>
      </c>
      <c r="O12" s="148">
        <f t="shared" si="4"/>
        <v>1667816</v>
      </c>
      <c r="P12" s="148">
        <f t="shared" si="4"/>
        <v>2923</v>
      </c>
      <c r="Q12" s="148">
        <f t="shared" si="4"/>
        <v>1670739</v>
      </c>
      <c r="R12" s="148">
        <f t="shared" si="4"/>
        <v>889440</v>
      </c>
      <c r="S12" s="149">
        <f t="shared" si="4"/>
        <v>821183</v>
      </c>
      <c r="T12" s="148">
        <f t="shared" si="4"/>
        <v>1710623</v>
      </c>
      <c r="U12" s="148">
        <f t="shared" si="4"/>
        <v>1524</v>
      </c>
      <c r="V12" s="150">
        <f t="shared" si="4"/>
        <v>1712147</v>
      </c>
      <c r="W12" s="151">
        <f>IF(Q12=0,0,((V12/Q12)-1)*100)</f>
        <v>2.4784242182650962</v>
      </c>
    </row>
    <row r="13" spans="1:23" ht="13.5" thickTop="1">
      <c r="A13" s="270" t="str">
        <f t="shared" si="2"/>
        <v xml:space="preserve"> </v>
      </c>
      <c r="B13" s="226" t="s">
        <v>18</v>
      </c>
      <c r="C13" s="246">
        <v>1984</v>
      </c>
      <c r="D13" s="247">
        <v>1970</v>
      </c>
      <c r="E13" s="100">
        <f>C13+D13</f>
        <v>3954</v>
      </c>
      <c r="F13" s="246">
        <v>2095</v>
      </c>
      <c r="G13" s="247">
        <v>2081</v>
      </c>
      <c r="H13" s="100">
        <f>F13+G13</f>
        <v>4176</v>
      </c>
      <c r="I13" s="222">
        <f t="shared" si="0"/>
        <v>5.6145675265553807</v>
      </c>
      <c r="L13" s="226" t="s">
        <v>18</v>
      </c>
      <c r="M13" s="248">
        <v>349453</v>
      </c>
      <c r="N13" s="249">
        <v>349520</v>
      </c>
      <c r="O13" s="142">
        <f>M13+N13</f>
        <v>698973</v>
      </c>
      <c r="P13" s="102">
        <v>294</v>
      </c>
      <c r="Q13" s="145">
        <f>O13+P13</f>
        <v>699267</v>
      </c>
      <c r="R13" s="248">
        <v>336102</v>
      </c>
      <c r="S13" s="249">
        <v>352081</v>
      </c>
      <c r="T13" s="142">
        <f>R13+S13</f>
        <v>688183</v>
      </c>
      <c r="U13" s="102">
        <v>785</v>
      </c>
      <c r="V13" s="147">
        <f>T13+U13</f>
        <v>688968</v>
      </c>
      <c r="W13" s="222">
        <f t="shared" si="1"/>
        <v>-1.4728279755801377</v>
      </c>
    </row>
    <row r="14" spans="1:23">
      <c r="A14" s="270" t="str">
        <f t="shared" si="2"/>
        <v xml:space="preserve"> </v>
      </c>
      <c r="B14" s="226" t="s">
        <v>19</v>
      </c>
      <c r="C14" s="248">
        <v>1805</v>
      </c>
      <c r="D14" s="252">
        <v>1802</v>
      </c>
      <c r="E14" s="100">
        <f>C14+D14</f>
        <v>3607</v>
      </c>
      <c r="F14" s="248">
        <v>1995</v>
      </c>
      <c r="G14" s="252">
        <v>1978</v>
      </c>
      <c r="H14" s="107">
        <f>F14+G14</f>
        <v>3973</v>
      </c>
      <c r="I14" s="222">
        <f t="shared" si="0"/>
        <v>10.146936512337113</v>
      </c>
      <c r="L14" s="226" t="s">
        <v>19</v>
      </c>
      <c r="M14" s="248">
        <v>322496</v>
      </c>
      <c r="N14" s="249">
        <v>345345</v>
      </c>
      <c r="O14" s="142">
        <f>M14+N14</f>
        <v>667841</v>
      </c>
      <c r="P14" s="102">
        <v>339</v>
      </c>
      <c r="Q14" s="145">
        <f>O14+P14</f>
        <v>668180</v>
      </c>
      <c r="R14" s="248">
        <v>342167</v>
      </c>
      <c r="S14" s="249">
        <v>350766</v>
      </c>
      <c r="T14" s="142">
        <f>R14+S14</f>
        <v>692933</v>
      </c>
      <c r="U14" s="102">
        <v>2016</v>
      </c>
      <c r="V14" s="147">
        <f>T14+U14</f>
        <v>694949</v>
      </c>
      <c r="W14" s="222">
        <f t="shared" si="1"/>
        <v>4.0062557993355119</v>
      </c>
    </row>
    <row r="15" spans="1:23" ht="13.5" thickBot="1">
      <c r="A15" s="272" t="str">
        <f>IF(ISERROR(F15/G15)," ",IF(F15/G15&gt;0.5,IF(F15/G15&lt;1.5," ","NOT OK"),"NOT OK"))</f>
        <v xml:space="preserve"> </v>
      </c>
      <c r="B15" s="226" t="s">
        <v>20</v>
      </c>
      <c r="C15" s="248">
        <v>1803</v>
      </c>
      <c r="D15" s="252">
        <v>1819</v>
      </c>
      <c r="E15" s="100">
        <f>+D15+C15</f>
        <v>3622</v>
      </c>
      <c r="F15" s="248">
        <v>1966</v>
      </c>
      <c r="G15" s="252">
        <v>1947</v>
      </c>
      <c r="H15" s="107">
        <f>F15+G15</f>
        <v>3913</v>
      </c>
      <c r="I15" s="222">
        <f>IF(E15=0,0,((H15/E15)-1)*100)</f>
        <v>8.0342352291551613</v>
      </c>
      <c r="J15" s="108"/>
      <c r="L15" s="226" t="s">
        <v>20</v>
      </c>
      <c r="M15" s="248">
        <v>291004</v>
      </c>
      <c r="N15" s="249">
        <v>326273</v>
      </c>
      <c r="O15" s="142">
        <f>M15+N15</f>
        <v>617277</v>
      </c>
      <c r="P15" s="102">
        <v>9</v>
      </c>
      <c r="Q15" s="145">
        <f>O15+P15</f>
        <v>617286</v>
      </c>
      <c r="R15" s="248">
        <v>313326</v>
      </c>
      <c r="S15" s="249">
        <v>341401</v>
      </c>
      <c r="T15" s="142">
        <f>R15+S15</f>
        <v>654727</v>
      </c>
      <c r="U15" s="102">
        <v>1995</v>
      </c>
      <c r="V15" s="147">
        <f>T15+U15</f>
        <v>656722</v>
      </c>
      <c r="W15" s="222">
        <f>IF(Q15=0,0,((V15/Q15)-1)*100)</f>
        <v>6.388610789812188</v>
      </c>
    </row>
    <row r="16" spans="1:23" ht="14.25" thickTop="1" thickBot="1">
      <c r="A16" s="270" t="str">
        <f>IF(ISERROR(F16/G16)," ",IF(F16/G16&gt;0.5,IF(F16/G16&lt;1.5," ","NOT OK"),"NOT OK"))</f>
        <v xml:space="preserve"> </v>
      </c>
      <c r="B16" s="210" t="s">
        <v>89</v>
      </c>
      <c r="C16" s="103">
        <f>+C13+C14+C15</f>
        <v>5592</v>
      </c>
      <c r="D16" s="104">
        <f t="shared" ref="D16:H16" si="5">+D13+D14+D15</f>
        <v>5591</v>
      </c>
      <c r="E16" s="105">
        <f t="shared" si="5"/>
        <v>11183</v>
      </c>
      <c r="F16" s="103">
        <f t="shared" si="5"/>
        <v>6056</v>
      </c>
      <c r="G16" s="104">
        <f t="shared" si="5"/>
        <v>6006</v>
      </c>
      <c r="H16" s="105">
        <f t="shared" si="5"/>
        <v>12062</v>
      </c>
      <c r="I16" s="106">
        <f>IF(E16=0,0,((H16/E16)-1)*100)</f>
        <v>7.8601448627380943</v>
      </c>
      <c r="L16" s="203" t="s">
        <v>89</v>
      </c>
      <c r="M16" s="148">
        <f t="shared" ref="M16:V16" si="6">+M13+M14+M15</f>
        <v>962953</v>
      </c>
      <c r="N16" s="149">
        <f t="shared" si="6"/>
        <v>1021138</v>
      </c>
      <c r="O16" s="148">
        <f t="shared" si="6"/>
        <v>1984091</v>
      </c>
      <c r="P16" s="148">
        <f t="shared" si="6"/>
        <v>642</v>
      </c>
      <c r="Q16" s="148">
        <f t="shared" si="6"/>
        <v>1984733</v>
      </c>
      <c r="R16" s="148">
        <f t="shared" si="6"/>
        <v>991595</v>
      </c>
      <c r="S16" s="149">
        <f t="shared" si="6"/>
        <v>1044248</v>
      </c>
      <c r="T16" s="148">
        <f t="shared" si="6"/>
        <v>2035843</v>
      </c>
      <c r="U16" s="148">
        <f t="shared" si="6"/>
        <v>4796</v>
      </c>
      <c r="V16" s="150">
        <f t="shared" si="6"/>
        <v>2040639</v>
      </c>
      <c r="W16" s="151">
        <f>IF(Q16=0,0,((V16/Q16)-1)*100)</f>
        <v>2.8168020585136677</v>
      </c>
    </row>
    <row r="17" spans="1:23" ht="13.5" thickTop="1">
      <c r="A17" s="270" t="str">
        <f t="shared" si="2"/>
        <v xml:space="preserve"> </v>
      </c>
      <c r="B17" s="226" t="s">
        <v>21</v>
      </c>
      <c r="C17" s="253">
        <v>1769</v>
      </c>
      <c r="D17" s="254">
        <v>1772</v>
      </c>
      <c r="E17" s="100">
        <f>C17+D17</f>
        <v>3541</v>
      </c>
      <c r="F17" s="253">
        <v>1709</v>
      </c>
      <c r="G17" s="254">
        <v>1710</v>
      </c>
      <c r="H17" s="107">
        <f>F17+G17</f>
        <v>3419</v>
      </c>
      <c r="I17" s="222">
        <f t="shared" si="0"/>
        <v>-3.4453544196554664</v>
      </c>
      <c r="L17" s="226" t="s">
        <v>21</v>
      </c>
      <c r="M17" s="248">
        <v>268015</v>
      </c>
      <c r="N17" s="249">
        <v>284813</v>
      </c>
      <c r="O17" s="142">
        <f>M17+N17</f>
        <v>552828</v>
      </c>
      <c r="P17" s="102">
        <v>161</v>
      </c>
      <c r="Q17" s="145">
        <f>+O17+P17</f>
        <v>552989</v>
      </c>
      <c r="R17" s="248">
        <v>265739</v>
      </c>
      <c r="S17" s="249">
        <v>280695</v>
      </c>
      <c r="T17" s="142">
        <f>R17+S17</f>
        <v>546434</v>
      </c>
      <c r="U17" s="102">
        <v>1455</v>
      </c>
      <c r="V17" s="147">
        <f>T17+U17</f>
        <v>547889</v>
      </c>
      <c r="W17" s="222">
        <f t="shared" si="1"/>
        <v>-0.92226065979612581</v>
      </c>
    </row>
    <row r="18" spans="1:23">
      <c r="A18" s="270" t="str">
        <f>IF(ISERROR(F18/G18)," ",IF(F18/G18&gt;0.5,IF(F18/G18&lt;1.5," ","NOT OK"),"NOT OK"))</f>
        <v xml:space="preserve"> </v>
      </c>
      <c r="B18" s="226" t="s">
        <v>90</v>
      </c>
      <c r="C18" s="253">
        <v>1607</v>
      </c>
      <c r="D18" s="254">
        <v>1611</v>
      </c>
      <c r="E18" s="100">
        <f>C18+D18</f>
        <v>3218</v>
      </c>
      <c r="F18" s="253">
        <v>1650</v>
      </c>
      <c r="G18" s="254">
        <v>1650</v>
      </c>
      <c r="H18" s="107">
        <f>F18+G18</f>
        <v>3300</v>
      </c>
      <c r="I18" s="222">
        <f>IF(E18=0,0,((H18/E18)-1)*100)</f>
        <v>2.5481665630826544</v>
      </c>
      <c r="L18" s="226" t="s">
        <v>90</v>
      </c>
      <c r="M18" s="248">
        <v>212183</v>
      </c>
      <c r="N18" s="249">
        <v>230525</v>
      </c>
      <c r="O18" s="142">
        <f>M18+N18</f>
        <v>442708</v>
      </c>
      <c r="P18" s="102">
        <v>4</v>
      </c>
      <c r="Q18" s="145">
        <f>O18+P18</f>
        <v>442712</v>
      </c>
      <c r="R18" s="248">
        <v>237348</v>
      </c>
      <c r="S18" s="249">
        <v>252225</v>
      </c>
      <c r="T18" s="142">
        <f>R18+S18</f>
        <v>489573</v>
      </c>
      <c r="U18" s="102">
        <v>569</v>
      </c>
      <c r="V18" s="147">
        <f>T18+U18</f>
        <v>490142</v>
      </c>
      <c r="W18" s="222">
        <f>IF(Q18=0,0,((V18/Q18)-1)*100)</f>
        <v>10.713511266918442</v>
      </c>
    </row>
    <row r="19" spans="1:23" ht="13.5" thickBot="1">
      <c r="A19" s="273" t="str">
        <f t="shared" si="2"/>
        <v xml:space="preserve"> </v>
      </c>
      <c r="B19" s="226" t="s">
        <v>22</v>
      </c>
      <c r="C19" s="253">
        <v>1431</v>
      </c>
      <c r="D19" s="254">
        <v>1455</v>
      </c>
      <c r="E19" s="100">
        <f>C19+D19</f>
        <v>2886</v>
      </c>
      <c r="F19" s="253">
        <v>1605</v>
      </c>
      <c r="G19" s="254">
        <v>1605</v>
      </c>
      <c r="H19" s="107">
        <f>F19+G19</f>
        <v>3210</v>
      </c>
      <c r="I19" s="222">
        <f>IF(E19=0,0,((H19/E19)-1)*100)</f>
        <v>11.226611226611215</v>
      </c>
      <c r="J19" s="109"/>
      <c r="L19" s="226" t="s">
        <v>22</v>
      </c>
      <c r="M19" s="248">
        <v>192151</v>
      </c>
      <c r="N19" s="249">
        <v>194854</v>
      </c>
      <c r="O19" s="143">
        <f>M19+N19</f>
        <v>387005</v>
      </c>
      <c r="P19" s="255">
        <v>135</v>
      </c>
      <c r="Q19" s="145">
        <f>O19+P19</f>
        <v>387140</v>
      </c>
      <c r="R19" s="248">
        <v>235722</v>
      </c>
      <c r="S19" s="249">
        <v>232706</v>
      </c>
      <c r="T19" s="143">
        <f>R19+S19</f>
        <v>468428</v>
      </c>
      <c r="U19" s="255">
        <v>578</v>
      </c>
      <c r="V19" s="147">
        <f>T19+U19</f>
        <v>469006</v>
      </c>
      <c r="W19" s="222">
        <f>IF(Q19=0,0,((V19/Q19)-1)*100)</f>
        <v>21.14635532365552</v>
      </c>
    </row>
    <row r="20" spans="1:23" ht="16.5" thickTop="1" thickBot="1">
      <c r="A20" s="115" t="str">
        <f t="shared" si="2"/>
        <v xml:space="preserve"> </v>
      </c>
      <c r="B20" s="211" t="s">
        <v>62</v>
      </c>
      <c r="C20" s="113">
        <f>C19+C17+C18</f>
        <v>4807</v>
      </c>
      <c r="D20" s="114">
        <f t="shared" ref="D20:H20" si="7">D19+D17+D18</f>
        <v>4838</v>
      </c>
      <c r="E20" s="112">
        <f t="shared" si="7"/>
        <v>9645</v>
      </c>
      <c r="F20" s="113">
        <f t="shared" si="7"/>
        <v>4964</v>
      </c>
      <c r="G20" s="114">
        <f t="shared" si="7"/>
        <v>4965</v>
      </c>
      <c r="H20" s="114">
        <f t="shared" si="7"/>
        <v>9929</v>
      </c>
      <c r="I20" s="106">
        <f t="shared" si="0"/>
        <v>2.9445308449974172</v>
      </c>
      <c r="J20" s="115"/>
      <c r="K20" s="116"/>
      <c r="L20" s="204" t="s">
        <v>62</v>
      </c>
      <c r="M20" s="152">
        <f>M19+M17+M18</f>
        <v>672349</v>
      </c>
      <c r="N20" s="152">
        <f t="shared" ref="N20:V20" si="8">N19+N17+N18</f>
        <v>710192</v>
      </c>
      <c r="O20" s="153">
        <f t="shared" si="8"/>
        <v>1382541</v>
      </c>
      <c r="P20" s="153">
        <f t="shared" si="8"/>
        <v>300</v>
      </c>
      <c r="Q20" s="153">
        <f t="shared" si="8"/>
        <v>1382841</v>
      </c>
      <c r="R20" s="152">
        <f t="shared" si="8"/>
        <v>738809</v>
      </c>
      <c r="S20" s="152">
        <f t="shared" si="8"/>
        <v>765626</v>
      </c>
      <c r="T20" s="153">
        <f t="shared" si="8"/>
        <v>1504435</v>
      </c>
      <c r="U20" s="153">
        <f t="shared" si="8"/>
        <v>2602</v>
      </c>
      <c r="V20" s="153">
        <f t="shared" si="8"/>
        <v>1507037</v>
      </c>
      <c r="W20" s="154">
        <f t="shared" si="1"/>
        <v>8.981220545239843</v>
      </c>
    </row>
    <row r="21" spans="1:23" ht="13.5" thickTop="1">
      <c r="A21" s="270" t="str">
        <f t="shared" si="2"/>
        <v xml:space="preserve"> </v>
      </c>
      <c r="B21" s="226" t="s">
        <v>24</v>
      </c>
      <c r="C21" s="248">
        <v>1498</v>
      </c>
      <c r="D21" s="252">
        <v>1526</v>
      </c>
      <c r="E21" s="117">
        <f>C21+D21</f>
        <v>3024</v>
      </c>
      <c r="F21" s="248">
        <v>1756</v>
      </c>
      <c r="G21" s="252">
        <v>1735</v>
      </c>
      <c r="H21" s="118">
        <f>F21+G21</f>
        <v>3491</v>
      </c>
      <c r="I21" s="222">
        <f t="shared" si="0"/>
        <v>15.443121693121697</v>
      </c>
      <c r="L21" s="226" t="s">
        <v>25</v>
      </c>
      <c r="M21" s="248">
        <v>223302</v>
      </c>
      <c r="N21" s="249">
        <v>218905</v>
      </c>
      <c r="O21" s="143">
        <f>SUM(M21:N21)</f>
        <v>442207</v>
      </c>
      <c r="P21" s="256">
        <v>146</v>
      </c>
      <c r="Q21" s="145">
        <f>O21+P21</f>
        <v>442353</v>
      </c>
      <c r="R21" s="248">
        <v>280262</v>
      </c>
      <c r="S21" s="249">
        <v>266021</v>
      </c>
      <c r="T21" s="143">
        <f>SUM(R21:S21)</f>
        <v>546283</v>
      </c>
      <c r="U21" s="256">
        <v>399</v>
      </c>
      <c r="V21" s="147">
        <f>T21+U21</f>
        <v>546682</v>
      </c>
      <c r="W21" s="222">
        <f t="shared" si="1"/>
        <v>23.585010161567798</v>
      </c>
    </row>
    <row r="22" spans="1:23">
      <c r="A22" s="270" t="str">
        <f t="shared" si="2"/>
        <v xml:space="preserve"> </v>
      </c>
      <c r="B22" s="226" t="s">
        <v>26</v>
      </c>
      <c r="C22" s="248">
        <v>1550</v>
      </c>
      <c r="D22" s="252">
        <v>1576</v>
      </c>
      <c r="E22" s="119">
        <f>C22+D22</f>
        <v>3126</v>
      </c>
      <c r="F22" s="248">
        <v>1810</v>
      </c>
      <c r="G22" s="252">
        <v>1777</v>
      </c>
      <c r="H22" s="119">
        <f>F22+G22</f>
        <v>3587</v>
      </c>
      <c r="I22" s="222">
        <f>IF(E22=0,0,((H22/E22)-1)*100)</f>
        <v>14.747280870121561</v>
      </c>
      <c r="L22" s="226" t="s">
        <v>26</v>
      </c>
      <c r="M22" s="248">
        <v>235789</v>
      </c>
      <c r="N22" s="249">
        <v>250314</v>
      </c>
      <c r="O22" s="143">
        <f>SUM(M22:N22)</f>
        <v>486103</v>
      </c>
      <c r="P22" s="102">
        <v>368</v>
      </c>
      <c r="Q22" s="145">
        <f>O22+P22</f>
        <v>486471</v>
      </c>
      <c r="R22" s="248">
        <v>287443</v>
      </c>
      <c r="S22" s="249">
        <v>296451</v>
      </c>
      <c r="T22" s="143">
        <f>SUM(R22:S22)</f>
        <v>583894</v>
      </c>
      <c r="U22" s="102">
        <v>267</v>
      </c>
      <c r="V22" s="147">
        <f>T22+U22</f>
        <v>584161</v>
      </c>
      <c r="W22" s="222">
        <f>IF(Q22=0,0,((V22/Q22)-1)*100)</f>
        <v>20.081361478895964</v>
      </c>
    </row>
    <row r="23" spans="1:23" ht="13.5" thickBot="1">
      <c r="A23" s="270" t="str">
        <f t="shared" si="2"/>
        <v xml:space="preserve"> </v>
      </c>
      <c r="B23" s="226" t="s">
        <v>27</v>
      </c>
      <c r="C23" s="248">
        <v>1474</v>
      </c>
      <c r="D23" s="257">
        <v>1465</v>
      </c>
      <c r="E23" s="120">
        <f>C23+D23</f>
        <v>2939</v>
      </c>
      <c r="F23" s="248">
        <v>1658</v>
      </c>
      <c r="G23" s="257">
        <v>1628</v>
      </c>
      <c r="H23" s="120">
        <f>F23+G23</f>
        <v>3286</v>
      </c>
      <c r="I23" s="223">
        <f>IF(E23=0,0,((H23/E23)-1)*100)</f>
        <v>11.806736985369181</v>
      </c>
      <c r="L23" s="226" t="s">
        <v>27</v>
      </c>
      <c r="M23" s="248">
        <v>214207</v>
      </c>
      <c r="N23" s="249">
        <v>202283</v>
      </c>
      <c r="O23" s="143">
        <f>SUM(M23:N23)</f>
        <v>416490</v>
      </c>
      <c r="P23" s="255">
        <v>12</v>
      </c>
      <c r="Q23" s="145">
        <f>O23+P23</f>
        <v>416502</v>
      </c>
      <c r="R23" s="248">
        <v>233600</v>
      </c>
      <c r="S23" s="249">
        <v>223471</v>
      </c>
      <c r="T23" s="143">
        <f>SUM(R23:S23)</f>
        <v>457071</v>
      </c>
      <c r="U23" s="255">
        <v>720</v>
      </c>
      <c r="V23" s="147">
        <f>T23+U23</f>
        <v>457791</v>
      </c>
      <c r="W23" s="222">
        <f>IF(Q23=0,0,((V23/Q23)-1)*100)</f>
        <v>9.9132777273578618</v>
      </c>
    </row>
    <row r="24" spans="1:23" ht="14.25" thickTop="1" thickBot="1">
      <c r="A24" s="270" t="str">
        <f t="shared" si="2"/>
        <v xml:space="preserve"> </v>
      </c>
      <c r="B24" s="210" t="s">
        <v>60</v>
      </c>
      <c r="C24" s="113">
        <f t="shared" ref="C24:H24" si="9">+C21+C22+C23</f>
        <v>4522</v>
      </c>
      <c r="D24" s="121">
        <f t="shared" si="9"/>
        <v>4567</v>
      </c>
      <c r="E24" s="113">
        <f t="shared" si="9"/>
        <v>9089</v>
      </c>
      <c r="F24" s="113">
        <f t="shared" si="9"/>
        <v>5224</v>
      </c>
      <c r="G24" s="121">
        <f t="shared" si="9"/>
        <v>5140</v>
      </c>
      <c r="H24" s="113">
        <f t="shared" si="9"/>
        <v>10364</v>
      </c>
      <c r="I24" s="106">
        <f t="shared" ref="I24" si="10">IF(E24=0,0,((H24/E24)-1)*100)</f>
        <v>14.027945868632408</v>
      </c>
      <c r="L24" s="203" t="s">
        <v>60</v>
      </c>
      <c r="M24" s="148">
        <f t="shared" ref="M24:V24" si="11">+M21+M22+M23</f>
        <v>673298</v>
      </c>
      <c r="N24" s="149">
        <f t="shared" si="11"/>
        <v>671502</v>
      </c>
      <c r="O24" s="148">
        <f t="shared" si="11"/>
        <v>1344800</v>
      </c>
      <c r="P24" s="148">
        <f t="shared" si="11"/>
        <v>526</v>
      </c>
      <c r="Q24" s="148">
        <f t="shared" si="11"/>
        <v>1345326</v>
      </c>
      <c r="R24" s="148">
        <f t="shared" si="11"/>
        <v>801305</v>
      </c>
      <c r="S24" s="149">
        <f t="shared" si="11"/>
        <v>785943</v>
      </c>
      <c r="T24" s="148">
        <f t="shared" si="11"/>
        <v>1587248</v>
      </c>
      <c r="U24" s="148">
        <f t="shared" si="11"/>
        <v>1386</v>
      </c>
      <c r="V24" s="148">
        <f t="shared" si="11"/>
        <v>1588634</v>
      </c>
      <c r="W24" s="151">
        <f t="shared" ref="W24" si="12">IF(Q24=0,0,((V24/Q24)-1)*100)</f>
        <v>18.085430594517614</v>
      </c>
    </row>
    <row r="25" spans="1:23" ht="14.25" thickTop="1" thickBot="1">
      <c r="A25" s="270" t="str">
        <f>IF(ISERROR(F25/G25)," ",IF(F25/G25&gt;0.5,IF(F25/G25&lt;1.5," ","NOT OK"),"NOT OK"))</f>
        <v xml:space="preserve"> </v>
      </c>
      <c r="B25" s="210" t="s">
        <v>94</v>
      </c>
      <c r="C25" s="103">
        <f>+C16+C20+C24</f>
        <v>14921</v>
      </c>
      <c r="D25" s="104">
        <f t="shared" ref="D25:H25" si="13">+D16+D20+D24</f>
        <v>14996</v>
      </c>
      <c r="E25" s="105">
        <f t="shared" si="13"/>
        <v>29917</v>
      </c>
      <c r="F25" s="103">
        <f t="shared" si="13"/>
        <v>16244</v>
      </c>
      <c r="G25" s="104">
        <f t="shared" si="13"/>
        <v>16111</v>
      </c>
      <c r="H25" s="105">
        <f t="shared" si="13"/>
        <v>32355</v>
      </c>
      <c r="I25" s="106">
        <f>IF(E25=0,0,((H25/E25)-1)*100)</f>
        <v>8.1492128221412496</v>
      </c>
      <c r="L25" s="203" t="s">
        <v>94</v>
      </c>
      <c r="M25" s="148">
        <f t="shared" ref="M25:V25" si="14">+M16+M20+M24</f>
        <v>2308600</v>
      </c>
      <c r="N25" s="149">
        <f t="shared" si="14"/>
        <v>2402832</v>
      </c>
      <c r="O25" s="148">
        <f t="shared" si="14"/>
        <v>4711432</v>
      </c>
      <c r="P25" s="148">
        <f t="shared" si="14"/>
        <v>1468</v>
      </c>
      <c r="Q25" s="148">
        <f t="shared" si="14"/>
        <v>4712900</v>
      </c>
      <c r="R25" s="148">
        <f t="shared" si="14"/>
        <v>2531709</v>
      </c>
      <c r="S25" s="149">
        <f t="shared" si="14"/>
        <v>2595817</v>
      </c>
      <c r="T25" s="148">
        <f t="shared" si="14"/>
        <v>5127526</v>
      </c>
      <c r="U25" s="148">
        <f t="shared" si="14"/>
        <v>8784</v>
      </c>
      <c r="V25" s="150">
        <f t="shared" si="14"/>
        <v>5136310</v>
      </c>
      <c r="W25" s="151">
        <f>IF(Q25=0,0,((V25/Q25)-1)*100)</f>
        <v>8.9840650130492925</v>
      </c>
    </row>
    <row r="26" spans="1:23" ht="14.25" thickTop="1" thickBot="1">
      <c r="A26" s="271" t="str">
        <f>IF(ISERROR(F26/G26)," ",IF(F26/G26&gt;0.5,IF(F26/G26&lt;1.5," ","NOT OK"),"NOT OK"))</f>
        <v xml:space="preserve"> </v>
      </c>
      <c r="B26" s="210" t="s">
        <v>92</v>
      </c>
      <c r="C26" s="103">
        <f>+C12+C16+C20+C24</f>
        <v>20175</v>
      </c>
      <c r="D26" s="104">
        <f t="shared" ref="D26:H26" si="15">+D12+D16+D20+D24</f>
        <v>20212</v>
      </c>
      <c r="E26" s="105">
        <f t="shared" si="15"/>
        <v>40387</v>
      </c>
      <c r="F26" s="103">
        <f t="shared" si="15"/>
        <v>21731</v>
      </c>
      <c r="G26" s="104">
        <f t="shared" si="15"/>
        <v>21585</v>
      </c>
      <c r="H26" s="105">
        <f t="shared" si="15"/>
        <v>43316</v>
      </c>
      <c r="I26" s="106">
        <f t="shared" ref="I26" si="16">IF(E26=0,0,((H26/E26)-1)*100)</f>
        <v>7.2523336717260412</v>
      </c>
      <c r="J26" s="101"/>
      <c r="L26" s="203" t="s">
        <v>92</v>
      </c>
      <c r="M26" s="148">
        <f t="shared" ref="M26:V26" si="17">+M12+M16+M20+M24</f>
        <v>3179545</v>
      </c>
      <c r="N26" s="149">
        <f t="shared" si="17"/>
        <v>3199703</v>
      </c>
      <c r="O26" s="148">
        <f t="shared" si="17"/>
        <v>6379248</v>
      </c>
      <c r="P26" s="148">
        <f t="shared" si="17"/>
        <v>4391</v>
      </c>
      <c r="Q26" s="148">
        <f t="shared" si="17"/>
        <v>6383639</v>
      </c>
      <c r="R26" s="148">
        <f t="shared" si="17"/>
        <v>3421149</v>
      </c>
      <c r="S26" s="149">
        <f t="shared" si="17"/>
        <v>3417000</v>
      </c>
      <c r="T26" s="148">
        <f t="shared" si="17"/>
        <v>6838149</v>
      </c>
      <c r="U26" s="148">
        <f t="shared" si="17"/>
        <v>10308</v>
      </c>
      <c r="V26" s="150">
        <f t="shared" si="17"/>
        <v>6848457</v>
      </c>
      <c r="W26" s="151">
        <f t="shared" ref="W26" si="18">IF(Q26=0,0,((V26/Q26)-1)*100)</f>
        <v>7.281395454849493</v>
      </c>
    </row>
    <row r="27" spans="1:23" ht="14.25" thickTop="1" thickBot="1">
      <c r="B27" s="205" t="s">
        <v>61</v>
      </c>
      <c r="C27" s="95"/>
      <c r="D27" s="95"/>
      <c r="E27" s="95"/>
      <c r="F27" s="95"/>
      <c r="G27" s="95"/>
      <c r="H27" s="95"/>
      <c r="I27" s="96"/>
      <c r="L27" s="205" t="s">
        <v>61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6"/>
    </row>
    <row r="28" spans="1:23" ht="13.5" thickTop="1">
      <c r="B28" s="316" t="s">
        <v>29</v>
      </c>
      <c r="C28" s="317"/>
      <c r="D28" s="317"/>
      <c r="E28" s="317"/>
      <c r="F28" s="317"/>
      <c r="G28" s="317"/>
      <c r="H28" s="317"/>
      <c r="I28" s="318"/>
      <c r="L28" s="319" t="s">
        <v>30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1"/>
    </row>
    <row r="29" spans="1:23" ht="13.5" thickBot="1">
      <c r="B29" s="307" t="s">
        <v>31</v>
      </c>
      <c r="C29" s="308"/>
      <c r="D29" s="308"/>
      <c r="E29" s="308"/>
      <c r="F29" s="308"/>
      <c r="G29" s="308"/>
      <c r="H29" s="308"/>
      <c r="I29" s="309"/>
      <c r="L29" s="310" t="s">
        <v>32</v>
      </c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2"/>
    </row>
    <row r="30" spans="1:23" ht="14.25" thickTop="1" thickBot="1">
      <c r="B30" s="202"/>
      <c r="C30" s="95"/>
      <c r="D30" s="95"/>
      <c r="E30" s="95"/>
      <c r="F30" s="95"/>
      <c r="G30" s="95"/>
      <c r="H30" s="95"/>
      <c r="I30" s="96"/>
      <c r="L30" s="202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6"/>
    </row>
    <row r="31" spans="1:23" ht="14.25" thickTop="1" thickBot="1">
      <c r="B31" s="224"/>
      <c r="C31" s="301" t="s">
        <v>91</v>
      </c>
      <c r="D31" s="302"/>
      <c r="E31" s="303"/>
      <c r="F31" s="304" t="s">
        <v>93</v>
      </c>
      <c r="G31" s="305"/>
      <c r="H31" s="306"/>
      <c r="I31" s="225" t="s">
        <v>4</v>
      </c>
      <c r="L31" s="224"/>
      <c r="M31" s="313" t="s">
        <v>91</v>
      </c>
      <c r="N31" s="314"/>
      <c r="O31" s="314"/>
      <c r="P31" s="314"/>
      <c r="Q31" s="315"/>
      <c r="R31" s="313" t="s">
        <v>93</v>
      </c>
      <c r="S31" s="314"/>
      <c r="T31" s="314"/>
      <c r="U31" s="314"/>
      <c r="V31" s="315"/>
      <c r="W31" s="225" t="s">
        <v>4</v>
      </c>
    </row>
    <row r="32" spans="1:23" ht="13.5" thickTop="1">
      <c r="B32" s="226" t="s">
        <v>5</v>
      </c>
      <c r="C32" s="227"/>
      <c r="D32" s="228"/>
      <c r="E32" s="158"/>
      <c r="F32" s="227"/>
      <c r="G32" s="228"/>
      <c r="H32" s="158"/>
      <c r="I32" s="229" t="s">
        <v>6</v>
      </c>
      <c r="L32" s="226" t="s">
        <v>5</v>
      </c>
      <c r="M32" s="227"/>
      <c r="N32" s="230"/>
      <c r="O32" s="155"/>
      <c r="P32" s="231"/>
      <c r="Q32" s="156"/>
      <c r="R32" s="227"/>
      <c r="S32" s="230"/>
      <c r="T32" s="155"/>
      <c r="U32" s="231"/>
      <c r="V32" s="155"/>
      <c r="W32" s="229" t="s">
        <v>6</v>
      </c>
    </row>
    <row r="33" spans="1:23" ht="13.5" thickBot="1">
      <c r="B33" s="232"/>
      <c r="C33" s="233" t="s">
        <v>7</v>
      </c>
      <c r="D33" s="234" t="s">
        <v>8</v>
      </c>
      <c r="E33" s="218" t="s">
        <v>9</v>
      </c>
      <c r="F33" s="233" t="s">
        <v>7</v>
      </c>
      <c r="G33" s="234" t="s">
        <v>8</v>
      </c>
      <c r="H33" s="218" t="s">
        <v>9</v>
      </c>
      <c r="I33" s="235"/>
      <c r="L33" s="232"/>
      <c r="M33" s="236" t="s">
        <v>10</v>
      </c>
      <c r="N33" s="237" t="s">
        <v>11</v>
      </c>
      <c r="O33" s="157" t="s">
        <v>12</v>
      </c>
      <c r="P33" s="238" t="s">
        <v>13</v>
      </c>
      <c r="Q33" s="219" t="s">
        <v>9</v>
      </c>
      <c r="R33" s="236" t="s">
        <v>10</v>
      </c>
      <c r="S33" s="237" t="s">
        <v>11</v>
      </c>
      <c r="T33" s="157" t="s">
        <v>12</v>
      </c>
      <c r="U33" s="238" t="s">
        <v>13</v>
      </c>
      <c r="V33" s="157" t="s">
        <v>9</v>
      </c>
      <c r="W33" s="235"/>
    </row>
    <row r="34" spans="1:23" ht="5.25" customHeight="1" thickTop="1">
      <c r="B34" s="226"/>
      <c r="C34" s="239"/>
      <c r="D34" s="240"/>
      <c r="E34" s="99"/>
      <c r="F34" s="239"/>
      <c r="G34" s="240"/>
      <c r="H34" s="99"/>
      <c r="I34" s="241"/>
      <c r="L34" s="226"/>
      <c r="M34" s="242"/>
      <c r="N34" s="243"/>
      <c r="O34" s="141"/>
      <c r="P34" s="244"/>
      <c r="Q34" s="144"/>
      <c r="R34" s="242"/>
      <c r="S34" s="243"/>
      <c r="T34" s="141"/>
      <c r="U34" s="244"/>
      <c r="V34" s="146"/>
      <c r="W34" s="245"/>
    </row>
    <row r="35" spans="1:23">
      <c r="A35" s="95" t="str">
        <f t="shared" si="2"/>
        <v xml:space="preserve"> </v>
      </c>
      <c r="B35" s="226" t="s">
        <v>14</v>
      </c>
      <c r="C35" s="246">
        <v>1358</v>
      </c>
      <c r="D35" s="247">
        <v>1354</v>
      </c>
      <c r="E35" s="100">
        <f>C35+D35</f>
        <v>2712</v>
      </c>
      <c r="F35" s="246">
        <v>1538</v>
      </c>
      <c r="G35" s="247">
        <v>1543</v>
      </c>
      <c r="H35" s="100">
        <f>F35+G35</f>
        <v>3081</v>
      </c>
      <c r="I35" s="222">
        <f t="shared" ref="I35:I47" si="19">IF(E35=0,0,((H35/E35)-1)*100)</f>
        <v>13.606194690265493</v>
      </c>
      <c r="K35" s="101"/>
      <c r="L35" s="226" t="s">
        <v>14</v>
      </c>
      <c r="M35" s="248">
        <v>217913</v>
      </c>
      <c r="N35" s="249">
        <v>212737</v>
      </c>
      <c r="O35" s="142">
        <f>SUM(M35:N35)</f>
        <v>430650</v>
      </c>
      <c r="P35" s="102">
        <v>156</v>
      </c>
      <c r="Q35" s="145">
        <f>O35+P35</f>
        <v>430806</v>
      </c>
      <c r="R35" s="248">
        <v>223778</v>
      </c>
      <c r="S35" s="249">
        <v>224239</v>
      </c>
      <c r="T35" s="142">
        <f>SUM(R35:S35)</f>
        <v>448017</v>
      </c>
      <c r="U35" s="102">
        <v>506</v>
      </c>
      <c r="V35" s="147">
        <f>T35+U35</f>
        <v>448523</v>
      </c>
      <c r="W35" s="222">
        <f t="shared" ref="W35:W47" si="20">IF(Q35=0,0,((V35/Q35)-1)*100)</f>
        <v>4.1125239667042734</v>
      </c>
    </row>
    <row r="36" spans="1:23">
      <c r="A36" s="95" t="str">
        <f t="shared" si="2"/>
        <v xml:space="preserve"> </v>
      </c>
      <c r="B36" s="226" t="s">
        <v>15</v>
      </c>
      <c r="C36" s="246">
        <v>1325</v>
      </c>
      <c r="D36" s="247">
        <v>1344</v>
      </c>
      <c r="E36" s="100">
        <f>C36+D36</f>
        <v>2669</v>
      </c>
      <c r="F36" s="246">
        <v>1520</v>
      </c>
      <c r="G36" s="247">
        <v>1519</v>
      </c>
      <c r="H36" s="100">
        <f>F36+G36</f>
        <v>3039</v>
      </c>
      <c r="I36" s="222">
        <f t="shared" si="19"/>
        <v>13.862869988759829</v>
      </c>
      <c r="K36" s="101"/>
      <c r="L36" s="226" t="s">
        <v>15</v>
      </c>
      <c r="M36" s="248">
        <v>209902</v>
      </c>
      <c r="N36" s="249">
        <v>204968</v>
      </c>
      <c r="O36" s="142">
        <f>SUM(M36:N36)</f>
        <v>414870</v>
      </c>
      <c r="P36" s="102">
        <v>132</v>
      </c>
      <c r="Q36" s="145">
        <f>O36+P36</f>
        <v>415002</v>
      </c>
      <c r="R36" s="248">
        <v>219355</v>
      </c>
      <c r="S36" s="249">
        <v>213643</v>
      </c>
      <c r="T36" s="142">
        <f>SUM(R36:S36)</f>
        <v>432998</v>
      </c>
      <c r="U36" s="102">
        <v>87</v>
      </c>
      <c r="V36" s="147">
        <f>T36+U36</f>
        <v>433085</v>
      </c>
      <c r="W36" s="222">
        <f t="shared" si="20"/>
        <v>4.3573283984173594</v>
      </c>
    </row>
    <row r="37" spans="1:23" ht="13.5" thickBot="1">
      <c r="A37" s="95" t="str">
        <f t="shared" si="2"/>
        <v xml:space="preserve"> </v>
      </c>
      <c r="B37" s="232" t="s">
        <v>16</v>
      </c>
      <c r="C37" s="250">
        <v>1480</v>
      </c>
      <c r="D37" s="251">
        <v>1493</v>
      </c>
      <c r="E37" s="100">
        <f>C37+D37</f>
        <v>2973</v>
      </c>
      <c r="F37" s="250">
        <v>1602</v>
      </c>
      <c r="G37" s="251">
        <v>1614</v>
      </c>
      <c r="H37" s="100">
        <f>F37+G37</f>
        <v>3216</v>
      </c>
      <c r="I37" s="222">
        <f t="shared" si="19"/>
        <v>8.1735620585267519</v>
      </c>
      <c r="K37" s="101"/>
      <c r="L37" s="232" t="s">
        <v>16</v>
      </c>
      <c r="M37" s="248">
        <v>223728</v>
      </c>
      <c r="N37" s="249">
        <v>198387</v>
      </c>
      <c r="O37" s="142">
        <f>SUM(M37:N37)</f>
        <v>422115</v>
      </c>
      <c r="P37" s="102">
        <v>166</v>
      </c>
      <c r="Q37" s="145">
        <f>O37+P37</f>
        <v>422281</v>
      </c>
      <c r="R37" s="248">
        <v>251403</v>
      </c>
      <c r="S37" s="249">
        <v>219251</v>
      </c>
      <c r="T37" s="142">
        <f>SUM(R37:S37)</f>
        <v>470654</v>
      </c>
      <c r="U37" s="102">
        <v>112</v>
      </c>
      <c r="V37" s="147">
        <f>T37+U37</f>
        <v>470766</v>
      </c>
      <c r="W37" s="222">
        <f t="shared" si="20"/>
        <v>11.481691101422985</v>
      </c>
    </row>
    <row r="38" spans="1:23" ht="14.25" thickTop="1" thickBot="1">
      <c r="A38" s="95" t="str">
        <f>IF(ISERROR(F38/G38)," ",IF(F38/G38&gt;0.5,IF(F38/G38&lt;1.5," ","NOT OK"),"NOT OK"))</f>
        <v xml:space="preserve"> </v>
      </c>
      <c r="B38" s="210" t="s">
        <v>56</v>
      </c>
      <c r="C38" s="103">
        <f t="shared" ref="C38:H38" si="21">+C35+C36+C37</f>
        <v>4163</v>
      </c>
      <c r="D38" s="104">
        <f t="shared" si="21"/>
        <v>4191</v>
      </c>
      <c r="E38" s="105">
        <f t="shared" si="21"/>
        <v>8354</v>
      </c>
      <c r="F38" s="103">
        <f t="shared" si="21"/>
        <v>4660</v>
      </c>
      <c r="G38" s="104">
        <f t="shared" si="21"/>
        <v>4676</v>
      </c>
      <c r="H38" s="105">
        <f t="shared" si="21"/>
        <v>9336</v>
      </c>
      <c r="I38" s="106">
        <f>IF(E38=0,0,((H38/E38)-1)*100)</f>
        <v>11.754847977017002</v>
      </c>
      <c r="L38" s="203" t="s">
        <v>56</v>
      </c>
      <c r="M38" s="148">
        <f t="shared" ref="M38:V38" si="22">+M35+M36+M37</f>
        <v>651543</v>
      </c>
      <c r="N38" s="149">
        <f t="shared" si="22"/>
        <v>616092</v>
      </c>
      <c r="O38" s="148">
        <f t="shared" si="22"/>
        <v>1267635</v>
      </c>
      <c r="P38" s="148">
        <f t="shared" si="22"/>
        <v>454</v>
      </c>
      <c r="Q38" s="148">
        <f t="shared" si="22"/>
        <v>1268089</v>
      </c>
      <c r="R38" s="148">
        <f t="shared" si="22"/>
        <v>694536</v>
      </c>
      <c r="S38" s="149">
        <f t="shared" si="22"/>
        <v>657133</v>
      </c>
      <c r="T38" s="148">
        <f t="shared" si="22"/>
        <v>1351669</v>
      </c>
      <c r="U38" s="148">
        <f t="shared" si="22"/>
        <v>705</v>
      </c>
      <c r="V38" s="150">
        <f t="shared" si="22"/>
        <v>1352374</v>
      </c>
      <c r="W38" s="151">
        <f>IF(Q38=0,0,((V38/Q38)-1)*100)</f>
        <v>6.6466154978081171</v>
      </c>
    </row>
    <row r="39" spans="1:23" ht="13.5" thickTop="1">
      <c r="A39" s="95" t="str">
        <f t="shared" si="2"/>
        <v xml:space="preserve"> </v>
      </c>
      <c r="B39" s="226" t="s">
        <v>18</v>
      </c>
      <c r="C39" s="246">
        <v>1504</v>
      </c>
      <c r="D39" s="247">
        <v>1521</v>
      </c>
      <c r="E39" s="100">
        <f>C39+D39</f>
        <v>3025</v>
      </c>
      <c r="F39" s="246">
        <v>1624</v>
      </c>
      <c r="G39" s="247">
        <v>1636</v>
      </c>
      <c r="H39" s="100">
        <f>F39+G39</f>
        <v>3260</v>
      </c>
      <c r="I39" s="222">
        <f t="shared" si="19"/>
        <v>7.7685950413223237</v>
      </c>
      <c r="L39" s="226" t="s">
        <v>18</v>
      </c>
      <c r="M39" s="248">
        <v>232485</v>
      </c>
      <c r="N39" s="249">
        <v>239179</v>
      </c>
      <c r="O39" s="142">
        <f>M39+N39</f>
        <v>471664</v>
      </c>
      <c r="P39" s="102">
        <v>61</v>
      </c>
      <c r="Q39" s="145">
        <f>O39+P39</f>
        <v>471725</v>
      </c>
      <c r="R39" s="248">
        <v>250315</v>
      </c>
      <c r="S39" s="249">
        <v>270121</v>
      </c>
      <c r="T39" s="142">
        <f>R39+S39</f>
        <v>520436</v>
      </c>
      <c r="U39" s="102">
        <v>161</v>
      </c>
      <c r="V39" s="147">
        <f>T39+U39</f>
        <v>520597</v>
      </c>
      <c r="W39" s="222">
        <f t="shared" si="20"/>
        <v>10.360273464412529</v>
      </c>
    </row>
    <row r="40" spans="1:23">
      <c r="A40" s="95" t="str">
        <f t="shared" si="2"/>
        <v xml:space="preserve"> </v>
      </c>
      <c r="B40" s="226" t="s">
        <v>19</v>
      </c>
      <c r="C40" s="248">
        <v>1366</v>
      </c>
      <c r="D40" s="252">
        <v>1375</v>
      </c>
      <c r="E40" s="100">
        <f>C40+D40</f>
        <v>2741</v>
      </c>
      <c r="F40" s="248">
        <v>1427</v>
      </c>
      <c r="G40" s="252">
        <v>1443</v>
      </c>
      <c r="H40" s="107">
        <f>F40+G40</f>
        <v>2870</v>
      </c>
      <c r="I40" s="222">
        <f>IF(E40=0,0,((H40/E40)-1)*100)</f>
        <v>4.7063115651222232</v>
      </c>
      <c r="L40" s="226" t="s">
        <v>19</v>
      </c>
      <c r="M40" s="248">
        <v>212731</v>
      </c>
      <c r="N40" s="249">
        <v>230114</v>
      </c>
      <c r="O40" s="142">
        <f>M40+N40</f>
        <v>442845</v>
      </c>
      <c r="P40" s="102">
        <v>0</v>
      </c>
      <c r="Q40" s="145">
        <f>O40+P40</f>
        <v>442845</v>
      </c>
      <c r="R40" s="248">
        <v>254215</v>
      </c>
      <c r="S40" s="249">
        <v>253784</v>
      </c>
      <c r="T40" s="142">
        <f>R40+S40</f>
        <v>507999</v>
      </c>
      <c r="U40" s="102">
        <v>0</v>
      </c>
      <c r="V40" s="147">
        <f>T40+U40</f>
        <v>507999</v>
      </c>
      <c r="W40" s="222">
        <f>IF(Q40=0,0,((V40/Q40)-1)*100)</f>
        <v>14.712596958303692</v>
      </c>
    </row>
    <row r="41" spans="1:23" ht="13.5" thickBot="1">
      <c r="A41" s="95" t="str">
        <f>IF(ISERROR(F41/G41)," ",IF(F41/G41&gt;0.5,IF(F41/G41&lt;1.5," ","NOT OK"),"NOT OK"))</f>
        <v xml:space="preserve"> </v>
      </c>
      <c r="B41" s="226" t="s">
        <v>20</v>
      </c>
      <c r="C41" s="248">
        <v>1446</v>
      </c>
      <c r="D41" s="252">
        <v>1433</v>
      </c>
      <c r="E41" s="100">
        <f>C41+D41</f>
        <v>2879</v>
      </c>
      <c r="F41" s="248">
        <v>1611</v>
      </c>
      <c r="G41" s="252">
        <v>1633</v>
      </c>
      <c r="H41" s="107">
        <f>F41+G41</f>
        <v>3244</v>
      </c>
      <c r="I41" s="222">
        <f>IF(E41=0,0,((H41/E41)-1)*100)</f>
        <v>12.678013199027438</v>
      </c>
      <c r="L41" s="226" t="s">
        <v>20</v>
      </c>
      <c r="M41" s="248">
        <v>209350</v>
      </c>
      <c r="N41" s="249">
        <v>224790</v>
      </c>
      <c r="O41" s="142">
        <f>M41+N41</f>
        <v>434140</v>
      </c>
      <c r="P41" s="102">
        <v>260</v>
      </c>
      <c r="Q41" s="145">
        <f>O41+P41</f>
        <v>434400</v>
      </c>
      <c r="R41" s="248">
        <v>255741</v>
      </c>
      <c r="S41" s="249">
        <v>270299</v>
      </c>
      <c r="T41" s="142">
        <f>R41+S41</f>
        <v>526040</v>
      </c>
      <c r="U41" s="102">
        <v>0</v>
      </c>
      <c r="V41" s="147">
        <f>T41+U41</f>
        <v>526040</v>
      </c>
      <c r="W41" s="222">
        <f>IF(Q41=0,0,((V41/Q41)-1)*100)</f>
        <v>21.095764272559858</v>
      </c>
    </row>
    <row r="42" spans="1:23" ht="14.25" thickTop="1" thickBot="1">
      <c r="A42" s="95" t="str">
        <f>IF(ISERROR(F42/G42)," ",IF(F42/G42&gt;0.5,IF(F42/G42&lt;1.5," ","NOT OK"),"NOT OK"))</f>
        <v xml:space="preserve"> </v>
      </c>
      <c r="B42" s="210" t="s">
        <v>89</v>
      </c>
      <c r="C42" s="103">
        <f t="shared" ref="C42:H42" si="23">+C39+C40+C41</f>
        <v>4316</v>
      </c>
      <c r="D42" s="104">
        <f t="shared" si="23"/>
        <v>4329</v>
      </c>
      <c r="E42" s="105">
        <f t="shared" si="23"/>
        <v>8645</v>
      </c>
      <c r="F42" s="103">
        <f t="shared" si="23"/>
        <v>4662</v>
      </c>
      <c r="G42" s="104">
        <f t="shared" si="23"/>
        <v>4712</v>
      </c>
      <c r="H42" s="105">
        <f t="shared" si="23"/>
        <v>9374</v>
      </c>
      <c r="I42" s="106">
        <f>IF(E42=0,0,((H42/E42)-1)*100)</f>
        <v>8.4326200115673711</v>
      </c>
      <c r="L42" s="203" t="s">
        <v>89</v>
      </c>
      <c r="M42" s="148">
        <f t="shared" ref="M42:V42" si="24">+M39+M40+M41</f>
        <v>654566</v>
      </c>
      <c r="N42" s="149">
        <f t="shared" si="24"/>
        <v>694083</v>
      </c>
      <c r="O42" s="148">
        <f t="shared" si="24"/>
        <v>1348649</v>
      </c>
      <c r="P42" s="148">
        <f t="shared" si="24"/>
        <v>321</v>
      </c>
      <c r="Q42" s="148">
        <f t="shared" si="24"/>
        <v>1348970</v>
      </c>
      <c r="R42" s="148">
        <f t="shared" si="24"/>
        <v>760271</v>
      </c>
      <c r="S42" s="149">
        <f t="shared" si="24"/>
        <v>794204</v>
      </c>
      <c r="T42" s="148">
        <f t="shared" si="24"/>
        <v>1554475</v>
      </c>
      <c r="U42" s="148">
        <f t="shared" si="24"/>
        <v>161</v>
      </c>
      <c r="V42" s="150">
        <f t="shared" si="24"/>
        <v>1554636</v>
      </c>
      <c r="W42" s="151">
        <f>IF(Q42=0,0,((V42/Q42)-1)*100)</f>
        <v>15.246150766881406</v>
      </c>
    </row>
    <row r="43" spans="1:23" ht="13.5" thickTop="1">
      <c r="A43" s="95" t="str">
        <f t="shared" si="2"/>
        <v xml:space="preserve"> </v>
      </c>
      <c r="B43" s="226" t="s">
        <v>33</v>
      </c>
      <c r="C43" s="253">
        <v>1463</v>
      </c>
      <c r="D43" s="254">
        <v>1459</v>
      </c>
      <c r="E43" s="100">
        <f>C43+D43</f>
        <v>2922</v>
      </c>
      <c r="F43" s="253">
        <v>1629</v>
      </c>
      <c r="G43" s="254">
        <v>1626</v>
      </c>
      <c r="H43" s="107">
        <f>SUM(F43:G43)</f>
        <v>3255</v>
      </c>
      <c r="I43" s="222">
        <f t="shared" si="19"/>
        <v>11.396303901437378</v>
      </c>
      <c r="L43" s="226" t="s">
        <v>21</v>
      </c>
      <c r="M43" s="248">
        <v>221113</v>
      </c>
      <c r="N43" s="249">
        <v>220577</v>
      </c>
      <c r="O43" s="142">
        <f>M43+N43</f>
        <v>441690</v>
      </c>
      <c r="P43" s="102">
        <v>287</v>
      </c>
      <c r="Q43" s="145">
        <f>O43+P43</f>
        <v>441977</v>
      </c>
      <c r="R43" s="248">
        <v>241455</v>
      </c>
      <c r="S43" s="249">
        <v>252841</v>
      </c>
      <c r="T43" s="142">
        <f>R43+S43</f>
        <v>494296</v>
      </c>
      <c r="U43" s="102">
        <v>0</v>
      </c>
      <c r="V43" s="147">
        <f>T43+U43</f>
        <v>494296</v>
      </c>
      <c r="W43" s="222">
        <f t="shared" si="20"/>
        <v>11.837493806238797</v>
      </c>
    </row>
    <row r="44" spans="1:23">
      <c r="A44" s="95" t="str">
        <f>IF(ISERROR(F44/G44)," ",IF(F44/G44&gt;0.5,IF(F44/G44&lt;1.5," ","NOT OK"),"NOT OK"))</f>
        <v xml:space="preserve"> </v>
      </c>
      <c r="B44" s="226" t="s">
        <v>90</v>
      </c>
      <c r="C44" s="253">
        <v>1461</v>
      </c>
      <c r="D44" s="254">
        <v>1450</v>
      </c>
      <c r="E44" s="100">
        <f>C44+D44</f>
        <v>2911</v>
      </c>
      <c r="F44" s="253">
        <v>1666</v>
      </c>
      <c r="G44" s="254">
        <v>1665</v>
      </c>
      <c r="H44" s="107">
        <f>SUM(F44:G44)</f>
        <v>3331</v>
      </c>
      <c r="I44" s="222">
        <f>IF(E44=0,0,((H44/E44)-1)*100)</f>
        <v>14.428031604259694</v>
      </c>
      <c r="L44" s="226" t="s">
        <v>90</v>
      </c>
      <c r="M44" s="248">
        <v>175589</v>
      </c>
      <c r="N44" s="249">
        <v>191116</v>
      </c>
      <c r="O44" s="142">
        <f>M44+N44</f>
        <v>366705</v>
      </c>
      <c r="P44" s="102">
        <v>166</v>
      </c>
      <c r="Q44" s="145">
        <f>O44+P44</f>
        <v>366871</v>
      </c>
      <c r="R44" s="248">
        <v>213174</v>
      </c>
      <c r="S44" s="249">
        <v>226602</v>
      </c>
      <c r="T44" s="142">
        <f>R44+S44</f>
        <v>439776</v>
      </c>
      <c r="U44" s="102">
        <v>313</v>
      </c>
      <c r="V44" s="147">
        <f>T44+U44</f>
        <v>440089</v>
      </c>
      <c r="W44" s="222">
        <f>IF(Q44=0,0,((V44/Q44)-1)*100)</f>
        <v>19.957423726595991</v>
      </c>
    </row>
    <row r="45" spans="1:23" ht="13.5" thickBot="1">
      <c r="A45" s="95" t="str">
        <f t="shared" si="2"/>
        <v xml:space="preserve"> </v>
      </c>
      <c r="B45" s="226" t="s">
        <v>22</v>
      </c>
      <c r="C45" s="253">
        <v>1347</v>
      </c>
      <c r="D45" s="254">
        <v>1327</v>
      </c>
      <c r="E45" s="100">
        <f>C45+D45</f>
        <v>2674</v>
      </c>
      <c r="F45" s="253">
        <v>1616</v>
      </c>
      <c r="G45" s="254">
        <v>1619</v>
      </c>
      <c r="H45" s="107">
        <f>SUM(F45:G45)</f>
        <v>3235</v>
      </c>
      <c r="I45" s="222">
        <f t="shared" si="19"/>
        <v>20.979805534779359</v>
      </c>
      <c r="L45" s="226" t="s">
        <v>22</v>
      </c>
      <c r="M45" s="248">
        <v>152151</v>
      </c>
      <c r="N45" s="249">
        <v>151021</v>
      </c>
      <c r="O45" s="143">
        <f>M45+N45</f>
        <v>303172</v>
      </c>
      <c r="P45" s="255">
        <v>0</v>
      </c>
      <c r="Q45" s="145">
        <f>O45+P45</f>
        <v>303172</v>
      </c>
      <c r="R45" s="248">
        <v>196990</v>
      </c>
      <c r="S45" s="249">
        <v>196885</v>
      </c>
      <c r="T45" s="143">
        <f>R45+S45</f>
        <v>393875</v>
      </c>
      <c r="U45" s="255">
        <v>108</v>
      </c>
      <c r="V45" s="147">
        <f>T45+U45</f>
        <v>393983</v>
      </c>
      <c r="W45" s="222">
        <f t="shared" si="20"/>
        <v>29.953623685564622</v>
      </c>
    </row>
    <row r="46" spans="1:23" ht="16.5" thickTop="1" thickBot="1">
      <c r="A46" s="115" t="str">
        <f t="shared" si="2"/>
        <v xml:space="preserve"> </v>
      </c>
      <c r="B46" s="211" t="s">
        <v>62</v>
      </c>
      <c r="C46" s="113">
        <f>C45+C43+C44</f>
        <v>4271</v>
      </c>
      <c r="D46" s="114">
        <f t="shared" ref="D46" si="25">D45+D43+D44</f>
        <v>4236</v>
      </c>
      <c r="E46" s="112">
        <f t="shared" ref="E46" si="26">E45+E43+E44</f>
        <v>8507</v>
      </c>
      <c r="F46" s="113">
        <f t="shared" ref="F46" si="27">F45+F43+F44</f>
        <v>4911</v>
      </c>
      <c r="G46" s="114">
        <f t="shared" ref="G46" si="28">G45+G43+G44</f>
        <v>4910</v>
      </c>
      <c r="H46" s="114">
        <f t="shared" ref="H46" si="29">H45+H43+H44</f>
        <v>9821</v>
      </c>
      <c r="I46" s="106">
        <f t="shared" si="19"/>
        <v>15.446103209121897</v>
      </c>
      <c r="J46" s="115"/>
      <c r="K46" s="116"/>
      <c r="L46" s="204" t="s">
        <v>62</v>
      </c>
      <c r="M46" s="152">
        <f>M45+M43+M44</f>
        <v>548853</v>
      </c>
      <c r="N46" s="152">
        <f t="shared" ref="N46" si="30">N45+N43+N44</f>
        <v>562714</v>
      </c>
      <c r="O46" s="153">
        <f t="shared" ref="O46" si="31">O45+O43+O44</f>
        <v>1111567</v>
      </c>
      <c r="P46" s="153">
        <f t="shared" ref="P46" si="32">P45+P43+P44</f>
        <v>453</v>
      </c>
      <c r="Q46" s="153">
        <f t="shared" ref="Q46" si="33">Q45+Q43+Q44</f>
        <v>1112020</v>
      </c>
      <c r="R46" s="152">
        <f t="shared" ref="R46" si="34">R45+R43+R44</f>
        <v>651619</v>
      </c>
      <c r="S46" s="152">
        <f t="shared" ref="S46" si="35">S45+S43+S44</f>
        <v>676328</v>
      </c>
      <c r="T46" s="153">
        <f t="shared" ref="T46" si="36">T45+T43+T44</f>
        <v>1327947</v>
      </c>
      <c r="U46" s="153">
        <f t="shared" ref="U46" si="37">U45+U43+U44</f>
        <v>421</v>
      </c>
      <c r="V46" s="153">
        <f t="shared" ref="V46" si="38">V45+V43+V44</f>
        <v>1328368</v>
      </c>
      <c r="W46" s="154">
        <f t="shared" si="20"/>
        <v>19.455405478318745</v>
      </c>
    </row>
    <row r="47" spans="1:23" ht="13.5" thickTop="1">
      <c r="A47" s="95" t="str">
        <f t="shared" si="2"/>
        <v xml:space="preserve"> </v>
      </c>
      <c r="B47" s="226" t="s">
        <v>24</v>
      </c>
      <c r="C47" s="248">
        <v>1419</v>
      </c>
      <c r="D47" s="252">
        <v>1388</v>
      </c>
      <c r="E47" s="117">
        <f>C47+D47</f>
        <v>2807</v>
      </c>
      <c r="F47" s="248">
        <v>1675</v>
      </c>
      <c r="G47" s="252">
        <v>1692</v>
      </c>
      <c r="H47" s="118">
        <f>F47+G47</f>
        <v>3367</v>
      </c>
      <c r="I47" s="222">
        <f t="shared" si="19"/>
        <v>19.950124688279303</v>
      </c>
      <c r="L47" s="226" t="s">
        <v>25</v>
      </c>
      <c r="M47" s="248">
        <v>190985</v>
      </c>
      <c r="N47" s="249">
        <v>177790</v>
      </c>
      <c r="O47" s="143">
        <f>SUM(M47:N47)</f>
        <v>368775</v>
      </c>
      <c r="P47" s="256">
        <v>117</v>
      </c>
      <c r="Q47" s="145">
        <f>O47+P47</f>
        <v>368892</v>
      </c>
      <c r="R47" s="248">
        <v>253577</v>
      </c>
      <c r="S47" s="249">
        <v>243061</v>
      </c>
      <c r="T47" s="143">
        <f>SUM(R47:S47)</f>
        <v>496638</v>
      </c>
      <c r="U47" s="256">
        <v>0</v>
      </c>
      <c r="V47" s="147">
        <f>T47+U47</f>
        <v>496638</v>
      </c>
      <c r="W47" s="222">
        <f t="shared" si="20"/>
        <v>34.629647701766373</v>
      </c>
    </row>
    <row r="48" spans="1:23">
      <c r="A48" s="95" t="str">
        <f t="shared" si="2"/>
        <v xml:space="preserve"> </v>
      </c>
      <c r="B48" s="226" t="s">
        <v>26</v>
      </c>
      <c r="C48" s="248">
        <v>1479</v>
      </c>
      <c r="D48" s="252">
        <v>1456</v>
      </c>
      <c r="E48" s="119">
        <f>C48+D48</f>
        <v>2935</v>
      </c>
      <c r="F48" s="248">
        <v>1698</v>
      </c>
      <c r="G48" s="252">
        <v>1733</v>
      </c>
      <c r="H48" s="119">
        <f>F48+G48</f>
        <v>3431</v>
      </c>
      <c r="I48" s="222">
        <f>IF(E48=0,0,((H48/E48)-1)*100)</f>
        <v>16.899488926746177</v>
      </c>
      <c r="L48" s="226" t="s">
        <v>26</v>
      </c>
      <c r="M48" s="248">
        <v>219299</v>
      </c>
      <c r="N48" s="249">
        <v>232182</v>
      </c>
      <c r="O48" s="143">
        <f>SUM(M48:N48)</f>
        <v>451481</v>
      </c>
      <c r="P48" s="102">
        <v>87</v>
      </c>
      <c r="Q48" s="145">
        <f>O48+P48</f>
        <v>451568</v>
      </c>
      <c r="R48" s="248">
        <v>266947</v>
      </c>
      <c r="S48" s="249">
        <v>287598</v>
      </c>
      <c r="T48" s="143">
        <f>SUM(R48:S48)</f>
        <v>554545</v>
      </c>
      <c r="U48" s="102">
        <v>496</v>
      </c>
      <c r="V48" s="147">
        <f>T48+U48</f>
        <v>555041</v>
      </c>
      <c r="W48" s="222">
        <f>IF(Q48=0,0,((V48/Q48)-1)*100)</f>
        <v>22.914156893313951</v>
      </c>
    </row>
    <row r="49" spans="1:23" ht="13.5" thickBot="1">
      <c r="A49" s="95" t="str">
        <f t="shared" si="2"/>
        <v xml:space="preserve"> </v>
      </c>
      <c r="B49" s="226" t="s">
        <v>27</v>
      </c>
      <c r="C49" s="248">
        <v>1430</v>
      </c>
      <c r="D49" s="257">
        <v>1436</v>
      </c>
      <c r="E49" s="120">
        <f>C49+D49</f>
        <v>2866</v>
      </c>
      <c r="F49" s="248">
        <v>1662</v>
      </c>
      <c r="G49" s="257">
        <v>1693</v>
      </c>
      <c r="H49" s="120">
        <f>F49+G49</f>
        <v>3355</v>
      </c>
      <c r="I49" s="223">
        <f>IF(E49=0,0,((H49/E49)-1)*100)</f>
        <v>17.062107466852751</v>
      </c>
      <c r="L49" s="226" t="s">
        <v>27</v>
      </c>
      <c r="M49" s="248">
        <v>174060</v>
      </c>
      <c r="N49" s="249">
        <v>168567</v>
      </c>
      <c r="O49" s="143">
        <f>SUM(M49:N49)</f>
        <v>342627</v>
      </c>
      <c r="P49" s="255">
        <v>0</v>
      </c>
      <c r="Q49" s="145">
        <f>O49+P49</f>
        <v>342627</v>
      </c>
      <c r="R49" s="248">
        <v>203910</v>
      </c>
      <c r="S49" s="249">
        <v>198531</v>
      </c>
      <c r="T49" s="143">
        <f>SUM(R49:S49)</f>
        <v>402441</v>
      </c>
      <c r="U49" s="255">
        <v>87</v>
      </c>
      <c r="V49" s="147">
        <f>T49+U49</f>
        <v>402528</v>
      </c>
      <c r="W49" s="222">
        <f>IF(Q49=0,0,((V49/Q49)-1)*100)</f>
        <v>17.482860370023378</v>
      </c>
    </row>
    <row r="50" spans="1:23" ht="14.25" thickTop="1" thickBot="1">
      <c r="A50" s="95" t="str">
        <f t="shared" si="2"/>
        <v xml:space="preserve"> </v>
      </c>
      <c r="B50" s="210" t="s">
        <v>60</v>
      </c>
      <c r="C50" s="113">
        <f t="shared" ref="C50:H50" si="39">+C47+C48+C49</f>
        <v>4328</v>
      </c>
      <c r="D50" s="121">
        <f t="shared" si="39"/>
        <v>4280</v>
      </c>
      <c r="E50" s="113">
        <f t="shared" si="39"/>
        <v>8608</v>
      </c>
      <c r="F50" s="113">
        <f t="shared" si="39"/>
        <v>5035</v>
      </c>
      <c r="G50" s="121">
        <f t="shared" si="39"/>
        <v>5118</v>
      </c>
      <c r="H50" s="113">
        <f t="shared" si="39"/>
        <v>10153</v>
      </c>
      <c r="I50" s="106">
        <f>IF(E50=0,0,((H50/E50)-1)*100)</f>
        <v>17.948420074349446</v>
      </c>
      <c r="L50" s="203" t="s">
        <v>60</v>
      </c>
      <c r="M50" s="148">
        <f t="shared" ref="M50:V50" si="40">+M47+M48+M49</f>
        <v>584344</v>
      </c>
      <c r="N50" s="149">
        <f t="shared" si="40"/>
        <v>578539</v>
      </c>
      <c r="O50" s="148">
        <f t="shared" si="40"/>
        <v>1162883</v>
      </c>
      <c r="P50" s="148">
        <f t="shared" si="40"/>
        <v>204</v>
      </c>
      <c r="Q50" s="148">
        <f t="shared" si="40"/>
        <v>1163087</v>
      </c>
      <c r="R50" s="148">
        <f t="shared" si="40"/>
        <v>724434</v>
      </c>
      <c r="S50" s="149">
        <f t="shared" si="40"/>
        <v>729190</v>
      </c>
      <c r="T50" s="148">
        <f t="shared" si="40"/>
        <v>1453624</v>
      </c>
      <c r="U50" s="148">
        <f t="shared" si="40"/>
        <v>583</v>
      </c>
      <c r="V50" s="148">
        <f t="shared" si="40"/>
        <v>1454207</v>
      </c>
      <c r="W50" s="151">
        <f t="shared" ref="W50" si="41">IF(Q50=0,0,((V50/Q50)-1)*100)</f>
        <v>25.029941870212635</v>
      </c>
    </row>
    <row r="51" spans="1:23" ht="14.25" thickTop="1" thickBot="1">
      <c r="A51" s="95" t="str">
        <f>IF(ISERROR(F51/G51)," ",IF(F51/G51&gt;0.5,IF(F51/G51&lt;1.5," ","NOT OK"),"NOT OK"))</f>
        <v xml:space="preserve"> </v>
      </c>
      <c r="B51" s="210" t="s">
        <v>94</v>
      </c>
      <c r="C51" s="103">
        <f>+C42+C46+C50</f>
        <v>12915</v>
      </c>
      <c r="D51" s="104">
        <f t="shared" ref="D51" si="42">+D42+D46+D50</f>
        <v>12845</v>
      </c>
      <c r="E51" s="105">
        <f t="shared" ref="E51" si="43">+E42+E46+E50</f>
        <v>25760</v>
      </c>
      <c r="F51" s="103">
        <f t="shared" ref="F51" si="44">+F42+F46+F50</f>
        <v>14608</v>
      </c>
      <c r="G51" s="104">
        <f t="shared" ref="G51" si="45">+G42+G46+G50</f>
        <v>14740</v>
      </c>
      <c r="H51" s="105">
        <f t="shared" ref="H51" si="46">+H42+H46+H50</f>
        <v>29348</v>
      </c>
      <c r="I51" s="106">
        <f t="shared" ref="I51" si="47">IF(E51=0,0,((H51/E51)-1)*100)</f>
        <v>13.928571428571423</v>
      </c>
      <c r="L51" s="203" t="s">
        <v>94</v>
      </c>
      <c r="M51" s="148">
        <f t="shared" ref="M51" si="48">+M42+M46+M50</f>
        <v>1787763</v>
      </c>
      <c r="N51" s="149">
        <f t="shared" ref="N51" si="49">+N42+N46+N50</f>
        <v>1835336</v>
      </c>
      <c r="O51" s="148">
        <f t="shared" ref="O51" si="50">+O42+O46+O50</f>
        <v>3623099</v>
      </c>
      <c r="P51" s="148">
        <f t="shared" ref="P51" si="51">+P42+P46+P50</f>
        <v>978</v>
      </c>
      <c r="Q51" s="148">
        <f t="shared" ref="Q51" si="52">+Q42+Q46+Q50</f>
        <v>3624077</v>
      </c>
      <c r="R51" s="148">
        <f t="shared" ref="R51" si="53">+R42+R46+R50</f>
        <v>2136324</v>
      </c>
      <c r="S51" s="149">
        <f t="shared" ref="S51" si="54">+S42+S46+S50</f>
        <v>2199722</v>
      </c>
      <c r="T51" s="148">
        <f t="shared" ref="T51" si="55">+T42+T46+T50</f>
        <v>4336046</v>
      </c>
      <c r="U51" s="148">
        <f t="shared" ref="U51" si="56">+U42+U46+U50</f>
        <v>1165</v>
      </c>
      <c r="V51" s="150">
        <f t="shared" ref="V51" si="57">+V42+V46+V50</f>
        <v>4337211</v>
      </c>
      <c r="W51" s="151">
        <f t="shared" ref="W51" si="58">IF(Q51=0,0,((V51/Q51)-1)*100)</f>
        <v>19.677672411485748</v>
      </c>
    </row>
    <row r="52" spans="1:23" ht="14.25" thickTop="1" thickBot="1">
      <c r="A52" s="95" t="str">
        <f>IF(ISERROR(F52/G52)," ",IF(F52/G52&gt;0.5,IF(F52/G52&lt;1.5," ","NOT OK"),"NOT OK"))</f>
        <v xml:space="preserve"> </v>
      </c>
      <c r="B52" s="210" t="s">
        <v>92</v>
      </c>
      <c r="C52" s="103">
        <f>+C38+C42+C46+C50</f>
        <v>17078</v>
      </c>
      <c r="D52" s="104">
        <f t="shared" ref="D52:H52" si="59">+D38+D42+D46+D50</f>
        <v>17036</v>
      </c>
      <c r="E52" s="105">
        <f t="shared" si="59"/>
        <v>34114</v>
      </c>
      <c r="F52" s="103">
        <f t="shared" si="59"/>
        <v>19268</v>
      </c>
      <c r="G52" s="104">
        <f t="shared" si="59"/>
        <v>19416</v>
      </c>
      <c r="H52" s="105">
        <f t="shared" si="59"/>
        <v>38684</v>
      </c>
      <c r="I52" s="106">
        <f>IF(E52=0,0,((H52/E52)-1)*100)</f>
        <v>13.39625960016415</v>
      </c>
      <c r="L52" s="203" t="s">
        <v>92</v>
      </c>
      <c r="M52" s="148">
        <f t="shared" ref="M52:V52" si="60">+M38+M42+M46+M50</f>
        <v>2439306</v>
      </c>
      <c r="N52" s="149">
        <f t="shared" si="60"/>
        <v>2451428</v>
      </c>
      <c r="O52" s="148">
        <f t="shared" si="60"/>
        <v>4890734</v>
      </c>
      <c r="P52" s="148">
        <f t="shared" si="60"/>
        <v>1432</v>
      </c>
      <c r="Q52" s="148">
        <f t="shared" si="60"/>
        <v>4892166</v>
      </c>
      <c r="R52" s="148">
        <f t="shared" si="60"/>
        <v>2830860</v>
      </c>
      <c r="S52" s="149">
        <f t="shared" si="60"/>
        <v>2856855</v>
      </c>
      <c r="T52" s="148">
        <f t="shared" si="60"/>
        <v>5687715</v>
      </c>
      <c r="U52" s="148">
        <f t="shared" si="60"/>
        <v>1870</v>
      </c>
      <c r="V52" s="150">
        <f t="shared" si="60"/>
        <v>5689585</v>
      </c>
      <c r="W52" s="151">
        <f>IF(Q52=0,0,((V52/Q52)-1)*100)</f>
        <v>16.299917051056735</v>
      </c>
    </row>
    <row r="53" spans="1:23" ht="14.25" thickTop="1" thickBot="1">
      <c r="B53" s="205" t="s">
        <v>61</v>
      </c>
      <c r="C53" s="95"/>
      <c r="D53" s="95"/>
      <c r="E53" s="95"/>
      <c r="F53" s="95"/>
      <c r="G53" s="95"/>
      <c r="H53" s="95"/>
      <c r="I53" s="96"/>
      <c r="L53" s="205" t="s">
        <v>61</v>
      </c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6"/>
    </row>
    <row r="54" spans="1:23" ht="13.5" thickTop="1">
      <c r="B54" s="316" t="s">
        <v>34</v>
      </c>
      <c r="C54" s="317"/>
      <c r="D54" s="317"/>
      <c r="E54" s="317"/>
      <c r="F54" s="317"/>
      <c r="G54" s="317"/>
      <c r="H54" s="317"/>
      <c r="I54" s="318"/>
      <c r="L54" s="319" t="s">
        <v>35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1"/>
    </row>
    <row r="55" spans="1:23" ht="13.5" thickBot="1">
      <c r="B55" s="307" t="s">
        <v>36</v>
      </c>
      <c r="C55" s="308"/>
      <c r="D55" s="308"/>
      <c r="E55" s="308"/>
      <c r="F55" s="308"/>
      <c r="G55" s="308"/>
      <c r="H55" s="308"/>
      <c r="I55" s="309"/>
      <c r="L55" s="310" t="s">
        <v>37</v>
      </c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2"/>
    </row>
    <row r="56" spans="1:23" ht="14.25" thickTop="1" thickBot="1">
      <c r="B56" s="202"/>
      <c r="C56" s="95"/>
      <c r="D56" s="95"/>
      <c r="E56" s="95"/>
      <c r="F56" s="95"/>
      <c r="G56" s="95"/>
      <c r="H56" s="95"/>
      <c r="I56" s="96"/>
      <c r="L56" s="202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6"/>
    </row>
    <row r="57" spans="1:23" ht="14.25" thickTop="1" thickBot="1">
      <c r="B57" s="224"/>
      <c r="C57" s="301" t="s">
        <v>91</v>
      </c>
      <c r="D57" s="302"/>
      <c r="E57" s="303"/>
      <c r="F57" s="304" t="s">
        <v>93</v>
      </c>
      <c r="G57" s="305"/>
      <c r="H57" s="306"/>
      <c r="I57" s="225" t="s">
        <v>4</v>
      </c>
      <c r="L57" s="224"/>
      <c r="M57" s="313" t="s">
        <v>91</v>
      </c>
      <c r="N57" s="314"/>
      <c r="O57" s="314"/>
      <c r="P57" s="314"/>
      <c r="Q57" s="315"/>
      <c r="R57" s="313" t="s">
        <v>93</v>
      </c>
      <c r="S57" s="314"/>
      <c r="T57" s="314"/>
      <c r="U57" s="314"/>
      <c r="V57" s="315"/>
      <c r="W57" s="225" t="s">
        <v>4</v>
      </c>
    </row>
    <row r="58" spans="1:23" ht="13.5" thickTop="1">
      <c r="B58" s="226" t="s">
        <v>5</v>
      </c>
      <c r="C58" s="227"/>
      <c r="D58" s="228"/>
      <c r="E58" s="158"/>
      <c r="F58" s="227"/>
      <c r="G58" s="228"/>
      <c r="H58" s="158"/>
      <c r="I58" s="229" t="s">
        <v>6</v>
      </c>
      <c r="L58" s="226" t="s">
        <v>5</v>
      </c>
      <c r="M58" s="227"/>
      <c r="N58" s="230"/>
      <c r="O58" s="155"/>
      <c r="P58" s="231"/>
      <c r="Q58" s="156"/>
      <c r="R58" s="227"/>
      <c r="S58" s="230"/>
      <c r="T58" s="155"/>
      <c r="U58" s="231"/>
      <c r="V58" s="155"/>
      <c r="W58" s="229" t="s">
        <v>6</v>
      </c>
    </row>
    <row r="59" spans="1:23" ht="13.5" thickBot="1">
      <c r="B59" s="232" t="s">
        <v>38</v>
      </c>
      <c r="C59" s="233" t="s">
        <v>7</v>
      </c>
      <c r="D59" s="234" t="s">
        <v>8</v>
      </c>
      <c r="E59" s="218" t="s">
        <v>9</v>
      </c>
      <c r="F59" s="233" t="s">
        <v>7</v>
      </c>
      <c r="G59" s="234" t="s">
        <v>8</v>
      </c>
      <c r="H59" s="218" t="s">
        <v>9</v>
      </c>
      <c r="I59" s="235"/>
      <c r="L59" s="232"/>
      <c r="M59" s="236" t="s">
        <v>10</v>
      </c>
      <c r="N59" s="237" t="s">
        <v>11</v>
      </c>
      <c r="O59" s="157" t="s">
        <v>12</v>
      </c>
      <c r="P59" s="238" t="s">
        <v>13</v>
      </c>
      <c r="Q59" s="219" t="s">
        <v>9</v>
      </c>
      <c r="R59" s="236" t="s">
        <v>10</v>
      </c>
      <c r="S59" s="237" t="s">
        <v>11</v>
      </c>
      <c r="T59" s="157" t="s">
        <v>12</v>
      </c>
      <c r="U59" s="238" t="s">
        <v>13</v>
      </c>
      <c r="V59" s="157" t="s">
        <v>9</v>
      </c>
      <c r="W59" s="235"/>
    </row>
    <row r="60" spans="1:23" ht="5.25" customHeight="1" thickTop="1">
      <c r="B60" s="226"/>
      <c r="C60" s="239"/>
      <c r="D60" s="240"/>
      <c r="E60" s="99"/>
      <c r="F60" s="239"/>
      <c r="G60" s="240"/>
      <c r="H60" s="99"/>
      <c r="I60" s="241"/>
      <c r="L60" s="226"/>
      <c r="M60" s="242"/>
      <c r="N60" s="243"/>
      <c r="O60" s="141"/>
      <c r="P60" s="244"/>
      <c r="Q60" s="144"/>
      <c r="R60" s="242"/>
      <c r="S60" s="243"/>
      <c r="T60" s="141"/>
      <c r="U60" s="244"/>
      <c r="V60" s="146"/>
      <c r="W60" s="245"/>
    </row>
    <row r="61" spans="1:23">
      <c r="A61" s="95" t="str">
        <f t="shared" si="2"/>
        <v xml:space="preserve"> </v>
      </c>
      <c r="B61" s="226" t="s">
        <v>14</v>
      </c>
      <c r="C61" s="246">
        <f t="shared" ref="C61:D63" si="61">+C9+C35</f>
        <v>3050</v>
      </c>
      <c r="D61" s="247">
        <f t="shared" si="61"/>
        <v>3052</v>
      </c>
      <c r="E61" s="100">
        <f>+C61+D61</f>
        <v>6102</v>
      </c>
      <c r="F61" s="246">
        <f t="shared" ref="F61:G63" si="62">+F9+F35</f>
        <v>3212</v>
      </c>
      <c r="G61" s="247">
        <f t="shared" si="62"/>
        <v>3220</v>
      </c>
      <c r="H61" s="100">
        <f>+F61+G61</f>
        <v>6432</v>
      </c>
      <c r="I61" s="222">
        <f t="shared" ref="I61:I73" si="63">IF(E61=0,0,((H61/E61)-1)*100)</f>
        <v>5.4080629301868299</v>
      </c>
      <c r="K61" s="101"/>
      <c r="L61" s="226" t="s">
        <v>14</v>
      </c>
      <c r="M61" s="248">
        <f t="shared" ref="M61:N63" si="64">+M9+M35</f>
        <v>474511</v>
      </c>
      <c r="N61" s="249">
        <f t="shared" si="64"/>
        <v>457425</v>
      </c>
      <c r="O61" s="142">
        <f>+M61+N61</f>
        <v>931936</v>
      </c>
      <c r="P61" s="102">
        <f>+P9+P35</f>
        <v>2442</v>
      </c>
      <c r="Q61" s="145">
        <f>+O61+P61</f>
        <v>934378</v>
      </c>
      <c r="R61" s="248">
        <f t="shared" ref="R61:S63" si="65">+R9+R35</f>
        <v>484277</v>
      </c>
      <c r="S61" s="249">
        <f t="shared" si="65"/>
        <v>466801</v>
      </c>
      <c r="T61" s="142">
        <f>+R61+S61</f>
        <v>951078</v>
      </c>
      <c r="U61" s="102">
        <f>+U9+U35</f>
        <v>988</v>
      </c>
      <c r="V61" s="147">
        <f>+T61+U61</f>
        <v>952066</v>
      </c>
      <c r="W61" s="222">
        <f t="shared" ref="W61:W73" si="66">IF(Q61=0,0,((V61/Q61)-1)*100)</f>
        <v>1.8930240223977934</v>
      </c>
    </row>
    <row r="62" spans="1:23">
      <c r="A62" s="95" t="str">
        <f t="shared" si="2"/>
        <v xml:space="preserve"> </v>
      </c>
      <c r="B62" s="226" t="s">
        <v>15</v>
      </c>
      <c r="C62" s="246">
        <f t="shared" si="61"/>
        <v>3062</v>
      </c>
      <c r="D62" s="247">
        <f t="shared" si="61"/>
        <v>3059</v>
      </c>
      <c r="E62" s="100">
        <f>+C62+D62</f>
        <v>6121</v>
      </c>
      <c r="F62" s="246">
        <f t="shared" si="62"/>
        <v>3333</v>
      </c>
      <c r="G62" s="247">
        <f t="shared" si="62"/>
        <v>3332</v>
      </c>
      <c r="H62" s="100">
        <f>+F62+G62</f>
        <v>6665</v>
      </c>
      <c r="I62" s="222">
        <f t="shared" si="63"/>
        <v>8.8874366933507698</v>
      </c>
      <c r="K62" s="101"/>
      <c r="L62" s="226" t="s">
        <v>15</v>
      </c>
      <c r="M62" s="248">
        <f t="shared" si="64"/>
        <v>495787</v>
      </c>
      <c r="N62" s="249">
        <f t="shared" si="64"/>
        <v>471462</v>
      </c>
      <c r="O62" s="142">
        <f t="shared" ref="O62:O63" si="67">+M62+N62</f>
        <v>967249</v>
      </c>
      <c r="P62" s="102">
        <f>+P10+P36</f>
        <v>563</v>
      </c>
      <c r="Q62" s="145">
        <f t="shared" ref="Q62:Q63" si="68">+O62+P62</f>
        <v>967812</v>
      </c>
      <c r="R62" s="248">
        <f t="shared" si="65"/>
        <v>505051</v>
      </c>
      <c r="S62" s="249">
        <f t="shared" si="65"/>
        <v>492882</v>
      </c>
      <c r="T62" s="142">
        <f t="shared" ref="T62:T63" si="69">+R62+S62</f>
        <v>997933</v>
      </c>
      <c r="U62" s="102">
        <f>+U10+U36</f>
        <v>352</v>
      </c>
      <c r="V62" s="147">
        <f t="shared" ref="V62:V63" si="70">+T62+U62</f>
        <v>998285</v>
      </c>
      <c r="W62" s="222">
        <f t="shared" si="66"/>
        <v>3.1486487045004674</v>
      </c>
    </row>
    <row r="63" spans="1:23" ht="13.5" thickBot="1">
      <c r="A63" s="95" t="str">
        <f t="shared" si="2"/>
        <v xml:space="preserve"> </v>
      </c>
      <c r="B63" s="232" t="s">
        <v>16</v>
      </c>
      <c r="C63" s="250">
        <f t="shared" si="61"/>
        <v>3305</v>
      </c>
      <c r="D63" s="251">
        <f t="shared" si="61"/>
        <v>3296</v>
      </c>
      <c r="E63" s="100">
        <f>+C63+D63</f>
        <v>6601</v>
      </c>
      <c r="F63" s="250">
        <f t="shared" si="62"/>
        <v>3602</v>
      </c>
      <c r="G63" s="251">
        <f t="shared" si="62"/>
        <v>3598</v>
      </c>
      <c r="H63" s="100">
        <f>+F63+G63</f>
        <v>7200</v>
      </c>
      <c r="I63" s="222">
        <f t="shared" si="63"/>
        <v>9.0743826692925253</v>
      </c>
      <c r="K63" s="101"/>
      <c r="L63" s="232" t="s">
        <v>16</v>
      </c>
      <c r="M63" s="248">
        <f t="shared" si="64"/>
        <v>552190</v>
      </c>
      <c r="N63" s="249">
        <f t="shared" si="64"/>
        <v>484076</v>
      </c>
      <c r="O63" s="142">
        <f t="shared" si="67"/>
        <v>1036266</v>
      </c>
      <c r="P63" s="102">
        <f>+P11+P37</f>
        <v>372</v>
      </c>
      <c r="Q63" s="145">
        <f t="shared" si="68"/>
        <v>1036638</v>
      </c>
      <c r="R63" s="248">
        <f t="shared" si="65"/>
        <v>594648</v>
      </c>
      <c r="S63" s="249">
        <f t="shared" si="65"/>
        <v>518633</v>
      </c>
      <c r="T63" s="142">
        <f t="shared" si="69"/>
        <v>1113281</v>
      </c>
      <c r="U63" s="102">
        <f>+U11+U37</f>
        <v>889</v>
      </c>
      <c r="V63" s="147">
        <f t="shared" si="70"/>
        <v>1114170</v>
      </c>
      <c r="W63" s="222">
        <f t="shared" si="66"/>
        <v>7.4791778808031451</v>
      </c>
    </row>
    <row r="64" spans="1:23" ht="14.25" thickTop="1" thickBot="1">
      <c r="A64" s="95" t="str">
        <f t="shared" si="2"/>
        <v xml:space="preserve"> </v>
      </c>
      <c r="B64" s="210" t="s">
        <v>56</v>
      </c>
      <c r="C64" s="103">
        <f t="shared" ref="C64:G64" si="71">+C61+C62+C63</f>
        <v>9417</v>
      </c>
      <c r="D64" s="104">
        <f t="shared" si="71"/>
        <v>9407</v>
      </c>
      <c r="E64" s="105">
        <f t="shared" si="71"/>
        <v>18824</v>
      </c>
      <c r="F64" s="103">
        <f t="shared" si="71"/>
        <v>10147</v>
      </c>
      <c r="G64" s="104">
        <f t="shared" si="71"/>
        <v>10150</v>
      </c>
      <c r="H64" s="105">
        <f t="shared" ref="H64" si="72">+H61+H62+H63</f>
        <v>20297</v>
      </c>
      <c r="I64" s="106">
        <f>IF(E64=0,0,((H64/E64)-1)*100)</f>
        <v>7.8251168720782083</v>
      </c>
      <c r="L64" s="203" t="s">
        <v>56</v>
      </c>
      <c r="M64" s="148">
        <f t="shared" ref="M64:U64" si="73">+M61+M62+M63</f>
        <v>1522488</v>
      </c>
      <c r="N64" s="149">
        <f t="shared" si="73"/>
        <v>1412963</v>
      </c>
      <c r="O64" s="148">
        <f t="shared" si="73"/>
        <v>2935451</v>
      </c>
      <c r="P64" s="148">
        <f t="shared" si="73"/>
        <v>3377</v>
      </c>
      <c r="Q64" s="148">
        <f t="shared" si="73"/>
        <v>2938828</v>
      </c>
      <c r="R64" s="148">
        <f t="shared" si="73"/>
        <v>1583976</v>
      </c>
      <c r="S64" s="149">
        <f t="shared" si="73"/>
        <v>1478316</v>
      </c>
      <c r="T64" s="148">
        <f t="shared" ref="T64" si="74">+T61+T62+T63</f>
        <v>3062292</v>
      </c>
      <c r="U64" s="148">
        <f t="shared" si="73"/>
        <v>2229</v>
      </c>
      <c r="V64" s="150">
        <f t="shared" ref="V64" si="75">+V61+V62+V63</f>
        <v>3064521</v>
      </c>
      <c r="W64" s="151">
        <f>IF(Q64=0,0,((V64/Q64)-1)*100)</f>
        <v>4.2769770806593721</v>
      </c>
    </row>
    <row r="65" spans="1:23" ht="13.5" thickTop="1">
      <c r="A65" s="95" t="str">
        <f t="shared" si="2"/>
        <v xml:space="preserve"> </v>
      </c>
      <c r="B65" s="226" t="s">
        <v>18</v>
      </c>
      <c r="C65" s="246">
        <f t="shared" ref="C65:D67" si="76">+C13+C39</f>
        <v>3488</v>
      </c>
      <c r="D65" s="247">
        <f t="shared" si="76"/>
        <v>3491</v>
      </c>
      <c r="E65" s="100">
        <f>+C65+D65</f>
        <v>6979</v>
      </c>
      <c r="F65" s="246">
        <f t="shared" ref="F65:G67" si="77">+F13+F39</f>
        <v>3719</v>
      </c>
      <c r="G65" s="247">
        <f t="shared" si="77"/>
        <v>3717</v>
      </c>
      <c r="H65" s="100">
        <f>+F65+G65</f>
        <v>7436</v>
      </c>
      <c r="I65" s="222">
        <f t="shared" si="63"/>
        <v>6.5482160768018272</v>
      </c>
      <c r="L65" s="226" t="s">
        <v>18</v>
      </c>
      <c r="M65" s="248">
        <f t="shared" ref="M65:N67" si="78">+M13+M39</f>
        <v>581938</v>
      </c>
      <c r="N65" s="249">
        <f t="shared" si="78"/>
        <v>588699</v>
      </c>
      <c r="O65" s="142">
        <f t="shared" ref="O65:O66" si="79">+M65+N65</f>
        <v>1170637</v>
      </c>
      <c r="P65" s="102">
        <f>+P13+P39</f>
        <v>355</v>
      </c>
      <c r="Q65" s="145">
        <f t="shared" ref="Q65:Q66" si="80">+O65+P65</f>
        <v>1170992</v>
      </c>
      <c r="R65" s="248">
        <f t="shared" ref="R65:S67" si="81">+R13+R39</f>
        <v>586417</v>
      </c>
      <c r="S65" s="249">
        <f t="shared" si="81"/>
        <v>622202</v>
      </c>
      <c r="T65" s="142">
        <f t="shared" ref="T65:T66" si="82">+R65+S65</f>
        <v>1208619</v>
      </c>
      <c r="U65" s="102">
        <f>+U13+U39</f>
        <v>946</v>
      </c>
      <c r="V65" s="147">
        <f t="shared" ref="V65:V66" si="83">+T65+U65</f>
        <v>1209565</v>
      </c>
      <c r="W65" s="222">
        <f t="shared" si="66"/>
        <v>3.2940447073933843</v>
      </c>
    </row>
    <row r="66" spans="1:23">
      <c r="A66" s="95" t="str">
        <f t="shared" si="2"/>
        <v xml:space="preserve"> </v>
      </c>
      <c r="B66" s="226" t="s">
        <v>19</v>
      </c>
      <c r="C66" s="248">
        <f t="shared" si="76"/>
        <v>3171</v>
      </c>
      <c r="D66" s="252">
        <f t="shared" si="76"/>
        <v>3177</v>
      </c>
      <c r="E66" s="100">
        <f>+C66+D66</f>
        <v>6348</v>
      </c>
      <c r="F66" s="248">
        <f t="shared" si="77"/>
        <v>3422</v>
      </c>
      <c r="G66" s="252">
        <f t="shared" si="77"/>
        <v>3421</v>
      </c>
      <c r="H66" s="107">
        <f>+F66+G66</f>
        <v>6843</v>
      </c>
      <c r="I66" s="222">
        <f t="shared" si="63"/>
        <v>7.7977315689981008</v>
      </c>
      <c r="L66" s="226" t="s">
        <v>19</v>
      </c>
      <c r="M66" s="248">
        <f t="shared" si="78"/>
        <v>535227</v>
      </c>
      <c r="N66" s="249">
        <f t="shared" si="78"/>
        <v>575459</v>
      </c>
      <c r="O66" s="142">
        <f t="shared" si="79"/>
        <v>1110686</v>
      </c>
      <c r="P66" s="102">
        <f>+P14+P40</f>
        <v>339</v>
      </c>
      <c r="Q66" s="145">
        <f t="shared" si="80"/>
        <v>1111025</v>
      </c>
      <c r="R66" s="248">
        <f t="shared" si="81"/>
        <v>596382</v>
      </c>
      <c r="S66" s="249">
        <f t="shared" si="81"/>
        <v>604550</v>
      </c>
      <c r="T66" s="142">
        <f t="shared" si="82"/>
        <v>1200932</v>
      </c>
      <c r="U66" s="102">
        <f>+U14+U40</f>
        <v>2016</v>
      </c>
      <c r="V66" s="147">
        <f t="shared" si="83"/>
        <v>1202948</v>
      </c>
      <c r="W66" s="222">
        <f t="shared" si="66"/>
        <v>8.2737112126189736</v>
      </c>
    </row>
    <row r="67" spans="1:23" ht="13.5" thickBot="1">
      <c r="A67" s="95" t="str">
        <f>IF(ISERROR(F67/G67)," ",IF(F67/G67&gt;0.5,IF(F67/G67&lt;1.5," ","NOT OK"),"NOT OK"))</f>
        <v xml:space="preserve"> </v>
      </c>
      <c r="B67" s="226" t="s">
        <v>20</v>
      </c>
      <c r="C67" s="248">
        <f t="shared" si="76"/>
        <v>3249</v>
      </c>
      <c r="D67" s="252">
        <f t="shared" si="76"/>
        <v>3252</v>
      </c>
      <c r="E67" s="100">
        <f>+C67+D67</f>
        <v>6501</v>
      </c>
      <c r="F67" s="248">
        <f t="shared" si="77"/>
        <v>3577</v>
      </c>
      <c r="G67" s="252">
        <f t="shared" si="77"/>
        <v>3580</v>
      </c>
      <c r="H67" s="107">
        <f>+F67+G67</f>
        <v>7157</v>
      </c>
      <c r="I67" s="222">
        <f>IF(E67=0,0,((H67/E67)-1)*100)</f>
        <v>10.090755268420249</v>
      </c>
      <c r="L67" s="226" t="s">
        <v>20</v>
      </c>
      <c r="M67" s="248">
        <f t="shared" si="78"/>
        <v>500354</v>
      </c>
      <c r="N67" s="249">
        <f t="shared" si="78"/>
        <v>551063</v>
      </c>
      <c r="O67" s="142">
        <f>+M67+N67</f>
        <v>1051417</v>
      </c>
      <c r="P67" s="102">
        <f>+P15+P41</f>
        <v>269</v>
      </c>
      <c r="Q67" s="145">
        <f>+O67+P67</f>
        <v>1051686</v>
      </c>
      <c r="R67" s="248">
        <f t="shared" si="81"/>
        <v>569067</v>
      </c>
      <c r="S67" s="249">
        <f t="shared" si="81"/>
        <v>611700</v>
      </c>
      <c r="T67" s="142">
        <f>+R67+S67</f>
        <v>1180767</v>
      </c>
      <c r="U67" s="102">
        <f>+U15+U41</f>
        <v>1995</v>
      </c>
      <c r="V67" s="147">
        <f>+T67+U67</f>
        <v>1182762</v>
      </c>
      <c r="W67" s="222">
        <f>IF(Q67=0,0,((V67/Q67)-1)*100)</f>
        <v>12.463415886490825</v>
      </c>
    </row>
    <row r="68" spans="1:23" ht="14.25" thickTop="1" thickBot="1">
      <c r="A68" s="95" t="str">
        <f t="shared" ref="A68" si="84">IF(ISERROR(F68/G68)," ",IF(F68/G68&gt;0.5,IF(F68/G68&lt;1.5," ","NOT OK"),"NOT OK"))</f>
        <v xml:space="preserve"> </v>
      </c>
      <c r="B68" s="210" t="s">
        <v>89</v>
      </c>
      <c r="C68" s="103">
        <f t="shared" ref="C68:H68" si="85">+C65+C66+C67</f>
        <v>9908</v>
      </c>
      <c r="D68" s="104">
        <f t="shared" si="85"/>
        <v>9920</v>
      </c>
      <c r="E68" s="105">
        <f t="shared" si="85"/>
        <v>19828</v>
      </c>
      <c r="F68" s="103">
        <f t="shared" si="85"/>
        <v>10718</v>
      </c>
      <c r="G68" s="104">
        <f t="shared" si="85"/>
        <v>10718</v>
      </c>
      <c r="H68" s="105">
        <f t="shared" si="85"/>
        <v>21436</v>
      </c>
      <c r="I68" s="106">
        <f>IF(E68=0,0,((H68/E68)-1)*100)</f>
        <v>8.1097437966511912</v>
      </c>
      <c r="L68" s="203" t="s">
        <v>89</v>
      </c>
      <c r="M68" s="148">
        <f t="shared" ref="M68:V68" si="86">+M65+M66+M67</f>
        <v>1617519</v>
      </c>
      <c r="N68" s="149">
        <f t="shared" si="86"/>
        <v>1715221</v>
      </c>
      <c r="O68" s="148">
        <f t="shared" si="86"/>
        <v>3332740</v>
      </c>
      <c r="P68" s="148">
        <f t="shared" si="86"/>
        <v>963</v>
      </c>
      <c r="Q68" s="148">
        <f t="shared" si="86"/>
        <v>3333703</v>
      </c>
      <c r="R68" s="148">
        <f t="shared" si="86"/>
        <v>1751866</v>
      </c>
      <c r="S68" s="149">
        <f t="shared" si="86"/>
        <v>1838452</v>
      </c>
      <c r="T68" s="148">
        <f t="shared" si="86"/>
        <v>3590318</v>
      </c>
      <c r="U68" s="148">
        <f t="shared" si="86"/>
        <v>4957</v>
      </c>
      <c r="V68" s="150">
        <f t="shared" si="86"/>
        <v>3595275</v>
      </c>
      <c r="W68" s="151">
        <f>IF(Q68=0,0,((V68/Q68)-1)*100)</f>
        <v>7.8462898464560338</v>
      </c>
    </row>
    <row r="69" spans="1:23" ht="13.5" thickTop="1">
      <c r="A69" s="95" t="str">
        <f t="shared" si="2"/>
        <v xml:space="preserve"> </v>
      </c>
      <c r="B69" s="226" t="s">
        <v>21</v>
      </c>
      <c r="C69" s="253">
        <f t="shared" ref="C69:D71" si="87">+C17+C43</f>
        <v>3232</v>
      </c>
      <c r="D69" s="254">
        <f t="shared" si="87"/>
        <v>3231</v>
      </c>
      <c r="E69" s="100">
        <f>+C69+D69</f>
        <v>6463</v>
      </c>
      <c r="F69" s="253">
        <f t="shared" ref="F69:G71" si="88">+F17+F43</f>
        <v>3338</v>
      </c>
      <c r="G69" s="254">
        <f t="shared" si="88"/>
        <v>3336</v>
      </c>
      <c r="H69" s="107">
        <f>+F69+G69</f>
        <v>6674</v>
      </c>
      <c r="I69" s="222">
        <f t="shared" si="63"/>
        <v>3.2647377378926201</v>
      </c>
      <c r="L69" s="226" t="s">
        <v>21</v>
      </c>
      <c r="M69" s="248">
        <f t="shared" ref="M69:N71" si="89">+M17+M43</f>
        <v>489128</v>
      </c>
      <c r="N69" s="249">
        <f t="shared" si="89"/>
        <v>505390</v>
      </c>
      <c r="O69" s="142">
        <f t="shared" ref="O69:O71" si="90">+M69+N69</f>
        <v>994518</v>
      </c>
      <c r="P69" s="102">
        <f>+P17+P43</f>
        <v>448</v>
      </c>
      <c r="Q69" s="145">
        <f t="shared" ref="Q69:Q71" si="91">+O69+P69</f>
        <v>994966</v>
      </c>
      <c r="R69" s="248">
        <f t="shared" ref="R69:S71" si="92">+R17+R43</f>
        <v>507194</v>
      </c>
      <c r="S69" s="249">
        <f t="shared" si="92"/>
        <v>533536</v>
      </c>
      <c r="T69" s="142">
        <f t="shared" ref="T69:T71" si="93">+R69+S69</f>
        <v>1040730</v>
      </c>
      <c r="U69" s="102">
        <f>+U17+U43</f>
        <v>1455</v>
      </c>
      <c r="V69" s="147">
        <f t="shared" ref="V69:V71" si="94">+T69+U69</f>
        <v>1042185</v>
      </c>
      <c r="W69" s="222">
        <f t="shared" si="66"/>
        <v>4.7457903084125563</v>
      </c>
    </row>
    <row r="70" spans="1:23">
      <c r="A70" s="95" t="str">
        <f>IF(ISERROR(F70/G70)," ",IF(F70/G70&gt;0.5,IF(F70/G70&lt;1.5," ","NOT OK"),"NOT OK"))</f>
        <v xml:space="preserve"> </v>
      </c>
      <c r="B70" s="226" t="s">
        <v>90</v>
      </c>
      <c r="C70" s="253">
        <f t="shared" si="87"/>
        <v>3068</v>
      </c>
      <c r="D70" s="254">
        <f t="shared" si="87"/>
        <v>3061</v>
      </c>
      <c r="E70" s="100">
        <f>+C70+D70</f>
        <v>6129</v>
      </c>
      <c r="F70" s="253">
        <f t="shared" si="88"/>
        <v>3316</v>
      </c>
      <c r="G70" s="254">
        <f t="shared" si="88"/>
        <v>3315</v>
      </c>
      <c r="H70" s="107">
        <f>+F70+G70</f>
        <v>6631</v>
      </c>
      <c r="I70" s="222">
        <f>IF(E70=0,0,((H70/E70)-1)*100)</f>
        <v>8.1905694240496096</v>
      </c>
      <c r="L70" s="226" t="s">
        <v>90</v>
      </c>
      <c r="M70" s="248">
        <f t="shared" si="89"/>
        <v>387772</v>
      </c>
      <c r="N70" s="249">
        <f t="shared" si="89"/>
        <v>421641</v>
      </c>
      <c r="O70" s="142">
        <f>+M70+N70</f>
        <v>809413</v>
      </c>
      <c r="P70" s="102">
        <f>+P18+P44</f>
        <v>170</v>
      </c>
      <c r="Q70" s="145">
        <f>+O70+P70</f>
        <v>809583</v>
      </c>
      <c r="R70" s="248">
        <f t="shared" si="92"/>
        <v>450522</v>
      </c>
      <c r="S70" s="249">
        <f t="shared" si="92"/>
        <v>478827</v>
      </c>
      <c r="T70" s="142">
        <f>+R70+S70</f>
        <v>929349</v>
      </c>
      <c r="U70" s="102">
        <f>+U18+U44</f>
        <v>882</v>
      </c>
      <c r="V70" s="147">
        <f>+T70+U70</f>
        <v>930231</v>
      </c>
      <c r="W70" s="222">
        <f>IF(Q70=0,0,((V70/Q70)-1)*100)</f>
        <v>14.902486835815477</v>
      </c>
    </row>
    <row r="71" spans="1:23" ht="13.5" thickBot="1">
      <c r="A71" s="95" t="str">
        <f t="shared" ref="A71:A76" si="95">IF(ISERROR(F71/G71)," ",IF(F71/G71&gt;0.5,IF(F71/G71&lt;1.5," ","NOT OK"),"NOT OK"))</f>
        <v xml:space="preserve"> </v>
      </c>
      <c r="B71" s="226" t="s">
        <v>22</v>
      </c>
      <c r="C71" s="253">
        <f t="shared" si="87"/>
        <v>2778</v>
      </c>
      <c r="D71" s="254">
        <f t="shared" si="87"/>
        <v>2782</v>
      </c>
      <c r="E71" s="100">
        <f>+C71+D71</f>
        <v>5560</v>
      </c>
      <c r="F71" s="253">
        <f t="shared" si="88"/>
        <v>3221</v>
      </c>
      <c r="G71" s="254">
        <f t="shared" si="88"/>
        <v>3224</v>
      </c>
      <c r="H71" s="107">
        <f>+F71+G71</f>
        <v>6445</v>
      </c>
      <c r="I71" s="222">
        <f t="shared" si="63"/>
        <v>15.917266187050361</v>
      </c>
      <c r="L71" s="226" t="s">
        <v>22</v>
      </c>
      <c r="M71" s="248">
        <f t="shared" si="89"/>
        <v>344302</v>
      </c>
      <c r="N71" s="249">
        <f t="shared" si="89"/>
        <v>345875</v>
      </c>
      <c r="O71" s="143">
        <f t="shared" si="90"/>
        <v>690177</v>
      </c>
      <c r="P71" s="255">
        <f>+P19+P45</f>
        <v>135</v>
      </c>
      <c r="Q71" s="145">
        <f t="shared" si="91"/>
        <v>690312</v>
      </c>
      <c r="R71" s="248">
        <f t="shared" si="92"/>
        <v>432712</v>
      </c>
      <c r="S71" s="249">
        <f t="shared" si="92"/>
        <v>429591</v>
      </c>
      <c r="T71" s="143">
        <f t="shared" si="93"/>
        <v>862303</v>
      </c>
      <c r="U71" s="255">
        <f>+U19+U45</f>
        <v>686</v>
      </c>
      <c r="V71" s="147">
        <f t="shared" si="94"/>
        <v>862989</v>
      </c>
      <c r="W71" s="222">
        <f t="shared" si="66"/>
        <v>25.014341341306533</v>
      </c>
    </row>
    <row r="72" spans="1:23" ht="16.5" thickTop="1" thickBot="1">
      <c r="A72" s="115" t="str">
        <f t="shared" si="95"/>
        <v xml:space="preserve"> </v>
      </c>
      <c r="B72" s="211" t="s">
        <v>62</v>
      </c>
      <c r="C72" s="110">
        <f>C71+C69+C70</f>
        <v>9078</v>
      </c>
      <c r="D72" s="111">
        <f t="shared" ref="D72" si="96">D71+D69+D70</f>
        <v>9074</v>
      </c>
      <c r="E72" s="112">
        <f t="shared" ref="E72" si="97">E71+E69+E70</f>
        <v>18152</v>
      </c>
      <c r="F72" s="113">
        <f t="shared" ref="F72" si="98">F71+F69+F70</f>
        <v>9875</v>
      </c>
      <c r="G72" s="114">
        <f t="shared" ref="G72" si="99">G71+G69+G70</f>
        <v>9875</v>
      </c>
      <c r="H72" s="114">
        <f t="shared" ref="H72" si="100">H71+H69+H70</f>
        <v>19750</v>
      </c>
      <c r="I72" s="106">
        <f t="shared" si="63"/>
        <v>8.8034376377258639</v>
      </c>
      <c r="J72" s="115"/>
      <c r="K72" s="116"/>
      <c r="L72" s="204" t="s">
        <v>62</v>
      </c>
      <c r="M72" s="152">
        <f>M71+M69+M70</f>
        <v>1221202</v>
      </c>
      <c r="N72" s="152">
        <f t="shared" ref="N72" si="101">N71+N69+N70</f>
        <v>1272906</v>
      </c>
      <c r="O72" s="153">
        <f t="shared" ref="O72" si="102">O71+O69+O70</f>
        <v>2494108</v>
      </c>
      <c r="P72" s="153">
        <f t="shared" ref="P72" si="103">P71+P69+P70</f>
        <v>753</v>
      </c>
      <c r="Q72" s="153">
        <f t="shared" ref="Q72" si="104">Q71+Q69+Q70</f>
        <v>2494861</v>
      </c>
      <c r="R72" s="152">
        <f t="shared" ref="R72" si="105">R71+R69+R70</f>
        <v>1390428</v>
      </c>
      <c r="S72" s="152">
        <f t="shared" ref="S72" si="106">S71+S69+S70</f>
        <v>1441954</v>
      </c>
      <c r="T72" s="153">
        <f t="shared" ref="T72" si="107">T71+T69+T70</f>
        <v>2832382</v>
      </c>
      <c r="U72" s="153">
        <f t="shared" ref="U72" si="108">U71+U69+U70</f>
        <v>3023</v>
      </c>
      <c r="V72" s="153">
        <f t="shared" ref="V72" si="109">V71+V69+V70</f>
        <v>2835405</v>
      </c>
      <c r="W72" s="154">
        <f t="shared" si="66"/>
        <v>13.649818567046413</v>
      </c>
    </row>
    <row r="73" spans="1:23" ht="13.5" thickTop="1">
      <c r="A73" s="95" t="str">
        <f t="shared" si="95"/>
        <v xml:space="preserve"> </v>
      </c>
      <c r="B73" s="226" t="s">
        <v>25</v>
      </c>
      <c r="C73" s="248">
        <f t="shared" ref="C73:D75" si="110">+C21+C47</f>
        <v>2917</v>
      </c>
      <c r="D73" s="252">
        <f t="shared" si="110"/>
        <v>2914</v>
      </c>
      <c r="E73" s="117">
        <f>+C73+D73</f>
        <v>5831</v>
      </c>
      <c r="F73" s="248">
        <f t="shared" ref="F73:G75" si="111">+F21+F47</f>
        <v>3431</v>
      </c>
      <c r="G73" s="252">
        <f t="shared" si="111"/>
        <v>3427</v>
      </c>
      <c r="H73" s="118">
        <f>+F73+G73</f>
        <v>6858</v>
      </c>
      <c r="I73" s="222">
        <f t="shared" si="63"/>
        <v>17.612759389470067</v>
      </c>
      <c r="L73" s="226" t="s">
        <v>25</v>
      </c>
      <c r="M73" s="248">
        <f t="shared" ref="M73:N75" si="112">+M21+M47</f>
        <v>414287</v>
      </c>
      <c r="N73" s="249">
        <f t="shared" si="112"/>
        <v>396695</v>
      </c>
      <c r="O73" s="143">
        <f t="shared" ref="O73:O75" si="113">+M73+N73</f>
        <v>810982</v>
      </c>
      <c r="P73" s="256">
        <f>+P21+P47</f>
        <v>263</v>
      </c>
      <c r="Q73" s="145">
        <f t="shared" ref="Q73:Q75" si="114">+O73+P73</f>
        <v>811245</v>
      </c>
      <c r="R73" s="248">
        <f t="shared" ref="R73:S75" si="115">+R21+R47</f>
        <v>533839</v>
      </c>
      <c r="S73" s="249">
        <f t="shared" si="115"/>
        <v>509082</v>
      </c>
      <c r="T73" s="143">
        <f t="shared" ref="T73:T75" si="116">+R73+S73</f>
        <v>1042921</v>
      </c>
      <c r="U73" s="256">
        <f>+U21+U47</f>
        <v>399</v>
      </c>
      <c r="V73" s="147">
        <f t="shared" ref="V73:V75" si="117">+T73+U73</f>
        <v>1043320</v>
      </c>
      <c r="W73" s="222">
        <f t="shared" si="66"/>
        <v>28.607264143384548</v>
      </c>
    </row>
    <row r="74" spans="1:23">
      <c r="A74" s="95" t="str">
        <f t="shared" si="95"/>
        <v xml:space="preserve"> </v>
      </c>
      <c r="B74" s="226" t="s">
        <v>26</v>
      </c>
      <c r="C74" s="248">
        <f t="shared" si="110"/>
        <v>3029</v>
      </c>
      <c r="D74" s="252">
        <f t="shared" si="110"/>
        <v>3032</v>
      </c>
      <c r="E74" s="119">
        <f>+C74+D74</f>
        <v>6061</v>
      </c>
      <c r="F74" s="248">
        <f t="shared" si="111"/>
        <v>3508</v>
      </c>
      <c r="G74" s="252">
        <f t="shared" si="111"/>
        <v>3510</v>
      </c>
      <c r="H74" s="119">
        <f>+F74+G74</f>
        <v>7018</v>
      </c>
      <c r="I74" s="222">
        <f>IF(E74=0,0,((H74/E74)-1)*100)</f>
        <v>15.789473684210531</v>
      </c>
      <c r="L74" s="226" t="s">
        <v>26</v>
      </c>
      <c r="M74" s="248">
        <f t="shared" si="112"/>
        <v>455088</v>
      </c>
      <c r="N74" s="249">
        <f t="shared" si="112"/>
        <v>482496</v>
      </c>
      <c r="O74" s="143">
        <f>+M74+N74</f>
        <v>937584</v>
      </c>
      <c r="P74" s="102">
        <f>+P22+P48</f>
        <v>455</v>
      </c>
      <c r="Q74" s="145">
        <f>+O74+P74</f>
        <v>938039</v>
      </c>
      <c r="R74" s="248">
        <f t="shared" si="115"/>
        <v>554390</v>
      </c>
      <c r="S74" s="249">
        <f t="shared" si="115"/>
        <v>584049</v>
      </c>
      <c r="T74" s="143">
        <f>+R74+S74</f>
        <v>1138439</v>
      </c>
      <c r="U74" s="102">
        <f>+U22+U48</f>
        <v>763</v>
      </c>
      <c r="V74" s="147">
        <f>+T74+U74</f>
        <v>1139202</v>
      </c>
      <c r="W74" s="222">
        <f>IF(Q74=0,0,((V74/Q74)-1)*100)</f>
        <v>21.445057188453774</v>
      </c>
    </row>
    <row r="75" spans="1:23" ht="13.5" thickBot="1">
      <c r="A75" s="95" t="str">
        <f t="shared" si="95"/>
        <v xml:space="preserve"> </v>
      </c>
      <c r="B75" s="226" t="s">
        <v>27</v>
      </c>
      <c r="C75" s="248">
        <f t="shared" si="110"/>
        <v>2904</v>
      </c>
      <c r="D75" s="257">
        <f t="shared" si="110"/>
        <v>2901</v>
      </c>
      <c r="E75" s="120">
        <f>+C75+D75</f>
        <v>5805</v>
      </c>
      <c r="F75" s="248">
        <f t="shared" si="111"/>
        <v>3320</v>
      </c>
      <c r="G75" s="257">
        <f t="shared" si="111"/>
        <v>3321</v>
      </c>
      <c r="H75" s="120">
        <f>+F75+G75</f>
        <v>6641</v>
      </c>
      <c r="I75" s="223">
        <f>IF(E75=0,0,((H75/E75)-1)*100)</f>
        <v>14.401378122308351</v>
      </c>
      <c r="L75" s="226" t="s">
        <v>27</v>
      </c>
      <c r="M75" s="248">
        <f t="shared" si="112"/>
        <v>388267</v>
      </c>
      <c r="N75" s="249">
        <f t="shared" si="112"/>
        <v>370850</v>
      </c>
      <c r="O75" s="143">
        <f t="shared" si="113"/>
        <v>759117</v>
      </c>
      <c r="P75" s="255">
        <f>+P23+P49</f>
        <v>12</v>
      </c>
      <c r="Q75" s="145">
        <f t="shared" si="114"/>
        <v>759129</v>
      </c>
      <c r="R75" s="248">
        <f t="shared" si="115"/>
        <v>437510</v>
      </c>
      <c r="S75" s="249">
        <f t="shared" si="115"/>
        <v>422002</v>
      </c>
      <c r="T75" s="143">
        <f t="shared" si="116"/>
        <v>859512</v>
      </c>
      <c r="U75" s="255">
        <f>+U23+U49</f>
        <v>807</v>
      </c>
      <c r="V75" s="147">
        <f t="shared" si="117"/>
        <v>860319</v>
      </c>
      <c r="W75" s="222">
        <f>IF(Q75=0,0,((V75/Q75)-1)*100)</f>
        <v>13.329750279596752</v>
      </c>
    </row>
    <row r="76" spans="1:23" ht="14.25" thickTop="1" thickBot="1">
      <c r="A76" s="95" t="str">
        <f t="shared" si="95"/>
        <v xml:space="preserve"> </v>
      </c>
      <c r="B76" s="210" t="s">
        <v>60</v>
      </c>
      <c r="C76" s="113">
        <f t="shared" ref="C76:H76" si="118">+C73+C74+C75</f>
        <v>8850</v>
      </c>
      <c r="D76" s="121">
        <f t="shared" si="118"/>
        <v>8847</v>
      </c>
      <c r="E76" s="113">
        <f t="shared" si="118"/>
        <v>17697</v>
      </c>
      <c r="F76" s="113">
        <f t="shared" si="118"/>
        <v>10259</v>
      </c>
      <c r="G76" s="121">
        <f t="shared" si="118"/>
        <v>10258</v>
      </c>
      <c r="H76" s="113">
        <f t="shared" si="118"/>
        <v>20517</v>
      </c>
      <c r="I76" s="106">
        <f t="shared" ref="I76" si="119">IF(E76=0,0,((H76/E76)-1)*100)</f>
        <v>15.934904221054413</v>
      </c>
      <c r="L76" s="203" t="s">
        <v>60</v>
      </c>
      <c r="M76" s="148">
        <f t="shared" ref="M76:V76" si="120">+M73+M74+M75</f>
        <v>1257642</v>
      </c>
      <c r="N76" s="149">
        <f t="shared" si="120"/>
        <v>1250041</v>
      </c>
      <c r="O76" s="148">
        <f t="shared" si="120"/>
        <v>2507683</v>
      </c>
      <c r="P76" s="148">
        <f t="shared" si="120"/>
        <v>730</v>
      </c>
      <c r="Q76" s="148">
        <f t="shared" si="120"/>
        <v>2508413</v>
      </c>
      <c r="R76" s="148">
        <f t="shared" si="120"/>
        <v>1525739</v>
      </c>
      <c r="S76" s="149">
        <f t="shared" si="120"/>
        <v>1515133</v>
      </c>
      <c r="T76" s="148">
        <f t="shared" si="120"/>
        <v>3040872</v>
      </c>
      <c r="U76" s="148">
        <f t="shared" si="120"/>
        <v>1969</v>
      </c>
      <c r="V76" s="148">
        <f t="shared" si="120"/>
        <v>3042841</v>
      </c>
      <c r="W76" s="151">
        <f t="shared" ref="W76" si="121">IF(Q76=0,0,((V76/Q76)-1)*100)</f>
        <v>21.305422990552202</v>
      </c>
    </row>
    <row r="77" spans="1:23" ht="14.25" thickTop="1" thickBot="1">
      <c r="A77" s="95" t="str">
        <f>IF(ISERROR(F77/G77)," ",IF(F77/G77&gt;0.5,IF(F77/G77&lt;1.5," ","NOT OK"),"NOT OK"))</f>
        <v xml:space="preserve"> </v>
      </c>
      <c r="B77" s="210" t="s">
        <v>94</v>
      </c>
      <c r="C77" s="103">
        <f>+C68+C72+C76</f>
        <v>27836</v>
      </c>
      <c r="D77" s="104">
        <f t="shared" ref="D77" si="122">+D68+D72+D76</f>
        <v>27841</v>
      </c>
      <c r="E77" s="105">
        <f t="shared" ref="E77" si="123">+E68+E72+E76</f>
        <v>55677</v>
      </c>
      <c r="F77" s="103">
        <f t="shared" ref="F77" si="124">+F68+F72+F76</f>
        <v>30852</v>
      </c>
      <c r="G77" s="104">
        <f t="shared" ref="G77" si="125">+G68+G72+G76</f>
        <v>30851</v>
      </c>
      <c r="H77" s="105">
        <f t="shared" ref="H77" si="126">+H68+H72+H76</f>
        <v>61703</v>
      </c>
      <c r="I77" s="106">
        <f>IF(E77=0,0,((H77/E77)-1)*100)</f>
        <v>10.823140614616445</v>
      </c>
      <c r="L77" s="203" t="s">
        <v>94</v>
      </c>
      <c r="M77" s="148">
        <f t="shared" ref="M77" si="127">+M68+M72+M76</f>
        <v>4096363</v>
      </c>
      <c r="N77" s="149">
        <f t="shared" ref="N77" si="128">+N68+N72+N76</f>
        <v>4238168</v>
      </c>
      <c r="O77" s="148">
        <f t="shared" ref="O77" si="129">+O68+O72+O76</f>
        <v>8334531</v>
      </c>
      <c r="P77" s="148">
        <f t="shared" ref="P77" si="130">+P68+P72+P76</f>
        <v>2446</v>
      </c>
      <c r="Q77" s="148">
        <f t="shared" ref="Q77" si="131">+Q68+Q72+Q76</f>
        <v>8336977</v>
      </c>
      <c r="R77" s="148">
        <f t="shared" ref="R77" si="132">+R68+R72+R76</f>
        <v>4668033</v>
      </c>
      <c r="S77" s="149">
        <f t="shared" ref="S77" si="133">+S68+S72+S76</f>
        <v>4795539</v>
      </c>
      <c r="T77" s="148">
        <f t="shared" ref="T77" si="134">+T68+T72+T76</f>
        <v>9463572</v>
      </c>
      <c r="U77" s="148">
        <f t="shared" ref="U77" si="135">+U68+U72+U76</f>
        <v>9949</v>
      </c>
      <c r="V77" s="150">
        <f t="shared" ref="V77" si="136">+V68+V72+V76</f>
        <v>9473521</v>
      </c>
      <c r="W77" s="151">
        <f>IF(Q77=0,0,((V77/Q77)-1)*100)</f>
        <v>13.632567296275377</v>
      </c>
    </row>
    <row r="78" spans="1:23" ht="14.25" thickTop="1" thickBot="1">
      <c r="A78" s="95" t="str">
        <f>IF(ISERROR(F78/G78)," ",IF(F78/G78&gt;0.5,IF(F78/G78&lt;1.5," ","NOT OK"),"NOT OK"))</f>
        <v xml:space="preserve"> </v>
      </c>
      <c r="B78" s="210" t="s">
        <v>92</v>
      </c>
      <c r="C78" s="103">
        <f>+C64+C68+C72+C76</f>
        <v>37253</v>
      </c>
      <c r="D78" s="104">
        <f t="shared" ref="D78:H78" si="137">+D64+D68+D72+D76</f>
        <v>37248</v>
      </c>
      <c r="E78" s="105">
        <f t="shared" si="137"/>
        <v>74501</v>
      </c>
      <c r="F78" s="103">
        <f t="shared" si="137"/>
        <v>40999</v>
      </c>
      <c r="G78" s="104">
        <f t="shared" si="137"/>
        <v>41001</v>
      </c>
      <c r="H78" s="105">
        <f t="shared" si="137"/>
        <v>82000</v>
      </c>
      <c r="I78" s="106">
        <f>IF(E78=0,0,((H78/E78)-1)*100)</f>
        <v>10.065636702863046</v>
      </c>
      <c r="L78" s="203" t="s">
        <v>92</v>
      </c>
      <c r="M78" s="148">
        <f t="shared" ref="M78:V78" si="138">+M64+M68+M72+M76</f>
        <v>5618851</v>
      </c>
      <c r="N78" s="149">
        <f t="shared" si="138"/>
        <v>5651131</v>
      </c>
      <c r="O78" s="148">
        <f t="shared" si="138"/>
        <v>11269982</v>
      </c>
      <c r="P78" s="148">
        <f t="shared" si="138"/>
        <v>5823</v>
      </c>
      <c r="Q78" s="148">
        <f t="shared" si="138"/>
        <v>11275805</v>
      </c>
      <c r="R78" s="148">
        <f t="shared" si="138"/>
        <v>6252009</v>
      </c>
      <c r="S78" s="149">
        <f t="shared" si="138"/>
        <v>6273855</v>
      </c>
      <c r="T78" s="148">
        <f t="shared" si="138"/>
        <v>12525864</v>
      </c>
      <c r="U78" s="148">
        <f t="shared" si="138"/>
        <v>12178</v>
      </c>
      <c r="V78" s="150">
        <f t="shared" si="138"/>
        <v>12538042</v>
      </c>
      <c r="W78" s="151">
        <f>IF(Q78=0,0,((V78/Q78)-1)*100)</f>
        <v>11.1942074202241</v>
      </c>
    </row>
    <row r="79" spans="1:23" ht="14.25" thickTop="1" thickBot="1">
      <c r="B79" s="205" t="s">
        <v>61</v>
      </c>
      <c r="C79" s="95"/>
      <c r="D79" s="95"/>
      <c r="E79" s="95"/>
      <c r="F79" s="95"/>
      <c r="G79" s="95"/>
      <c r="H79" s="95"/>
      <c r="I79" s="96"/>
      <c r="L79" s="205" t="s">
        <v>61</v>
      </c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6"/>
    </row>
    <row r="80" spans="1:23" ht="13.5" thickTop="1">
      <c r="B80" s="202"/>
      <c r="C80" s="95"/>
      <c r="D80" s="95"/>
      <c r="E80" s="95"/>
      <c r="F80" s="95"/>
      <c r="G80" s="95"/>
      <c r="H80" s="95"/>
      <c r="I80" s="96"/>
      <c r="L80" s="295" t="s">
        <v>39</v>
      </c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7"/>
    </row>
    <row r="81" spans="1:29" ht="13.5" thickBot="1">
      <c r="B81" s="202"/>
      <c r="C81" s="95"/>
      <c r="D81" s="95"/>
      <c r="E81" s="95"/>
      <c r="F81" s="95"/>
      <c r="G81" s="95"/>
      <c r="H81" s="95"/>
      <c r="I81" s="96"/>
      <c r="L81" s="298" t="s">
        <v>40</v>
      </c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300"/>
    </row>
    <row r="82" spans="1:29" ht="14.25" thickTop="1" thickBot="1">
      <c r="B82" s="202"/>
      <c r="C82" s="95"/>
      <c r="D82" s="95"/>
      <c r="E82" s="95"/>
      <c r="F82" s="95"/>
      <c r="G82" s="95"/>
      <c r="H82" s="95"/>
      <c r="I82" s="96"/>
      <c r="L82" s="202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122" t="s">
        <v>41</v>
      </c>
    </row>
    <row r="83" spans="1:29" ht="14.25" thickTop="1" thickBot="1">
      <c r="B83" s="202"/>
      <c r="C83" s="95"/>
      <c r="D83" s="95"/>
      <c r="E83" s="95"/>
      <c r="F83" s="95"/>
      <c r="G83" s="95"/>
      <c r="H83" s="95"/>
      <c r="I83" s="96"/>
      <c r="L83" s="224"/>
      <c r="M83" s="292" t="s">
        <v>91</v>
      </c>
      <c r="N83" s="293"/>
      <c r="O83" s="293"/>
      <c r="P83" s="293"/>
      <c r="Q83" s="294"/>
      <c r="R83" s="292" t="s">
        <v>93</v>
      </c>
      <c r="S83" s="293"/>
      <c r="T83" s="293"/>
      <c r="U83" s="293"/>
      <c r="V83" s="294"/>
      <c r="W83" s="225" t="s">
        <v>4</v>
      </c>
    </row>
    <row r="84" spans="1:29" ht="13.5" thickTop="1">
      <c r="B84" s="202"/>
      <c r="C84" s="95"/>
      <c r="D84" s="95"/>
      <c r="E84" s="95"/>
      <c r="F84" s="95"/>
      <c r="G84" s="95"/>
      <c r="H84" s="95"/>
      <c r="I84" s="96"/>
      <c r="L84" s="226" t="s">
        <v>5</v>
      </c>
      <c r="M84" s="227"/>
      <c r="N84" s="230"/>
      <c r="O84" s="173"/>
      <c r="P84" s="231"/>
      <c r="Q84" s="174"/>
      <c r="R84" s="227"/>
      <c r="S84" s="230"/>
      <c r="T84" s="173"/>
      <c r="U84" s="231"/>
      <c r="V84" s="174"/>
      <c r="W84" s="229" t="s">
        <v>6</v>
      </c>
    </row>
    <row r="85" spans="1:29" ht="13.5" thickBot="1">
      <c r="B85" s="202"/>
      <c r="C85" s="95"/>
      <c r="D85" s="95"/>
      <c r="E85" s="95"/>
      <c r="F85" s="95"/>
      <c r="G85" s="95"/>
      <c r="H85" s="95"/>
      <c r="I85" s="96"/>
      <c r="L85" s="232"/>
      <c r="M85" s="236" t="s">
        <v>42</v>
      </c>
      <c r="N85" s="237" t="s">
        <v>43</v>
      </c>
      <c r="O85" s="175" t="s">
        <v>44</v>
      </c>
      <c r="P85" s="238" t="s">
        <v>13</v>
      </c>
      <c r="Q85" s="220" t="s">
        <v>9</v>
      </c>
      <c r="R85" s="236" t="s">
        <v>42</v>
      </c>
      <c r="S85" s="237" t="s">
        <v>43</v>
      </c>
      <c r="T85" s="175" t="s">
        <v>44</v>
      </c>
      <c r="U85" s="238" t="s">
        <v>13</v>
      </c>
      <c r="V85" s="220" t="s">
        <v>9</v>
      </c>
      <c r="W85" s="235"/>
    </row>
    <row r="86" spans="1:29" ht="4.5" customHeight="1" thickTop="1">
      <c r="B86" s="202"/>
      <c r="C86" s="95"/>
      <c r="D86" s="95"/>
      <c r="E86" s="95"/>
      <c r="F86" s="95"/>
      <c r="G86" s="95"/>
      <c r="H86" s="95"/>
      <c r="I86" s="96"/>
      <c r="L86" s="226"/>
      <c r="M86" s="242"/>
      <c r="N86" s="243"/>
      <c r="O86" s="159"/>
      <c r="P86" s="244"/>
      <c r="Q86" s="162"/>
      <c r="R86" s="242"/>
      <c r="S86" s="243"/>
      <c r="T86" s="159"/>
      <c r="U86" s="244"/>
      <c r="V86" s="164"/>
      <c r="W86" s="245"/>
    </row>
    <row r="87" spans="1:29">
      <c r="A87" s="123"/>
      <c r="B87" s="212"/>
      <c r="C87" s="123"/>
      <c r="D87" s="123"/>
      <c r="E87" s="123"/>
      <c r="F87" s="123"/>
      <c r="G87" s="123"/>
      <c r="H87" s="123"/>
      <c r="I87" s="124"/>
      <c r="J87" s="123"/>
      <c r="L87" s="226" t="s">
        <v>14</v>
      </c>
      <c r="M87" s="248">
        <v>756</v>
      </c>
      <c r="N87" s="249">
        <v>715</v>
      </c>
      <c r="O87" s="160">
        <f>M87+N87</f>
        <v>1471</v>
      </c>
      <c r="P87" s="102">
        <v>15</v>
      </c>
      <c r="Q87" s="163">
        <f t="shared" ref="Q87:Q91" si="139">O87+P87</f>
        <v>1486</v>
      </c>
      <c r="R87" s="248">
        <v>725</v>
      </c>
      <c r="S87" s="249">
        <v>976</v>
      </c>
      <c r="T87" s="160">
        <f>R87+S87</f>
        <v>1701</v>
      </c>
      <c r="U87" s="102">
        <v>0</v>
      </c>
      <c r="V87" s="165">
        <f>T87+U87</f>
        <v>1701</v>
      </c>
      <c r="W87" s="222">
        <f t="shared" ref="W87:W99" si="140">IF(Q87=0,0,((V87/Q87)-1)*100)</f>
        <v>14.468371467025577</v>
      </c>
      <c r="Y87" s="3"/>
      <c r="Z87" s="3"/>
    </row>
    <row r="88" spans="1:29">
      <c r="A88" s="123"/>
      <c r="B88" s="212"/>
      <c r="C88" s="123"/>
      <c r="D88" s="123"/>
      <c r="E88" s="123"/>
      <c r="F88" s="123"/>
      <c r="G88" s="123"/>
      <c r="H88" s="123"/>
      <c r="I88" s="124"/>
      <c r="J88" s="123"/>
      <c r="L88" s="226" t="s">
        <v>15</v>
      </c>
      <c r="M88" s="248">
        <v>1085</v>
      </c>
      <c r="N88" s="249">
        <v>887</v>
      </c>
      <c r="O88" s="160">
        <f>M88+N88</f>
        <v>1972</v>
      </c>
      <c r="P88" s="102">
        <v>0</v>
      </c>
      <c r="Q88" s="163">
        <f t="shared" si="139"/>
        <v>1972</v>
      </c>
      <c r="R88" s="248">
        <v>1106</v>
      </c>
      <c r="S88" s="249">
        <v>1329</v>
      </c>
      <c r="T88" s="160">
        <f>R88+S88</f>
        <v>2435</v>
      </c>
      <c r="U88" s="102">
        <v>0</v>
      </c>
      <c r="V88" s="165">
        <f>T88+U88</f>
        <v>2435</v>
      </c>
      <c r="W88" s="222">
        <f t="shared" si="140"/>
        <v>23.478701825557803</v>
      </c>
      <c r="Y88" s="3"/>
      <c r="Z88" s="3"/>
    </row>
    <row r="89" spans="1:29" ht="13.5" thickBot="1">
      <c r="A89" s="123"/>
      <c r="B89" s="212"/>
      <c r="C89" s="123"/>
      <c r="D89" s="123"/>
      <c r="E89" s="123"/>
      <c r="F89" s="123"/>
      <c r="G89" s="123"/>
      <c r="H89" s="123"/>
      <c r="I89" s="124"/>
      <c r="J89" s="123"/>
      <c r="L89" s="232" t="s">
        <v>16</v>
      </c>
      <c r="M89" s="248">
        <v>813</v>
      </c>
      <c r="N89" s="249">
        <v>967</v>
      </c>
      <c r="O89" s="160">
        <f>M89+N89</f>
        <v>1780</v>
      </c>
      <c r="P89" s="102">
        <v>0</v>
      </c>
      <c r="Q89" s="163">
        <f t="shared" si="139"/>
        <v>1780</v>
      </c>
      <c r="R89" s="248">
        <v>830</v>
      </c>
      <c r="S89" s="249">
        <v>1653</v>
      </c>
      <c r="T89" s="160">
        <f>R89+S89</f>
        <v>2483</v>
      </c>
      <c r="U89" s="102">
        <v>0</v>
      </c>
      <c r="V89" s="165">
        <f>T89+U89</f>
        <v>2483</v>
      </c>
      <c r="W89" s="222">
        <f t="shared" si="140"/>
        <v>39.49438202247191</v>
      </c>
      <c r="Y89" s="3"/>
      <c r="Z89" s="3"/>
    </row>
    <row r="90" spans="1:29" ht="14.25" thickTop="1" thickBot="1">
      <c r="A90" s="123"/>
      <c r="B90" s="212"/>
      <c r="C90" s="123"/>
      <c r="D90" s="123"/>
      <c r="E90" s="123"/>
      <c r="F90" s="123"/>
      <c r="G90" s="123"/>
      <c r="H90" s="123"/>
      <c r="I90" s="124"/>
      <c r="J90" s="123"/>
      <c r="L90" s="206" t="s">
        <v>56</v>
      </c>
      <c r="M90" s="166">
        <f>+M87+M88+M89</f>
        <v>2654</v>
      </c>
      <c r="N90" s="167">
        <f>+N87+N88+N89</f>
        <v>2569</v>
      </c>
      <c r="O90" s="166">
        <f>+O87+O88+O89</f>
        <v>5223</v>
      </c>
      <c r="P90" s="166">
        <f>+P87+P88+P89</f>
        <v>15</v>
      </c>
      <c r="Q90" s="166">
        <f>O90+P90</f>
        <v>5238</v>
      </c>
      <c r="R90" s="166">
        <f>+R87+R88+R89</f>
        <v>2661</v>
      </c>
      <c r="S90" s="167">
        <f>+S87+S88+S89</f>
        <v>3958</v>
      </c>
      <c r="T90" s="166">
        <f>+T87+T88+T89</f>
        <v>6619</v>
      </c>
      <c r="U90" s="166">
        <f>+U87+U88+U89</f>
        <v>0</v>
      </c>
      <c r="V90" s="168">
        <f>+V87+V88+V89</f>
        <v>6619</v>
      </c>
      <c r="W90" s="169">
        <f>IF(Q90=0,0,((V90/Q90)-1)*100)</f>
        <v>26.365024818633074</v>
      </c>
      <c r="Y90" s="3"/>
      <c r="Z90" s="3"/>
      <c r="AC90" s="3"/>
    </row>
    <row r="91" spans="1:29" ht="13.5" thickTop="1">
      <c r="A91" s="123"/>
      <c r="B91" s="212"/>
      <c r="C91" s="123"/>
      <c r="D91" s="123"/>
      <c r="E91" s="123"/>
      <c r="F91" s="123"/>
      <c r="G91" s="123"/>
      <c r="H91" s="123"/>
      <c r="I91" s="124"/>
      <c r="J91" s="123"/>
      <c r="L91" s="226" t="s">
        <v>18</v>
      </c>
      <c r="M91" s="248">
        <v>809</v>
      </c>
      <c r="N91" s="249">
        <v>1547</v>
      </c>
      <c r="O91" s="160">
        <f>M91+N91</f>
        <v>2356</v>
      </c>
      <c r="P91" s="102">
        <v>0</v>
      </c>
      <c r="Q91" s="163">
        <f t="shared" si="139"/>
        <v>2356</v>
      </c>
      <c r="R91" s="248">
        <v>627</v>
      </c>
      <c r="S91" s="249">
        <v>1495</v>
      </c>
      <c r="T91" s="160">
        <f>R91+S91</f>
        <v>2122</v>
      </c>
      <c r="U91" s="102">
        <v>0</v>
      </c>
      <c r="V91" s="165">
        <f>T91+U91</f>
        <v>2122</v>
      </c>
      <c r="W91" s="222">
        <f t="shared" si="140"/>
        <v>-9.9320882852292023</v>
      </c>
      <c r="Y91" s="3"/>
      <c r="Z91" s="3"/>
    </row>
    <row r="92" spans="1:29">
      <c r="A92" s="123"/>
      <c r="B92" s="212"/>
      <c r="C92" s="123"/>
      <c r="D92" s="123"/>
      <c r="E92" s="123"/>
      <c r="F92" s="123"/>
      <c r="G92" s="123"/>
      <c r="H92" s="123"/>
      <c r="I92" s="124"/>
      <c r="J92" s="123"/>
      <c r="L92" s="226" t="s">
        <v>19</v>
      </c>
      <c r="M92" s="248">
        <v>640</v>
      </c>
      <c r="N92" s="249">
        <v>1032</v>
      </c>
      <c r="O92" s="160">
        <f>M92+N92</f>
        <v>1672</v>
      </c>
      <c r="P92" s="102">
        <v>0</v>
      </c>
      <c r="Q92" s="163">
        <f>O92+P92</f>
        <v>1672</v>
      </c>
      <c r="R92" s="248">
        <v>797</v>
      </c>
      <c r="S92" s="249">
        <v>1561</v>
      </c>
      <c r="T92" s="160">
        <f>R92+S92</f>
        <v>2358</v>
      </c>
      <c r="U92" s="102">
        <v>0</v>
      </c>
      <c r="V92" s="165">
        <f>T92+U92</f>
        <v>2358</v>
      </c>
      <c r="W92" s="222">
        <f>IF(Q92=0,0,((V92/Q92)-1)*100)</f>
        <v>41.028708133971278</v>
      </c>
      <c r="Y92" s="3"/>
      <c r="Z92" s="3"/>
    </row>
    <row r="93" spans="1:29" ht="13.5" thickBot="1">
      <c r="A93" s="123"/>
      <c r="B93" s="212"/>
      <c r="C93" s="123"/>
      <c r="D93" s="123"/>
      <c r="E93" s="123"/>
      <c r="F93" s="123"/>
      <c r="G93" s="123"/>
      <c r="H93" s="123"/>
      <c r="I93" s="124"/>
      <c r="J93" s="123"/>
      <c r="L93" s="226" t="s">
        <v>20</v>
      </c>
      <c r="M93" s="248">
        <v>1163</v>
      </c>
      <c r="N93" s="249">
        <v>1270</v>
      </c>
      <c r="O93" s="160">
        <f>M93+N93</f>
        <v>2433</v>
      </c>
      <c r="P93" s="102">
        <v>0</v>
      </c>
      <c r="Q93" s="163">
        <f>O93+P93</f>
        <v>2433</v>
      </c>
      <c r="R93" s="248">
        <v>710</v>
      </c>
      <c r="S93" s="249">
        <v>1460</v>
      </c>
      <c r="T93" s="160">
        <f>R93+S93</f>
        <v>2170</v>
      </c>
      <c r="U93" s="102">
        <v>0</v>
      </c>
      <c r="V93" s="165">
        <f>T93+U93</f>
        <v>2170</v>
      </c>
      <c r="W93" s="222">
        <f>IF(Q93=0,0,((V93/Q93)-1)*100)</f>
        <v>-10.809699958898477</v>
      </c>
    </row>
    <row r="94" spans="1:29" ht="14.25" thickTop="1" thickBot="1">
      <c r="A94" s="123"/>
      <c r="B94" s="212"/>
      <c r="C94" s="123"/>
      <c r="D94" s="123"/>
      <c r="E94" s="123"/>
      <c r="F94" s="123"/>
      <c r="G94" s="123"/>
      <c r="H94" s="123"/>
      <c r="I94" s="124"/>
      <c r="J94" s="123"/>
      <c r="L94" s="206" t="s">
        <v>89</v>
      </c>
      <c r="M94" s="166">
        <f t="shared" ref="M94:V94" si="141">+M91+M92+M93</f>
        <v>2612</v>
      </c>
      <c r="N94" s="167">
        <f t="shared" si="141"/>
        <v>3849</v>
      </c>
      <c r="O94" s="166">
        <f t="shared" si="141"/>
        <v>6461</v>
      </c>
      <c r="P94" s="166">
        <f t="shared" si="141"/>
        <v>0</v>
      </c>
      <c r="Q94" s="166">
        <f t="shared" si="141"/>
        <v>6461</v>
      </c>
      <c r="R94" s="166">
        <f t="shared" si="141"/>
        <v>2134</v>
      </c>
      <c r="S94" s="167">
        <f t="shared" si="141"/>
        <v>4516</v>
      </c>
      <c r="T94" s="166">
        <f t="shared" si="141"/>
        <v>6650</v>
      </c>
      <c r="U94" s="166">
        <f t="shared" si="141"/>
        <v>0</v>
      </c>
      <c r="V94" s="168">
        <f t="shared" si="141"/>
        <v>6650</v>
      </c>
      <c r="W94" s="169">
        <f>IF(Q94=0,0,((V94/Q94)-1)*100)</f>
        <v>2.9252437703142009</v>
      </c>
      <c r="Y94" s="3"/>
      <c r="Z94" s="3"/>
      <c r="AC94" s="3"/>
    </row>
    <row r="95" spans="1:29" ht="13.5" thickTop="1">
      <c r="A95" s="123"/>
      <c r="B95" s="212"/>
      <c r="C95" s="123"/>
      <c r="D95" s="123"/>
      <c r="E95" s="123"/>
      <c r="F95" s="123"/>
      <c r="G95" s="123"/>
      <c r="H95" s="123"/>
      <c r="I95" s="124"/>
      <c r="J95" s="123"/>
      <c r="L95" s="226" t="s">
        <v>21</v>
      </c>
      <c r="M95" s="248">
        <v>648</v>
      </c>
      <c r="N95" s="249">
        <v>979</v>
      </c>
      <c r="O95" s="160">
        <f>SUM(M95:N95)</f>
        <v>1627</v>
      </c>
      <c r="P95" s="102">
        <v>0</v>
      </c>
      <c r="Q95" s="163">
        <f>O95+P95</f>
        <v>1627</v>
      </c>
      <c r="R95" s="248">
        <v>386</v>
      </c>
      <c r="S95" s="249">
        <v>1291</v>
      </c>
      <c r="T95" s="160">
        <f>SUM(R95:S95)</f>
        <v>1677</v>
      </c>
      <c r="U95" s="102">
        <v>0</v>
      </c>
      <c r="V95" s="165">
        <f>SUM(T95:U95)</f>
        <v>1677</v>
      </c>
      <c r="W95" s="222">
        <f t="shared" si="140"/>
        <v>3.0731407498463481</v>
      </c>
      <c r="Y95" s="3"/>
      <c r="Z95" s="3"/>
    </row>
    <row r="96" spans="1:29">
      <c r="A96" s="123"/>
      <c r="B96" s="212"/>
      <c r="C96" s="123"/>
      <c r="D96" s="123"/>
      <c r="E96" s="123"/>
      <c r="F96" s="123"/>
      <c r="G96" s="123"/>
      <c r="H96" s="123"/>
      <c r="I96" s="124"/>
      <c r="J96" s="123"/>
      <c r="L96" s="226" t="s">
        <v>90</v>
      </c>
      <c r="M96" s="248">
        <v>639</v>
      </c>
      <c r="N96" s="249">
        <v>1073</v>
      </c>
      <c r="O96" s="160">
        <f>SUM(M96:N96)</f>
        <v>1712</v>
      </c>
      <c r="P96" s="102">
        <v>0</v>
      </c>
      <c r="Q96" s="163">
        <f>O96+P96</f>
        <v>1712</v>
      </c>
      <c r="R96" s="248">
        <v>351</v>
      </c>
      <c r="S96" s="249">
        <v>1357</v>
      </c>
      <c r="T96" s="160">
        <f>SUM(R96:S96)</f>
        <v>1708</v>
      </c>
      <c r="U96" s="102">
        <v>0</v>
      </c>
      <c r="V96" s="165">
        <f>SUM(T96:U96)</f>
        <v>1708</v>
      </c>
      <c r="W96" s="222">
        <f>IF(Q96=0,0,((V96/Q96)-1)*100)</f>
        <v>-0.23364485981308691</v>
      </c>
      <c r="Y96" s="3"/>
      <c r="Z96" s="3"/>
    </row>
    <row r="97" spans="1:26" ht="13.5" thickBot="1">
      <c r="A97" s="123"/>
      <c r="B97" s="212"/>
      <c r="C97" s="123"/>
      <c r="D97" s="123"/>
      <c r="E97" s="123"/>
      <c r="F97" s="123"/>
      <c r="G97" s="123"/>
      <c r="H97" s="123"/>
      <c r="I97" s="124"/>
      <c r="J97" s="123"/>
      <c r="L97" s="226" t="s">
        <v>22</v>
      </c>
      <c r="M97" s="248">
        <v>760</v>
      </c>
      <c r="N97" s="249">
        <v>957</v>
      </c>
      <c r="O97" s="161">
        <f>SUM(M97:N97)</f>
        <v>1717</v>
      </c>
      <c r="P97" s="255">
        <v>0</v>
      </c>
      <c r="Q97" s="163">
        <f>O97+P97</f>
        <v>1717</v>
      </c>
      <c r="R97" s="248">
        <v>390</v>
      </c>
      <c r="S97" s="249">
        <v>1132</v>
      </c>
      <c r="T97" s="161">
        <f>SUM(R97:S97)</f>
        <v>1522</v>
      </c>
      <c r="U97" s="255">
        <v>0</v>
      </c>
      <c r="V97" s="165">
        <f>SUM(T97:U97)</f>
        <v>1522</v>
      </c>
      <c r="W97" s="222">
        <f t="shared" si="140"/>
        <v>-11.357018054746648</v>
      </c>
      <c r="Y97" s="3"/>
      <c r="Z97" s="3"/>
    </row>
    <row r="98" spans="1:26" ht="14.25" thickTop="1" thickBot="1">
      <c r="A98" s="123"/>
      <c r="B98" s="212"/>
      <c r="C98" s="123"/>
      <c r="D98" s="123"/>
      <c r="E98" s="123"/>
      <c r="F98" s="123"/>
      <c r="G98" s="123"/>
      <c r="H98" s="123"/>
      <c r="I98" s="124"/>
      <c r="J98" s="123"/>
      <c r="L98" s="207" t="s">
        <v>62</v>
      </c>
      <c r="M98" s="170">
        <f>M97+M95+M96</f>
        <v>2047</v>
      </c>
      <c r="N98" s="170">
        <f t="shared" ref="N98" si="142">N97+N95+N96</f>
        <v>3009</v>
      </c>
      <c r="O98" s="171">
        <f t="shared" ref="O98" si="143">O97+O95+O96</f>
        <v>5056</v>
      </c>
      <c r="P98" s="171">
        <f t="shared" ref="P98" si="144">P97+P95+P96</f>
        <v>0</v>
      </c>
      <c r="Q98" s="171">
        <f t="shared" ref="Q98" si="145">Q97+Q95+Q96</f>
        <v>5056</v>
      </c>
      <c r="R98" s="170">
        <f t="shared" ref="R98" si="146">R97+R95+R96</f>
        <v>1127</v>
      </c>
      <c r="S98" s="170">
        <f t="shared" ref="S98" si="147">S97+S95+S96</f>
        <v>3780</v>
      </c>
      <c r="T98" s="171">
        <f t="shared" ref="T98" si="148">T97+T95+T96</f>
        <v>4907</v>
      </c>
      <c r="U98" s="171">
        <f t="shared" ref="U98" si="149">U97+U95+U96</f>
        <v>0</v>
      </c>
      <c r="V98" s="171">
        <f t="shared" ref="V98" si="150">V97+V95+V96</f>
        <v>4907</v>
      </c>
      <c r="W98" s="172">
        <f t="shared" si="140"/>
        <v>-2.9469936708860778</v>
      </c>
    </row>
    <row r="99" spans="1:26" ht="13.5" thickTop="1">
      <c r="A99" s="123"/>
      <c r="B99" s="212"/>
      <c r="C99" s="123"/>
      <c r="D99" s="123"/>
      <c r="E99" s="123"/>
      <c r="F99" s="123"/>
      <c r="G99" s="123"/>
      <c r="H99" s="123"/>
      <c r="I99" s="124"/>
      <c r="J99" s="123"/>
      <c r="L99" s="226" t="s">
        <v>25</v>
      </c>
      <c r="M99" s="248">
        <v>609</v>
      </c>
      <c r="N99" s="249">
        <v>885</v>
      </c>
      <c r="O99" s="161">
        <f>SUM(M99:N99)</f>
        <v>1494</v>
      </c>
      <c r="P99" s="256">
        <v>0</v>
      </c>
      <c r="Q99" s="163">
        <f>O99+P99</f>
        <v>1494</v>
      </c>
      <c r="R99" s="248">
        <v>349</v>
      </c>
      <c r="S99" s="249">
        <v>972</v>
      </c>
      <c r="T99" s="161">
        <f>SUM(R99:S99)</f>
        <v>1321</v>
      </c>
      <c r="U99" s="256">
        <v>0</v>
      </c>
      <c r="V99" s="165">
        <f>T99+U99</f>
        <v>1321</v>
      </c>
      <c r="W99" s="222">
        <f t="shared" si="140"/>
        <v>-11.579651941097724</v>
      </c>
    </row>
    <row r="100" spans="1:26">
      <c r="A100" s="123"/>
      <c r="B100" s="212"/>
      <c r="C100" s="123"/>
      <c r="D100" s="123"/>
      <c r="E100" s="123"/>
      <c r="F100" s="123"/>
      <c r="G100" s="123"/>
      <c r="H100" s="123"/>
      <c r="I100" s="124"/>
      <c r="J100" s="123"/>
      <c r="L100" s="226" t="s">
        <v>26</v>
      </c>
      <c r="M100" s="248">
        <v>569</v>
      </c>
      <c r="N100" s="249">
        <v>887</v>
      </c>
      <c r="O100" s="161">
        <f>SUM(M100:N100)</f>
        <v>1456</v>
      </c>
      <c r="P100" s="102">
        <v>0</v>
      </c>
      <c r="Q100" s="163">
        <f>O100+P100</f>
        <v>1456</v>
      </c>
      <c r="R100" s="248">
        <v>387</v>
      </c>
      <c r="S100" s="249">
        <v>978</v>
      </c>
      <c r="T100" s="161">
        <f>SUM(R100:S100)</f>
        <v>1365</v>
      </c>
      <c r="U100" s="102">
        <v>0</v>
      </c>
      <c r="V100" s="165">
        <f>T100+U100</f>
        <v>1365</v>
      </c>
      <c r="W100" s="222">
        <f>IF(Q100=0,0,((V100/Q100)-1)*100)</f>
        <v>-6.25</v>
      </c>
    </row>
    <row r="101" spans="1:26" ht="13.5" thickBot="1">
      <c r="A101" s="98"/>
      <c r="B101" s="212"/>
      <c r="C101" s="123"/>
      <c r="D101" s="123"/>
      <c r="E101" s="123"/>
      <c r="F101" s="123"/>
      <c r="G101" s="123"/>
      <c r="H101" s="123"/>
      <c r="I101" s="124"/>
      <c r="J101" s="98"/>
      <c r="L101" s="226" t="s">
        <v>27</v>
      </c>
      <c r="M101" s="248">
        <v>653</v>
      </c>
      <c r="N101" s="249">
        <v>892</v>
      </c>
      <c r="O101" s="161">
        <f>SUM(M101:N101)</f>
        <v>1545</v>
      </c>
      <c r="P101" s="102">
        <v>0</v>
      </c>
      <c r="Q101" s="163">
        <f>O101+P101</f>
        <v>1545</v>
      </c>
      <c r="R101" s="248">
        <v>652</v>
      </c>
      <c r="S101" s="249">
        <v>1308</v>
      </c>
      <c r="T101" s="161">
        <f>SUM(R101:S101)</f>
        <v>1960</v>
      </c>
      <c r="U101" s="102">
        <v>0</v>
      </c>
      <c r="V101" s="165">
        <f>T101+U101</f>
        <v>1960</v>
      </c>
      <c r="W101" s="222">
        <f>IF(Q101=0,0,((V101/Q101)-1)*100)</f>
        <v>26.860841423948223</v>
      </c>
    </row>
    <row r="102" spans="1:26" ht="14.25" thickTop="1" thickBot="1">
      <c r="A102" s="123"/>
      <c r="B102" s="212"/>
      <c r="C102" s="123"/>
      <c r="D102" s="123"/>
      <c r="E102" s="123"/>
      <c r="F102" s="123"/>
      <c r="G102" s="123"/>
      <c r="H102" s="123"/>
      <c r="I102" s="124"/>
      <c r="J102" s="123"/>
      <c r="L102" s="206" t="s">
        <v>60</v>
      </c>
      <c r="M102" s="166">
        <f t="shared" ref="M102:V102" si="151">+M99+M100+M101</f>
        <v>1831</v>
      </c>
      <c r="N102" s="167">
        <f t="shared" si="151"/>
        <v>2664</v>
      </c>
      <c r="O102" s="166">
        <f t="shared" si="151"/>
        <v>4495</v>
      </c>
      <c r="P102" s="166">
        <f t="shared" si="151"/>
        <v>0</v>
      </c>
      <c r="Q102" s="166">
        <f t="shared" si="151"/>
        <v>4495</v>
      </c>
      <c r="R102" s="166">
        <f t="shared" si="151"/>
        <v>1388</v>
      </c>
      <c r="S102" s="167">
        <f t="shared" si="151"/>
        <v>3258</v>
      </c>
      <c r="T102" s="166">
        <f t="shared" si="151"/>
        <v>4646</v>
      </c>
      <c r="U102" s="166">
        <f t="shared" si="151"/>
        <v>0</v>
      </c>
      <c r="V102" s="166">
        <f t="shared" si="151"/>
        <v>4646</v>
      </c>
      <c r="W102" s="169">
        <f t="shared" ref="W102" si="152">IF(Q102=0,0,((V102/Q102)-1)*100)</f>
        <v>3.359288097886548</v>
      </c>
    </row>
    <row r="103" spans="1:26" ht="14.25" thickTop="1" thickBot="1">
      <c r="A103" s="123"/>
      <c r="B103" s="212"/>
      <c r="C103" s="123"/>
      <c r="D103" s="123"/>
      <c r="E103" s="123"/>
      <c r="F103" s="123"/>
      <c r="G103" s="123"/>
      <c r="H103" s="123"/>
      <c r="I103" s="124"/>
      <c r="J103" s="123"/>
      <c r="L103" s="206" t="s">
        <v>94</v>
      </c>
      <c r="M103" s="166">
        <f t="shared" ref="M103" si="153">+M94+M98+M102</f>
        <v>6490</v>
      </c>
      <c r="N103" s="167">
        <f t="shared" ref="N103" si="154">+N94+N98+N102</f>
        <v>9522</v>
      </c>
      <c r="O103" s="166">
        <f t="shared" ref="O103" si="155">+O94+O98+O102</f>
        <v>16012</v>
      </c>
      <c r="P103" s="166">
        <f t="shared" ref="P103" si="156">+P94+P98+P102</f>
        <v>0</v>
      </c>
      <c r="Q103" s="166">
        <f t="shared" ref="Q103" si="157">+Q94+Q98+Q102</f>
        <v>16012</v>
      </c>
      <c r="R103" s="166">
        <f t="shared" ref="R103" si="158">+R94+R98+R102</f>
        <v>4649</v>
      </c>
      <c r="S103" s="167">
        <f t="shared" ref="S103" si="159">+S94+S98+S102</f>
        <v>11554</v>
      </c>
      <c r="T103" s="166">
        <f t="shared" ref="T103" si="160">+T94+T98+T102</f>
        <v>16203</v>
      </c>
      <c r="U103" s="166">
        <f t="shared" ref="U103" si="161">+U94+U98+U102</f>
        <v>0</v>
      </c>
      <c r="V103" s="168">
        <f t="shared" ref="V103" si="162">+V94+V98+V102</f>
        <v>16203</v>
      </c>
      <c r="W103" s="169">
        <f t="shared" ref="W103:W104" si="163">IF(Q103=0,0,((V103/Q103)-1)*100)</f>
        <v>1.1928553584811485</v>
      </c>
      <c r="Y103" s="3"/>
      <c r="Z103" s="3"/>
    </row>
    <row r="104" spans="1:26" ht="14.25" thickTop="1" thickBot="1">
      <c r="A104" s="123"/>
      <c r="B104" s="212"/>
      <c r="C104" s="123"/>
      <c r="D104" s="123"/>
      <c r="E104" s="123"/>
      <c r="F104" s="123"/>
      <c r="G104" s="123"/>
      <c r="H104" s="123"/>
      <c r="I104" s="124"/>
      <c r="J104" s="123"/>
      <c r="L104" s="206" t="s">
        <v>92</v>
      </c>
      <c r="M104" s="166">
        <f t="shared" ref="M104:V104" si="164">+M90+M94+M98+M102</f>
        <v>9144</v>
      </c>
      <c r="N104" s="167">
        <f t="shared" si="164"/>
        <v>12091</v>
      </c>
      <c r="O104" s="166">
        <f t="shared" si="164"/>
        <v>21235</v>
      </c>
      <c r="P104" s="166">
        <f t="shared" si="164"/>
        <v>15</v>
      </c>
      <c r="Q104" s="166">
        <f t="shared" si="164"/>
        <v>21250</v>
      </c>
      <c r="R104" s="166">
        <f t="shared" si="164"/>
        <v>7310</v>
      </c>
      <c r="S104" s="167">
        <f t="shared" si="164"/>
        <v>15512</v>
      </c>
      <c r="T104" s="166">
        <f t="shared" si="164"/>
        <v>22822</v>
      </c>
      <c r="U104" s="166">
        <f t="shared" si="164"/>
        <v>0</v>
      </c>
      <c r="V104" s="168">
        <f t="shared" si="164"/>
        <v>22822</v>
      </c>
      <c r="W104" s="169">
        <f t="shared" si="163"/>
        <v>7.397647058823531</v>
      </c>
      <c r="Y104" s="3"/>
      <c r="Z104" s="3"/>
    </row>
    <row r="105" spans="1:26" ht="14.25" thickTop="1" thickBot="1">
      <c r="A105" s="123"/>
      <c r="B105" s="212"/>
      <c r="C105" s="123"/>
      <c r="D105" s="123"/>
      <c r="E105" s="123"/>
      <c r="F105" s="123"/>
      <c r="G105" s="123"/>
      <c r="H105" s="123"/>
      <c r="I105" s="124"/>
      <c r="J105" s="123"/>
      <c r="L105" s="205" t="s">
        <v>61</v>
      </c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6"/>
    </row>
    <row r="106" spans="1:26" ht="13.5" thickTop="1">
      <c r="B106" s="212"/>
      <c r="C106" s="123"/>
      <c r="D106" s="123"/>
      <c r="E106" s="123"/>
      <c r="F106" s="123"/>
      <c r="G106" s="123"/>
      <c r="H106" s="123"/>
      <c r="I106" s="124"/>
      <c r="L106" s="295" t="s">
        <v>45</v>
      </c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7"/>
    </row>
    <row r="107" spans="1:26" ht="13.5" thickBot="1">
      <c r="B107" s="212"/>
      <c r="C107" s="123"/>
      <c r="D107" s="123"/>
      <c r="E107" s="123"/>
      <c r="F107" s="123"/>
      <c r="G107" s="123"/>
      <c r="H107" s="123"/>
      <c r="I107" s="124"/>
      <c r="L107" s="298" t="s">
        <v>46</v>
      </c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300"/>
    </row>
    <row r="108" spans="1:26" ht="14.25" thickTop="1" thickBot="1">
      <c r="B108" s="212"/>
      <c r="C108" s="123"/>
      <c r="D108" s="123"/>
      <c r="E108" s="123"/>
      <c r="F108" s="123"/>
      <c r="G108" s="123"/>
      <c r="H108" s="123"/>
      <c r="I108" s="124"/>
      <c r="L108" s="202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122" t="s">
        <v>41</v>
      </c>
    </row>
    <row r="109" spans="1:26" ht="14.25" thickTop="1" thickBot="1">
      <c r="B109" s="212"/>
      <c r="C109" s="123"/>
      <c r="D109" s="123"/>
      <c r="E109" s="123"/>
      <c r="F109" s="123"/>
      <c r="G109" s="123"/>
      <c r="H109" s="123"/>
      <c r="I109" s="124"/>
      <c r="L109" s="224"/>
      <c r="M109" s="292" t="s">
        <v>91</v>
      </c>
      <c r="N109" s="293"/>
      <c r="O109" s="293"/>
      <c r="P109" s="293"/>
      <c r="Q109" s="294"/>
      <c r="R109" s="292" t="s">
        <v>93</v>
      </c>
      <c r="S109" s="293"/>
      <c r="T109" s="293"/>
      <c r="U109" s="293"/>
      <c r="V109" s="294"/>
      <c r="W109" s="225" t="s">
        <v>4</v>
      </c>
    </row>
    <row r="110" spans="1:26" ht="13.5" thickTop="1">
      <c r="B110" s="212"/>
      <c r="C110" s="123"/>
      <c r="D110" s="123"/>
      <c r="E110" s="123"/>
      <c r="F110" s="123"/>
      <c r="G110" s="123"/>
      <c r="H110" s="123"/>
      <c r="I110" s="124"/>
      <c r="L110" s="226" t="s">
        <v>5</v>
      </c>
      <c r="M110" s="227"/>
      <c r="N110" s="230"/>
      <c r="O110" s="173"/>
      <c r="P110" s="231"/>
      <c r="Q110" s="174"/>
      <c r="R110" s="227"/>
      <c r="S110" s="230"/>
      <c r="T110" s="173"/>
      <c r="U110" s="231"/>
      <c r="V110" s="174"/>
      <c r="W110" s="229" t="s">
        <v>6</v>
      </c>
    </row>
    <row r="111" spans="1:26" ht="13.5" thickBot="1">
      <c r="B111" s="212"/>
      <c r="C111" s="123"/>
      <c r="D111" s="123"/>
      <c r="E111" s="123"/>
      <c r="F111" s="123"/>
      <c r="G111" s="123"/>
      <c r="H111" s="123"/>
      <c r="I111" s="124"/>
      <c r="L111" s="232"/>
      <c r="M111" s="236" t="s">
        <v>42</v>
      </c>
      <c r="N111" s="237" t="s">
        <v>43</v>
      </c>
      <c r="O111" s="175" t="s">
        <v>44</v>
      </c>
      <c r="P111" s="238" t="s">
        <v>13</v>
      </c>
      <c r="Q111" s="220" t="s">
        <v>9</v>
      </c>
      <c r="R111" s="236" t="s">
        <v>42</v>
      </c>
      <c r="S111" s="237" t="s">
        <v>43</v>
      </c>
      <c r="T111" s="175" t="s">
        <v>44</v>
      </c>
      <c r="U111" s="238" t="s">
        <v>13</v>
      </c>
      <c r="V111" s="220" t="s">
        <v>9</v>
      </c>
      <c r="W111" s="235"/>
    </row>
    <row r="112" spans="1:26" ht="4.5" customHeight="1" thickTop="1">
      <c r="B112" s="212"/>
      <c r="C112" s="123"/>
      <c r="D112" s="123"/>
      <c r="E112" s="123"/>
      <c r="F112" s="123"/>
      <c r="G112" s="123"/>
      <c r="H112" s="123"/>
      <c r="I112" s="124"/>
      <c r="L112" s="226"/>
      <c r="M112" s="242"/>
      <c r="N112" s="243"/>
      <c r="O112" s="159"/>
      <c r="P112" s="244"/>
      <c r="Q112" s="162"/>
      <c r="R112" s="242"/>
      <c r="S112" s="243"/>
      <c r="T112" s="159"/>
      <c r="U112" s="244"/>
      <c r="V112" s="164"/>
      <c r="W112" s="245"/>
    </row>
    <row r="113" spans="1:26">
      <c r="B113" s="212"/>
      <c r="C113" s="123"/>
      <c r="D113" s="123"/>
      <c r="E113" s="123"/>
      <c r="F113" s="123"/>
      <c r="G113" s="123"/>
      <c r="H113" s="123"/>
      <c r="I113" s="124"/>
      <c r="L113" s="226" t="s">
        <v>14</v>
      </c>
      <c r="M113" s="248">
        <v>774</v>
      </c>
      <c r="N113" s="249">
        <v>735</v>
      </c>
      <c r="O113" s="160">
        <f>M113+N113</f>
        <v>1509</v>
      </c>
      <c r="P113" s="102">
        <v>0</v>
      </c>
      <c r="Q113" s="163">
        <f>O113+P113</f>
        <v>1509</v>
      </c>
      <c r="R113" s="248">
        <v>732</v>
      </c>
      <c r="S113" s="249">
        <v>518</v>
      </c>
      <c r="T113" s="160">
        <f>R113+S113</f>
        <v>1250</v>
      </c>
      <c r="U113" s="102">
        <v>0</v>
      </c>
      <c r="V113" s="165">
        <f>T113+U113</f>
        <v>1250</v>
      </c>
      <c r="W113" s="222">
        <f t="shared" ref="W113:W128" si="165">IF(Q113=0,0,((V113/Q113)-1)*100)</f>
        <v>-17.163684559310799</v>
      </c>
    </row>
    <row r="114" spans="1:26">
      <c r="B114" s="212"/>
      <c r="C114" s="123"/>
      <c r="D114" s="123"/>
      <c r="E114" s="123"/>
      <c r="F114" s="123"/>
      <c r="G114" s="123"/>
      <c r="H114" s="123"/>
      <c r="I114" s="124"/>
      <c r="L114" s="226" t="s">
        <v>15</v>
      </c>
      <c r="M114" s="248">
        <v>791</v>
      </c>
      <c r="N114" s="249">
        <v>995</v>
      </c>
      <c r="O114" s="160">
        <f>M114+N114</f>
        <v>1786</v>
      </c>
      <c r="P114" s="102">
        <v>0</v>
      </c>
      <c r="Q114" s="163">
        <f>O114+P114</f>
        <v>1786</v>
      </c>
      <c r="R114" s="248">
        <v>817</v>
      </c>
      <c r="S114" s="249">
        <v>734</v>
      </c>
      <c r="T114" s="160">
        <f>R114+S114</f>
        <v>1551</v>
      </c>
      <c r="U114" s="102">
        <v>0</v>
      </c>
      <c r="V114" s="165">
        <f>T114+U114</f>
        <v>1551</v>
      </c>
      <c r="W114" s="222">
        <f t="shared" si="165"/>
        <v>-13.157894736842103</v>
      </c>
      <c r="Y114" s="3"/>
      <c r="Z114" s="3"/>
    </row>
    <row r="115" spans="1:26" ht="13.5" thickBot="1">
      <c r="B115" s="212"/>
      <c r="C115" s="123"/>
      <c r="D115" s="123"/>
      <c r="E115" s="123"/>
      <c r="F115" s="123"/>
      <c r="G115" s="123"/>
      <c r="H115" s="123"/>
      <c r="I115" s="124"/>
      <c r="L115" s="232" t="s">
        <v>16</v>
      </c>
      <c r="M115" s="248">
        <v>876</v>
      </c>
      <c r="N115" s="249">
        <v>926</v>
      </c>
      <c r="O115" s="160">
        <f>M115+N115</f>
        <v>1802</v>
      </c>
      <c r="P115" s="102">
        <v>0</v>
      </c>
      <c r="Q115" s="163">
        <f>O115+P115</f>
        <v>1802</v>
      </c>
      <c r="R115" s="248">
        <v>847</v>
      </c>
      <c r="S115" s="249">
        <v>708</v>
      </c>
      <c r="T115" s="160">
        <f>R115+S115</f>
        <v>1555</v>
      </c>
      <c r="U115" s="102">
        <v>0</v>
      </c>
      <c r="V115" s="165">
        <f>T115+U115</f>
        <v>1555</v>
      </c>
      <c r="W115" s="222">
        <f t="shared" si="165"/>
        <v>-13.70699223085461</v>
      </c>
      <c r="Y115" s="3"/>
      <c r="Z115" s="3"/>
    </row>
    <row r="116" spans="1:26" ht="14.25" thickTop="1" thickBot="1">
      <c r="B116" s="212"/>
      <c r="C116" s="123"/>
      <c r="D116" s="123"/>
      <c r="E116" s="123"/>
      <c r="F116" s="123"/>
      <c r="G116" s="123"/>
      <c r="H116" s="123"/>
      <c r="I116" s="124"/>
      <c r="L116" s="206" t="s">
        <v>56</v>
      </c>
      <c r="M116" s="166">
        <f t="shared" ref="M116:N116" si="166">+M113+M114+M115</f>
        <v>2441</v>
      </c>
      <c r="N116" s="167">
        <f t="shared" si="166"/>
        <v>2656</v>
      </c>
      <c r="O116" s="166">
        <f t="shared" ref="O116:P116" si="167">+O113+O114+O115</f>
        <v>5097</v>
      </c>
      <c r="P116" s="166">
        <f t="shared" si="167"/>
        <v>0</v>
      </c>
      <c r="Q116" s="166">
        <f t="shared" ref="Q116:V116" si="168">+Q113+Q114+Q115</f>
        <v>5097</v>
      </c>
      <c r="R116" s="166">
        <f t="shared" si="168"/>
        <v>2396</v>
      </c>
      <c r="S116" s="167">
        <f t="shared" si="168"/>
        <v>1960</v>
      </c>
      <c r="T116" s="166">
        <f t="shared" si="168"/>
        <v>4356</v>
      </c>
      <c r="U116" s="166">
        <f t="shared" si="168"/>
        <v>0</v>
      </c>
      <c r="V116" s="168">
        <f t="shared" si="168"/>
        <v>4356</v>
      </c>
      <c r="W116" s="169">
        <f t="shared" si="165"/>
        <v>-14.53796350794585</v>
      </c>
      <c r="Y116" s="3"/>
      <c r="Z116" s="3"/>
    </row>
    <row r="117" spans="1:26" ht="13.5" thickTop="1">
      <c r="B117" s="212"/>
      <c r="C117" s="123"/>
      <c r="D117" s="123"/>
      <c r="E117" s="123"/>
      <c r="F117" s="123"/>
      <c r="G117" s="123"/>
      <c r="H117" s="123"/>
      <c r="I117" s="124"/>
      <c r="L117" s="226" t="s">
        <v>18</v>
      </c>
      <c r="M117" s="248">
        <v>836</v>
      </c>
      <c r="N117" s="249">
        <v>1062</v>
      </c>
      <c r="O117" s="160">
        <f>M117+N117</f>
        <v>1898</v>
      </c>
      <c r="P117" s="102">
        <v>0</v>
      </c>
      <c r="Q117" s="163">
        <f>O117+P117</f>
        <v>1898</v>
      </c>
      <c r="R117" s="248">
        <v>736</v>
      </c>
      <c r="S117" s="249">
        <v>714</v>
      </c>
      <c r="T117" s="160">
        <f>R117+S117</f>
        <v>1450</v>
      </c>
      <c r="U117" s="102">
        <v>14</v>
      </c>
      <c r="V117" s="165">
        <f>T117+U117</f>
        <v>1464</v>
      </c>
      <c r="W117" s="222">
        <f t="shared" si="165"/>
        <v>-22.866174920969438</v>
      </c>
      <c r="Y117" s="3"/>
      <c r="Z117" s="3"/>
    </row>
    <row r="118" spans="1:26">
      <c r="B118" s="212"/>
      <c r="C118" s="123"/>
      <c r="D118" s="123"/>
      <c r="E118" s="123"/>
      <c r="F118" s="123"/>
      <c r="G118" s="123"/>
      <c r="H118" s="123"/>
      <c r="I118" s="124"/>
      <c r="L118" s="226" t="s">
        <v>19</v>
      </c>
      <c r="M118" s="248">
        <v>748</v>
      </c>
      <c r="N118" s="249">
        <v>989</v>
      </c>
      <c r="O118" s="160">
        <f>M118+N118</f>
        <v>1737</v>
      </c>
      <c r="P118" s="102">
        <v>0</v>
      </c>
      <c r="Q118" s="163">
        <f>O118+P118</f>
        <v>1737</v>
      </c>
      <c r="R118" s="248">
        <v>761</v>
      </c>
      <c r="S118" s="249">
        <v>814</v>
      </c>
      <c r="T118" s="160">
        <f>R118+S118</f>
        <v>1575</v>
      </c>
      <c r="U118" s="102">
        <v>0</v>
      </c>
      <c r="V118" s="165">
        <f>T118+U118</f>
        <v>1575</v>
      </c>
      <c r="W118" s="222">
        <f>IF(Q118=0,0,((V118/Q118)-1)*100)</f>
        <v>-9.3264248704663206</v>
      </c>
      <c r="Y118" s="3"/>
      <c r="Z118" s="3"/>
    </row>
    <row r="119" spans="1:26" ht="13.5" thickBot="1">
      <c r="B119" s="212"/>
      <c r="C119" s="123"/>
      <c r="D119" s="123"/>
      <c r="E119" s="123"/>
      <c r="F119" s="123"/>
      <c r="G119" s="123"/>
      <c r="H119" s="123"/>
      <c r="I119" s="124"/>
      <c r="L119" s="226" t="s">
        <v>20</v>
      </c>
      <c r="M119" s="248">
        <v>847</v>
      </c>
      <c r="N119" s="249">
        <v>1605</v>
      </c>
      <c r="O119" s="160">
        <f>M119+N119</f>
        <v>2452</v>
      </c>
      <c r="P119" s="102">
        <v>1</v>
      </c>
      <c r="Q119" s="163">
        <f>O119+P119</f>
        <v>2453</v>
      </c>
      <c r="R119" s="248">
        <v>892</v>
      </c>
      <c r="S119" s="249">
        <v>693</v>
      </c>
      <c r="T119" s="160">
        <f>R119+S119</f>
        <v>1585</v>
      </c>
      <c r="U119" s="102">
        <v>0</v>
      </c>
      <c r="V119" s="165">
        <f>T119+U119</f>
        <v>1585</v>
      </c>
      <c r="W119" s="222">
        <f>IF(Q119=0,0,((V119/Q119)-1)*100)</f>
        <v>-35.38524256013045</v>
      </c>
      <c r="Y119" s="3"/>
      <c r="Z119" s="3"/>
    </row>
    <row r="120" spans="1:26" ht="14.25" thickTop="1" thickBot="1">
      <c r="B120" s="212"/>
      <c r="C120" s="123"/>
      <c r="D120" s="123"/>
      <c r="E120" s="123"/>
      <c r="F120" s="123"/>
      <c r="G120" s="123"/>
      <c r="H120" s="123"/>
      <c r="I120" s="124"/>
      <c r="L120" s="206" t="s">
        <v>89</v>
      </c>
      <c r="M120" s="166">
        <f t="shared" ref="M120:V120" si="169">+M117+M118+M119</f>
        <v>2431</v>
      </c>
      <c r="N120" s="167">
        <f t="shared" si="169"/>
        <v>3656</v>
      </c>
      <c r="O120" s="166">
        <f t="shared" si="169"/>
        <v>6087</v>
      </c>
      <c r="P120" s="166">
        <f t="shared" si="169"/>
        <v>1</v>
      </c>
      <c r="Q120" s="166">
        <f t="shared" si="169"/>
        <v>6088</v>
      </c>
      <c r="R120" s="166">
        <f t="shared" si="169"/>
        <v>2389</v>
      </c>
      <c r="S120" s="167">
        <f t="shared" si="169"/>
        <v>2221</v>
      </c>
      <c r="T120" s="166">
        <f t="shared" si="169"/>
        <v>4610</v>
      </c>
      <c r="U120" s="166">
        <f t="shared" si="169"/>
        <v>14</v>
      </c>
      <c r="V120" s="168">
        <f t="shared" si="169"/>
        <v>4624</v>
      </c>
      <c r="W120" s="169">
        <f t="shared" ref="W120" si="170">IF(Q120=0,0,((V120/Q120)-1)*100)</f>
        <v>-24.047306176084106</v>
      </c>
      <c r="Y120" s="3"/>
      <c r="Z120" s="3"/>
    </row>
    <row r="121" spans="1:26" ht="13.5" thickTop="1">
      <c r="B121" s="212"/>
      <c r="C121" s="123"/>
      <c r="D121" s="123"/>
      <c r="E121" s="123"/>
      <c r="F121" s="123"/>
      <c r="G121" s="123"/>
      <c r="H121" s="123"/>
      <c r="I121" s="124"/>
      <c r="L121" s="226" t="s">
        <v>21</v>
      </c>
      <c r="M121" s="248">
        <v>811</v>
      </c>
      <c r="N121" s="249">
        <v>575</v>
      </c>
      <c r="O121" s="160">
        <f>SUM(M121:N121)</f>
        <v>1386</v>
      </c>
      <c r="P121" s="102">
        <v>0</v>
      </c>
      <c r="Q121" s="163">
        <f>O121+P121</f>
        <v>1386</v>
      </c>
      <c r="R121" s="248">
        <v>679</v>
      </c>
      <c r="S121" s="249">
        <v>330</v>
      </c>
      <c r="T121" s="160">
        <f>SUM(R121:S121)</f>
        <v>1009</v>
      </c>
      <c r="U121" s="102">
        <v>0</v>
      </c>
      <c r="V121" s="165">
        <f>SUM(T121:U121)</f>
        <v>1009</v>
      </c>
      <c r="W121" s="222">
        <f t="shared" si="165"/>
        <v>-27.200577200577204</v>
      </c>
      <c r="Y121" s="3"/>
      <c r="Z121" s="3"/>
    </row>
    <row r="122" spans="1:26" ht="13.5" customHeight="1">
      <c r="B122" s="212"/>
      <c r="C122" s="123"/>
      <c r="D122" s="123"/>
      <c r="E122" s="123"/>
      <c r="F122" s="123"/>
      <c r="G122" s="123"/>
      <c r="H122" s="123"/>
      <c r="I122" s="124"/>
      <c r="L122" s="226" t="s">
        <v>90</v>
      </c>
      <c r="M122" s="248">
        <v>723</v>
      </c>
      <c r="N122" s="249">
        <v>576</v>
      </c>
      <c r="O122" s="160">
        <f>SUM(M122:N122)</f>
        <v>1299</v>
      </c>
      <c r="P122" s="102">
        <v>0</v>
      </c>
      <c r="Q122" s="163">
        <f>O122+P122</f>
        <v>1299</v>
      </c>
      <c r="R122" s="248">
        <v>629</v>
      </c>
      <c r="S122" s="249">
        <v>369</v>
      </c>
      <c r="T122" s="160">
        <f>SUM(R122:S122)</f>
        <v>998</v>
      </c>
      <c r="U122" s="102">
        <v>0</v>
      </c>
      <c r="V122" s="165">
        <f>SUM(T122:U122)</f>
        <v>998</v>
      </c>
      <c r="W122" s="222">
        <f>IF(Q122=0,0,((V122/Q122)-1)*100)</f>
        <v>-23.171670515781372</v>
      </c>
      <c r="Y122" s="3"/>
      <c r="Z122" s="3"/>
    </row>
    <row r="123" spans="1:26" ht="13.5" thickBot="1">
      <c r="B123" s="212"/>
      <c r="C123" s="123"/>
      <c r="D123" s="123"/>
      <c r="E123" s="123"/>
      <c r="F123" s="123"/>
      <c r="G123" s="123"/>
      <c r="H123" s="123"/>
      <c r="I123" s="124"/>
      <c r="L123" s="226" t="s">
        <v>22</v>
      </c>
      <c r="M123" s="248">
        <v>655</v>
      </c>
      <c r="N123" s="249">
        <v>617</v>
      </c>
      <c r="O123" s="161">
        <f>SUM(M123:N123)</f>
        <v>1272</v>
      </c>
      <c r="P123" s="255">
        <v>0</v>
      </c>
      <c r="Q123" s="163">
        <f>O123+P123</f>
        <v>1272</v>
      </c>
      <c r="R123" s="248">
        <v>596</v>
      </c>
      <c r="S123" s="249">
        <v>232</v>
      </c>
      <c r="T123" s="161">
        <f>SUM(R123:S123)</f>
        <v>828</v>
      </c>
      <c r="U123" s="255">
        <v>0</v>
      </c>
      <c r="V123" s="165">
        <f>SUM(T123:U123)</f>
        <v>828</v>
      </c>
      <c r="W123" s="222">
        <f t="shared" si="165"/>
        <v>-34.905660377358494</v>
      </c>
      <c r="Y123" s="3"/>
      <c r="Z123" s="3"/>
    </row>
    <row r="124" spans="1:26" ht="14.25" thickTop="1" thickBot="1">
      <c r="B124" s="212"/>
      <c r="C124" s="123"/>
      <c r="D124" s="123"/>
      <c r="E124" s="123"/>
      <c r="F124" s="123"/>
      <c r="G124" s="123"/>
      <c r="H124" s="123"/>
      <c r="I124" s="124"/>
      <c r="L124" s="207" t="s">
        <v>62</v>
      </c>
      <c r="M124" s="170">
        <f>M123+M121+M122</f>
        <v>2189</v>
      </c>
      <c r="N124" s="170">
        <f t="shared" ref="N124" si="171">N123+N121+N122</f>
        <v>1768</v>
      </c>
      <c r="O124" s="171">
        <f t="shared" ref="O124" si="172">O123+O121+O122</f>
        <v>3957</v>
      </c>
      <c r="P124" s="171">
        <f t="shared" ref="P124" si="173">P123+P121+P122</f>
        <v>0</v>
      </c>
      <c r="Q124" s="171">
        <f t="shared" ref="Q124" si="174">Q123+Q121+Q122</f>
        <v>3957</v>
      </c>
      <c r="R124" s="170">
        <f t="shared" ref="R124" si="175">R123+R121+R122</f>
        <v>1904</v>
      </c>
      <c r="S124" s="170">
        <f t="shared" ref="S124" si="176">S123+S121+S122</f>
        <v>931</v>
      </c>
      <c r="T124" s="171">
        <f t="shared" ref="T124" si="177">T123+T121+T122</f>
        <v>2835</v>
      </c>
      <c r="U124" s="171">
        <f t="shared" ref="U124" si="178">U123+U121+U122</f>
        <v>0</v>
      </c>
      <c r="V124" s="171">
        <f t="shared" ref="V124" si="179">V123+V121+V122</f>
        <v>2835</v>
      </c>
      <c r="W124" s="172">
        <f t="shared" si="165"/>
        <v>-28.354814253222138</v>
      </c>
    </row>
    <row r="125" spans="1:26" ht="13.5" thickTop="1">
      <c r="A125" s="129"/>
      <c r="B125" s="213"/>
      <c r="C125" s="130"/>
      <c r="D125" s="130"/>
      <c r="E125" s="130"/>
      <c r="F125" s="130"/>
      <c r="G125" s="130"/>
      <c r="H125" s="130"/>
      <c r="I125" s="131"/>
      <c r="J125" s="129"/>
      <c r="K125" s="129"/>
      <c r="L125" s="226" t="s">
        <v>25</v>
      </c>
      <c r="M125" s="248">
        <v>752</v>
      </c>
      <c r="N125" s="249">
        <v>464</v>
      </c>
      <c r="O125" s="161">
        <f>SUM(M125:N125)</f>
        <v>1216</v>
      </c>
      <c r="P125" s="256">
        <v>0</v>
      </c>
      <c r="Q125" s="163">
        <f>O125+P125</f>
        <v>1216</v>
      </c>
      <c r="R125" s="248">
        <v>632</v>
      </c>
      <c r="S125" s="249">
        <v>223</v>
      </c>
      <c r="T125" s="161">
        <f>SUM(R125:S125)</f>
        <v>855</v>
      </c>
      <c r="U125" s="256">
        <v>0</v>
      </c>
      <c r="V125" s="165">
        <f>T125+U125</f>
        <v>855</v>
      </c>
      <c r="W125" s="222">
        <f t="shared" si="165"/>
        <v>-29.6875</v>
      </c>
    </row>
    <row r="126" spans="1:26" ht="12.75" customHeight="1">
      <c r="A126" s="129"/>
      <c r="B126" s="214"/>
      <c r="C126" s="132"/>
      <c r="D126" s="132"/>
      <c r="E126" s="132"/>
      <c r="F126" s="132"/>
      <c r="G126" s="132"/>
      <c r="H126" s="132"/>
      <c r="I126" s="133"/>
      <c r="J126" s="129"/>
      <c r="K126" s="129"/>
      <c r="L126" s="226" t="s">
        <v>26</v>
      </c>
      <c r="M126" s="248">
        <v>505</v>
      </c>
      <c r="N126" s="249">
        <v>362</v>
      </c>
      <c r="O126" s="161">
        <f>SUM(M126:N126)</f>
        <v>867</v>
      </c>
      <c r="P126" s="102">
        <v>0</v>
      </c>
      <c r="Q126" s="163">
        <f>O126+P126</f>
        <v>867</v>
      </c>
      <c r="R126" s="248">
        <v>648</v>
      </c>
      <c r="S126" s="249">
        <v>301</v>
      </c>
      <c r="T126" s="161">
        <f>SUM(R126:S126)</f>
        <v>949</v>
      </c>
      <c r="U126" s="102">
        <v>0</v>
      </c>
      <c r="V126" s="165">
        <f>T126+U126</f>
        <v>949</v>
      </c>
      <c r="W126" s="222">
        <f>IF(Q126=0,0,((V126/Q126)-1)*100)</f>
        <v>9.4579008073817796</v>
      </c>
    </row>
    <row r="127" spans="1:26" ht="13.5" customHeight="1" thickBot="1">
      <c r="A127" s="129"/>
      <c r="B127" s="214"/>
      <c r="C127" s="132"/>
      <c r="D127" s="132"/>
      <c r="E127" s="132"/>
      <c r="F127" s="132"/>
      <c r="G127" s="132"/>
      <c r="H127" s="132"/>
      <c r="I127" s="133"/>
      <c r="J127" s="129"/>
      <c r="K127" s="129"/>
      <c r="L127" s="226" t="s">
        <v>27</v>
      </c>
      <c r="M127" s="248">
        <v>629</v>
      </c>
      <c r="N127" s="249">
        <v>540</v>
      </c>
      <c r="O127" s="161">
        <f>SUM(M127:N127)</f>
        <v>1169</v>
      </c>
      <c r="P127" s="102">
        <v>0</v>
      </c>
      <c r="Q127" s="163">
        <f>O127+P127</f>
        <v>1169</v>
      </c>
      <c r="R127" s="248">
        <v>630</v>
      </c>
      <c r="S127" s="249">
        <v>303</v>
      </c>
      <c r="T127" s="161">
        <f>SUM(R127:S127)</f>
        <v>933</v>
      </c>
      <c r="U127" s="102">
        <v>0</v>
      </c>
      <c r="V127" s="165">
        <f>T127+U127</f>
        <v>933</v>
      </c>
      <c r="W127" s="222">
        <f t="shared" si="165"/>
        <v>-20.188195038494438</v>
      </c>
    </row>
    <row r="128" spans="1:26" ht="14.25" thickTop="1" thickBot="1">
      <c r="B128" s="212"/>
      <c r="C128" s="123"/>
      <c r="D128" s="123"/>
      <c r="E128" s="123"/>
      <c r="F128" s="123"/>
      <c r="G128" s="123"/>
      <c r="H128" s="123"/>
      <c r="I128" s="124"/>
      <c r="L128" s="206" t="s">
        <v>60</v>
      </c>
      <c r="M128" s="166">
        <f t="shared" ref="M128:V128" si="180">+M125+M126+M127</f>
        <v>1886</v>
      </c>
      <c r="N128" s="167">
        <f t="shared" si="180"/>
        <v>1366</v>
      </c>
      <c r="O128" s="166">
        <f t="shared" si="180"/>
        <v>3252</v>
      </c>
      <c r="P128" s="166">
        <f t="shared" si="180"/>
        <v>0</v>
      </c>
      <c r="Q128" s="166">
        <f t="shared" si="180"/>
        <v>3252</v>
      </c>
      <c r="R128" s="166">
        <f t="shared" si="180"/>
        <v>1910</v>
      </c>
      <c r="S128" s="167">
        <f t="shared" si="180"/>
        <v>827</v>
      </c>
      <c r="T128" s="166">
        <f t="shared" si="180"/>
        <v>2737</v>
      </c>
      <c r="U128" s="166">
        <f t="shared" si="180"/>
        <v>0</v>
      </c>
      <c r="V128" s="166">
        <f t="shared" si="180"/>
        <v>2737</v>
      </c>
      <c r="W128" s="169">
        <f t="shared" si="165"/>
        <v>-15.836408364083642</v>
      </c>
    </row>
    <row r="129" spans="2:26" ht="14.25" thickTop="1" thickBot="1">
      <c r="B129" s="212"/>
      <c r="C129" s="123"/>
      <c r="D129" s="123"/>
      <c r="E129" s="123"/>
      <c r="F129" s="123"/>
      <c r="G129" s="123"/>
      <c r="H129" s="123"/>
      <c r="I129" s="124"/>
      <c r="L129" s="206" t="s">
        <v>94</v>
      </c>
      <c r="M129" s="166">
        <f t="shared" ref="M129" si="181">+M120+M124+M128</f>
        <v>6506</v>
      </c>
      <c r="N129" s="167">
        <f t="shared" ref="N129" si="182">+N120+N124+N128</f>
        <v>6790</v>
      </c>
      <c r="O129" s="166">
        <f t="shared" ref="O129" si="183">+O120+O124+O128</f>
        <v>13296</v>
      </c>
      <c r="P129" s="166">
        <f t="shared" ref="P129" si="184">+P120+P124+P128</f>
        <v>1</v>
      </c>
      <c r="Q129" s="166">
        <f t="shared" ref="Q129" si="185">+Q120+Q124+Q128</f>
        <v>13297</v>
      </c>
      <c r="R129" s="166">
        <f t="shared" ref="R129" si="186">+R120+R124+R128</f>
        <v>6203</v>
      </c>
      <c r="S129" s="167">
        <f t="shared" ref="S129" si="187">+S120+S124+S128</f>
        <v>3979</v>
      </c>
      <c r="T129" s="166">
        <f t="shared" ref="T129" si="188">+T120+T124+T128</f>
        <v>10182</v>
      </c>
      <c r="U129" s="166">
        <f t="shared" ref="U129" si="189">+U120+U124+U128</f>
        <v>14</v>
      </c>
      <c r="V129" s="168">
        <f t="shared" ref="V129" si="190">+V120+V124+V128</f>
        <v>10196</v>
      </c>
      <c r="W129" s="169">
        <f t="shared" ref="W129:W130" si="191">IF(Q129=0,0,((V129/Q129)-1)*100)</f>
        <v>-23.321049860870868</v>
      </c>
      <c r="Y129" s="3"/>
      <c r="Z129" s="3"/>
    </row>
    <row r="130" spans="2:26" ht="14.25" thickTop="1" thickBot="1">
      <c r="B130" s="212"/>
      <c r="C130" s="123"/>
      <c r="D130" s="123"/>
      <c r="E130" s="123"/>
      <c r="F130" s="123"/>
      <c r="G130" s="123"/>
      <c r="H130" s="123"/>
      <c r="I130" s="124"/>
      <c r="L130" s="206" t="s">
        <v>92</v>
      </c>
      <c r="M130" s="166">
        <f t="shared" ref="M130:V130" si="192">+M116+M120+M124+M128</f>
        <v>8947</v>
      </c>
      <c r="N130" s="167">
        <f t="shared" si="192"/>
        <v>9446</v>
      </c>
      <c r="O130" s="166">
        <f t="shared" si="192"/>
        <v>18393</v>
      </c>
      <c r="P130" s="166">
        <f t="shared" si="192"/>
        <v>1</v>
      </c>
      <c r="Q130" s="166">
        <f t="shared" si="192"/>
        <v>18394</v>
      </c>
      <c r="R130" s="166">
        <f t="shared" si="192"/>
        <v>8599</v>
      </c>
      <c r="S130" s="167">
        <f t="shared" si="192"/>
        <v>5939</v>
      </c>
      <c r="T130" s="166">
        <f t="shared" si="192"/>
        <v>14538</v>
      </c>
      <c r="U130" s="166">
        <f t="shared" si="192"/>
        <v>14</v>
      </c>
      <c r="V130" s="168">
        <f t="shared" si="192"/>
        <v>14552</v>
      </c>
      <c r="W130" s="169">
        <f t="shared" si="191"/>
        <v>-20.887245841035117</v>
      </c>
      <c r="Y130" s="3"/>
      <c r="Z130" s="3"/>
    </row>
    <row r="131" spans="2:26" ht="14.25" thickTop="1" thickBot="1">
      <c r="B131" s="212"/>
      <c r="C131" s="123"/>
      <c r="D131" s="123"/>
      <c r="E131" s="123"/>
      <c r="F131" s="123"/>
      <c r="G131" s="123"/>
      <c r="H131" s="123"/>
      <c r="I131" s="124"/>
      <c r="L131" s="205" t="s">
        <v>61</v>
      </c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135"/>
    </row>
    <row r="132" spans="2:26" ht="13.5" thickTop="1">
      <c r="B132" s="212"/>
      <c r="C132" s="123"/>
      <c r="D132" s="123"/>
      <c r="E132" s="123"/>
      <c r="F132" s="123"/>
      <c r="G132" s="123"/>
      <c r="H132" s="123"/>
      <c r="I132" s="124"/>
      <c r="L132" s="295" t="s">
        <v>47</v>
      </c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7"/>
    </row>
    <row r="133" spans="2:26" ht="13.5" thickBot="1">
      <c r="B133" s="212"/>
      <c r="C133" s="123"/>
      <c r="D133" s="123"/>
      <c r="E133" s="123"/>
      <c r="F133" s="123"/>
      <c r="G133" s="123"/>
      <c r="H133" s="123"/>
      <c r="I133" s="124"/>
      <c r="L133" s="298" t="s">
        <v>58</v>
      </c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300"/>
    </row>
    <row r="134" spans="2:26" ht="14.25" thickTop="1" thickBot="1">
      <c r="B134" s="212"/>
      <c r="C134" s="123"/>
      <c r="D134" s="123"/>
      <c r="E134" s="123"/>
      <c r="F134" s="123"/>
      <c r="G134" s="123"/>
      <c r="H134" s="123"/>
      <c r="I134" s="124"/>
      <c r="L134" s="202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122" t="s">
        <v>41</v>
      </c>
    </row>
    <row r="135" spans="2:26" ht="14.25" thickTop="1" thickBot="1">
      <c r="B135" s="212"/>
      <c r="C135" s="123"/>
      <c r="D135" s="123"/>
      <c r="E135" s="123"/>
      <c r="F135" s="123"/>
      <c r="G135" s="123"/>
      <c r="H135" s="123"/>
      <c r="I135" s="124"/>
      <c r="L135" s="224"/>
      <c r="M135" s="292" t="s">
        <v>91</v>
      </c>
      <c r="N135" s="293"/>
      <c r="O135" s="293"/>
      <c r="P135" s="293"/>
      <c r="Q135" s="294"/>
      <c r="R135" s="292" t="s">
        <v>93</v>
      </c>
      <c r="S135" s="293"/>
      <c r="T135" s="293"/>
      <c r="U135" s="293"/>
      <c r="V135" s="294"/>
      <c r="W135" s="225" t="s">
        <v>4</v>
      </c>
    </row>
    <row r="136" spans="2:26" ht="13.5" thickTop="1">
      <c r="B136" s="212"/>
      <c r="C136" s="123"/>
      <c r="D136" s="123"/>
      <c r="E136" s="123"/>
      <c r="F136" s="123"/>
      <c r="G136" s="123"/>
      <c r="H136" s="123"/>
      <c r="I136" s="124"/>
      <c r="L136" s="226" t="s">
        <v>5</v>
      </c>
      <c r="M136" s="227"/>
      <c r="N136" s="230"/>
      <c r="O136" s="173"/>
      <c r="P136" s="231"/>
      <c r="Q136" s="174"/>
      <c r="R136" s="227"/>
      <c r="S136" s="230"/>
      <c r="T136" s="173"/>
      <c r="U136" s="231"/>
      <c r="V136" s="174"/>
      <c r="W136" s="229" t="s">
        <v>6</v>
      </c>
    </row>
    <row r="137" spans="2:26" ht="13.5" thickBot="1">
      <c r="B137" s="212"/>
      <c r="C137" s="123"/>
      <c r="D137" s="123"/>
      <c r="E137" s="123"/>
      <c r="F137" s="123"/>
      <c r="G137" s="123"/>
      <c r="H137" s="123"/>
      <c r="I137" s="124"/>
      <c r="L137" s="232"/>
      <c r="M137" s="236" t="s">
        <v>42</v>
      </c>
      <c r="N137" s="237" t="s">
        <v>43</v>
      </c>
      <c r="O137" s="175" t="s">
        <v>44</v>
      </c>
      <c r="P137" s="238" t="s">
        <v>13</v>
      </c>
      <c r="Q137" s="220" t="s">
        <v>9</v>
      </c>
      <c r="R137" s="236" t="s">
        <v>42</v>
      </c>
      <c r="S137" s="237" t="s">
        <v>43</v>
      </c>
      <c r="T137" s="175" t="s">
        <v>44</v>
      </c>
      <c r="U137" s="238" t="s">
        <v>13</v>
      </c>
      <c r="V137" s="220" t="s">
        <v>9</v>
      </c>
      <c r="W137" s="235"/>
    </row>
    <row r="138" spans="2:26" ht="4.5" customHeight="1" thickTop="1">
      <c r="B138" s="212"/>
      <c r="C138" s="123"/>
      <c r="D138" s="123"/>
      <c r="E138" s="123"/>
      <c r="F138" s="123"/>
      <c r="G138" s="123"/>
      <c r="H138" s="123"/>
      <c r="I138" s="124"/>
      <c r="L138" s="226"/>
      <c r="M138" s="242"/>
      <c r="N138" s="243"/>
      <c r="O138" s="159"/>
      <c r="P138" s="244"/>
      <c r="Q138" s="162"/>
      <c r="R138" s="242"/>
      <c r="S138" s="243"/>
      <c r="T138" s="159"/>
      <c r="U138" s="244"/>
      <c r="V138" s="164"/>
      <c r="W138" s="245"/>
    </row>
    <row r="139" spans="2:26">
      <c r="B139" s="212"/>
      <c r="C139" s="123"/>
      <c r="D139" s="123"/>
      <c r="E139" s="123"/>
      <c r="F139" s="123"/>
      <c r="G139" s="123"/>
      <c r="H139" s="123"/>
      <c r="I139" s="124"/>
      <c r="L139" s="226" t="s">
        <v>14</v>
      </c>
      <c r="M139" s="248">
        <f t="shared" ref="M139:N141" si="193">+M87+M113</f>
        <v>1530</v>
      </c>
      <c r="N139" s="249">
        <f t="shared" si="193"/>
        <v>1450</v>
      </c>
      <c r="O139" s="160">
        <f>+M139+N139</f>
        <v>2980</v>
      </c>
      <c r="P139" s="102">
        <f>+P87+P113</f>
        <v>15</v>
      </c>
      <c r="Q139" s="163">
        <f>+O139+P139</f>
        <v>2995</v>
      </c>
      <c r="R139" s="248">
        <f t="shared" ref="R139:S141" si="194">+R87+R113</f>
        <v>1457</v>
      </c>
      <c r="S139" s="249">
        <f t="shared" si="194"/>
        <v>1494</v>
      </c>
      <c r="T139" s="160">
        <f>+R139+S139</f>
        <v>2951</v>
      </c>
      <c r="U139" s="102">
        <f>+U87+U113</f>
        <v>0</v>
      </c>
      <c r="V139" s="165">
        <f>+T139+U139</f>
        <v>2951</v>
      </c>
      <c r="W139" s="222">
        <f t="shared" ref="W139:W151" si="195">IF(Q139=0,0,((V139/Q139)-1)*100)</f>
        <v>-1.4691151919866474</v>
      </c>
      <c r="Z139" s="3"/>
    </row>
    <row r="140" spans="2:26">
      <c r="B140" s="212"/>
      <c r="C140" s="123"/>
      <c r="D140" s="123"/>
      <c r="E140" s="123"/>
      <c r="F140" s="123"/>
      <c r="G140" s="123"/>
      <c r="H140" s="123"/>
      <c r="I140" s="124"/>
      <c r="L140" s="226" t="s">
        <v>15</v>
      </c>
      <c r="M140" s="248">
        <f t="shared" si="193"/>
        <v>1876</v>
      </c>
      <c r="N140" s="249">
        <f t="shared" si="193"/>
        <v>1882</v>
      </c>
      <c r="O140" s="160">
        <f t="shared" ref="O140:O141" si="196">+M140+N140</f>
        <v>3758</v>
      </c>
      <c r="P140" s="102">
        <f>+P88+P114</f>
        <v>0</v>
      </c>
      <c r="Q140" s="163">
        <f t="shared" ref="Q140:Q141" si="197">+O140+P140</f>
        <v>3758</v>
      </c>
      <c r="R140" s="248">
        <f t="shared" si="194"/>
        <v>1923</v>
      </c>
      <c r="S140" s="249">
        <f t="shared" si="194"/>
        <v>2063</v>
      </c>
      <c r="T140" s="160">
        <f t="shared" ref="T140:T141" si="198">+R140+S140</f>
        <v>3986</v>
      </c>
      <c r="U140" s="102">
        <f>+U88+U114</f>
        <v>0</v>
      </c>
      <c r="V140" s="165">
        <f t="shared" ref="V140:V141" si="199">+T140+U140</f>
        <v>3986</v>
      </c>
      <c r="W140" s="222">
        <f t="shared" si="195"/>
        <v>6.0670569451836132</v>
      </c>
      <c r="Z140" s="3"/>
    </row>
    <row r="141" spans="2:26" ht="13.5" thickBot="1">
      <c r="B141" s="212"/>
      <c r="C141" s="123"/>
      <c r="D141" s="123"/>
      <c r="E141" s="123"/>
      <c r="F141" s="123"/>
      <c r="G141" s="123"/>
      <c r="H141" s="123"/>
      <c r="I141" s="124"/>
      <c r="L141" s="232" t="s">
        <v>16</v>
      </c>
      <c r="M141" s="248">
        <f t="shared" si="193"/>
        <v>1689</v>
      </c>
      <c r="N141" s="249">
        <f t="shared" si="193"/>
        <v>1893</v>
      </c>
      <c r="O141" s="160">
        <f t="shared" si="196"/>
        <v>3582</v>
      </c>
      <c r="P141" s="102">
        <f>+P89+P115</f>
        <v>0</v>
      </c>
      <c r="Q141" s="163">
        <f t="shared" si="197"/>
        <v>3582</v>
      </c>
      <c r="R141" s="248">
        <f t="shared" si="194"/>
        <v>1677</v>
      </c>
      <c r="S141" s="249">
        <f t="shared" si="194"/>
        <v>2361</v>
      </c>
      <c r="T141" s="160">
        <f t="shared" si="198"/>
        <v>4038</v>
      </c>
      <c r="U141" s="102">
        <f>+U89+U115</f>
        <v>0</v>
      </c>
      <c r="V141" s="165">
        <f t="shared" si="199"/>
        <v>4038</v>
      </c>
      <c r="W141" s="222">
        <f t="shared" si="195"/>
        <v>12.730318257956451</v>
      </c>
      <c r="Z141" s="3"/>
    </row>
    <row r="142" spans="2:26" ht="14.25" thickTop="1" thickBot="1">
      <c r="B142" s="212"/>
      <c r="C142" s="123"/>
      <c r="D142" s="123"/>
      <c r="E142" s="123"/>
      <c r="F142" s="123"/>
      <c r="G142" s="123"/>
      <c r="H142" s="123"/>
      <c r="I142" s="124"/>
      <c r="L142" s="206" t="s">
        <v>56</v>
      </c>
      <c r="M142" s="166">
        <f t="shared" ref="M142:V142" si="200">+M139+M140+M141</f>
        <v>5095</v>
      </c>
      <c r="N142" s="167">
        <f t="shared" si="200"/>
        <v>5225</v>
      </c>
      <c r="O142" s="166">
        <f t="shared" si="200"/>
        <v>10320</v>
      </c>
      <c r="P142" s="166">
        <f t="shared" si="200"/>
        <v>15</v>
      </c>
      <c r="Q142" s="166">
        <f t="shared" si="200"/>
        <v>10335</v>
      </c>
      <c r="R142" s="166">
        <f t="shared" si="200"/>
        <v>5057</v>
      </c>
      <c r="S142" s="167">
        <f t="shared" si="200"/>
        <v>5918</v>
      </c>
      <c r="T142" s="166">
        <f t="shared" si="200"/>
        <v>10975</v>
      </c>
      <c r="U142" s="166">
        <f t="shared" si="200"/>
        <v>0</v>
      </c>
      <c r="V142" s="168">
        <f t="shared" si="200"/>
        <v>10975</v>
      </c>
      <c r="W142" s="169">
        <f t="shared" si="195"/>
        <v>6.1925495887759974</v>
      </c>
      <c r="Y142" s="3"/>
      <c r="Z142" s="3"/>
    </row>
    <row r="143" spans="2:26" ht="13.5" thickTop="1">
      <c r="B143" s="212"/>
      <c r="C143" s="123"/>
      <c r="D143" s="123"/>
      <c r="E143" s="123"/>
      <c r="F143" s="123"/>
      <c r="G143" s="123"/>
      <c r="H143" s="123"/>
      <c r="I143" s="124"/>
      <c r="L143" s="226" t="s">
        <v>18</v>
      </c>
      <c r="M143" s="248">
        <f t="shared" ref="M143:N145" si="201">+M91+M117</f>
        <v>1645</v>
      </c>
      <c r="N143" s="249">
        <f t="shared" si="201"/>
        <v>2609</v>
      </c>
      <c r="O143" s="160">
        <f t="shared" ref="O143:O144" si="202">+M143+N143</f>
        <v>4254</v>
      </c>
      <c r="P143" s="102">
        <f>+P91+P117</f>
        <v>0</v>
      </c>
      <c r="Q143" s="163">
        <f t="shared" ref="Q143:Q144" si="203">+O143+P143</f>
        <v>4254</v>
      </c>
      <c r="R143" s="248">
        <f t="shared" ref="R143:S145" si="204">+R91+R117</f>
        <v>1363</v>
      </c>
      <c r="S143" s="249">
        <f t="shared" si="204"/>
        <v>2209</v>
      </c>
      <c r="T143" s="160">
        <f t="shared" ref="T143:T144" si="205">+R143+S143</f>
        <v>3572</v>
      </c>
      <c r="U143" s="102">
        <f>+U91+U117</f>
        <v>14</v>
      </c>
      <c r="V143" s="165">
        <f t="shared" ref="V143:V144" si="206">+T143+U143</f>
        <v>3586</v>
      </c>
      <c r="W143" s="222">
        <f t="shared" si="195"/>
        <v>-15.702867889045603</v>
      </c>
      <c r="Y143" s="3"/>
      <c r="Z143" s="3"/>
    </row>
    <row r="144" spans="2:26">
      <c r="B144" s="212"/>
      <c r="C144" s="123"/>
      <c r="D144" s="123"/>
      <c r="E144" s="123"/>
      <c r="F144" s="123"/>
      <c r="G144" s="123"/>
      <c r="H144" s="123"/>
      <c r="I144" s="124"/>
      <c r="L144" s="226" t="s">
        <v>19</v>
      </c>
      <c r="M144" s="248">
        <f t="shared" si="201"/>
        <v>1388</v>
      </c>
      <c r="N144" s="249">
        <f t="shared" si="201"/>
        <v>2021</v>
      </c>
      <c r="O144" s="160">
        <f t="shared" si="202"/>
        <v>3409</v>
      </c>
      <c r="P144" s="102">
        <f>+P92+P118</f>
        <v>0</v>
      </c>
      <c r="Q144" s="163">
        <f t="shared" si="203"/>
        <v>3409</v>
      </c>
      <c r="R144" s="248">
        <f t="shared" si="204"/>
        <v>1558</v>
      </c>
      <c r="S144" s="249">
        <f t="shared" si="204"/>
        <v>2375</v>
      </c>
      <c r="T144" s="160">
        <f t="shared" si="205"/>
        <v>3933</v>
      </c>
      <c r="U144" s="102">
        <f>+U92+U118</f>
        <v>0</v>
      </c>
      <c r="V144" s="165">
        <f t="shared" si="206"/>
        <v>3933</v>
      </c>
      <c r="W144" s="222">
        <f t="shared" si="195"/>
        <v>15.371076562041663</v>
      </c>
      <c r="Y144" s="3"/>
      <c r="Z144" s="3"/>
    </row>
    <row r="145" spans="1:26" ht="13.5" thickBot="1">
      <c r="B145" s="212"/>
      <c r="C145" s="123"/>
      <c r="D145" s="123"/>
      <c r="E145" s="123"/>
      <c r="F145" s="123"/>
      <c r="G145" s="123"/>
      <c r="H145" s="123"/>
      <c r="I145" s="124"/>
      <c r="L145" s="226" t="s">
        <v>20</v>
      </c>
      <c r="M145" s="248">
        <f t="shared" si="201"/>
        <v>2010</v>
      </c>
      <c r="N145" s="249">
        <f t="shared" si="201"/>
        <v>2875</v>
      </c>
      <c r="O145" s="160">
        <f>+M145+N145</f>
        <v>4885</v>
      </c>
      <c r="P145" s="102">
        <f>+P93+P119</f>
        <v>1</v>
      </c>
      <c r="Q145" s="163">
        <f>+O145+P145</f>
        <v>4886</v>
      </c>
      <c r="R145" s="248">
        <f t="shared" si="204"/>
        <v>1602</v>
      </c>
      <c r="S145" s="249">
        <f t="shared" si="204"/>
        <v>2153</v>
      </c>
      <c r="T145" s="160">
        <f>+R145+S145</f>
        <v>3755</v>
      </c>
      <c r="U145" s="102">
        <f>+U93+U119</f>
        <v>0</v>
      </c>
      <c r="V145" s="165">
        <f>+T145+U145</f>
        <v>3755</v>
      </c>
      <c r="W145" s="222">
        <f>IF(Q145=0,0,((V145/Q145)-1)*100)</f>
        <v>-23.147769136307815</v>
      </c>
      <c r="Y145" s="3"/>
      <c r="Z145" s="3"/>
    </row>
    <row r="146" spans="1:26" ht="14.25" thickTop="1" thickBot="1">
      <c r="B146" s="212"/>
      <c r="C146" s="123"/>
      <c r="D146" s="123"/>
      <c r="E146" s="123"/>
      <c r="F146" s="123"/>
      <c r="G146" s="123"/>
      <c r="H146" s="123"/>
      <c r="I146" s="124"/>
      <c r="L146" s="206" t="s">
        <v>89</v>
      </c>
      <c r="M146" s="166">
        <f t="shared" ref="M146:V146" si="207">+M143+M144+M145</f>
        <v>5043</v>
      </c>
      <c r="N146" s="167">
        <f t="shared" si="207"/>
        <v>7505</v>
      </c>
      <c r="O146" s="166">
        <f t="shared" si="207"/>
        <v>12548</v>
      </c>
      <c r="P146" s="166">
        <f t="shared" si="207"/>
        <v>1</v>
      </c>
      <c r="Q146" s="166">
        <f t="shared" si="207"/>
        <v>12549</v>
      </c>
      <c r="R146" s="166">
        <f t="shared" si="207"/>
        <v>4523</v>
      </c>
      <c r="S146" s="167">
        <f t="shared" si="207"/>
        <v>6737</v>
      </c>
      <c r="T146" s="166">
        <f t="shared" si="207"/>
        <v>11260</v>
      </c>
      <c r="U146" s="166">
        <f t="shared" si="207"/>
        <v>14</v>
      </c>
      <c r="V146" s="168">
        <f t="shared" si="207"/>
        <v>11274</v>
      </c>
      <c r="W146" s="169">
        <f t="shared" ref="W146" si="208">IF(Q146=0,0,((V146/Q146)-1)*100)</f>
        <v>-10.160172125268939</v>
      </c>
      <c r="Y146" s="3"/>
      <c r="Z146" s="3"/>
    </row>
    <row r="147" spans="1:26" ht="13.5" thickTop="1">
      <c r="B147" s="212"/>
      <c r="C147" s="123"/>
      <c r="D147" s="123"/>
      <c r="E147" s="123"/>
      <c r="F147" s="123"/>
      <c r="G147" s="123"/>
      <c r="H147" s="123"/>
      <c r="I147" s="124"/>
      <c r="L147" s="226" t="s">
        <v>21</v>
      </c>
      <c r="M147" s="248">
        <f t="shared" ref="M147:N149" si="209">+M95+M121</f>
        <v>1459</v>
      </c>
      <c r="N147" s="249">
        <f t="shared" si="209"/>
        <v>1554</v>
      </c>
      <c r="O147" s="160">
        <f t="shared" ref="O147:O149" si="210">+M147+N147</f>
        <v>3013</v>
      </c>
      <c r="P147" s="102">
        <f>+P95+P121</f>
        <v>0</v>
      </c>
      <c r="Q147" s="163">
        <f t="shared" ref="Q147:Q149" si="211">+O147+P147</f>
        <v>3013</v>
      </c>
      <c r="R147" s="248">
        <f t="shared" ref="R147:S149" si="212">+R95+R121</f>
        <v>1065</v>
      </c>
      <c r="S147" s="249">
        <f t="shared" si="212"/>
        <v>1621</v>
      </c>
      <c r="T147" s="160">
        <f t="shared" ref="T147:T149" si="213">+R147+S147</f>
        <v>2686</v>
      </c>
      <c r="U147" s="102">
        <f>+U95+U121</f>
        <v>0</v>
      </c>
      <c r="V147" s="165">
        <f t="shared" ref="V147:V149" si="214">+T147+U147</f>
        <v>2686</v>
      </c>
      <c r="W147" s="222">
        <f t="shared" si="195"/>
        <v>-10.852970461334221</v>
      </c>
      <c r="Y147" s="3"/>
      <c r="Z147" s="3"/>
    </row>
    <row r="148" spans="1:26">
      <c r="B148" s="212"/>
      <c r="C148" s="123"/>
      <c r="D148" s="123"/>
      <c r="E148" s="123"/>
      <c r="F148" s="123"/>
      <c r="G148" s="123"/>
      <c r="H148" s="123"/>
      <c r="I148" s="124"/>
      <c r="L148" s="226" t="s">
        <v>90</v>
      </c>
      <c r="M148" s="248">
        <f t="shared" si="209"/>
        <v>1362</v>
      </c>
      <c r="N148" s="249">
        <f t="shared" si="209"/>
        <v>1649</v>
      </c>
      <c r="O148" s="160">
        <f>+M148+N148</f>
        <v>3011</v>
      </c>
      <c r="P148" s="102">
        <f>+P96+P122</f>
        <v>0</v>
      </c>
      <c r="Q148" s="163">
        <f>+O148+P148</f>
        <v>3011</v>
      </c>
      <c r="R148" s="248">
        <f t="shared" si="212"/>
        <v>980</v>
      </c>
      <c r="S148" s="249">
        <f t="shared" si="212"/>
        <v>1726</v>
      </c>
      <c r="T148" s="160">
        <f>+R148+S148</f>
        <v>2706</v>
      </c>
      <c r="U148" s="102">
        <f>+U96+U122</f>
        <v>0</v>
      </c>
      <c r="V148" s="165">
        <f>+T148+U148</f>
        <v>2706</v>
      </c>
      <c r="W148" s="222">
        <f>IF(Q148=0,0,((V148/Q148)-1)*100)</f>
        <v>-10.129525074726009</v>
      </c>
      <c r="Y148" s="3"/>
      <c r="Z148" s="3"/>
    </row>
    <row r="149" spans="1:26" ht="13.5" thickBot="1">
      <c r="B149" s="212"/>
      <c r="C149" s="123"/>
      <c r="D149" s="123"/>
      <c r="E149" s="123"/>
      <c r="F149" s="123"/>
      <c r="G149" s="123"/>
      <c r="H149" s="123"/>
      <c r="I149" s="124"/>
      <c r="L149" s="226" t="s">
        <v>22</v>
      </c>
      <c r="M149" s="248">
        <f t="shared" si="209"/>
        <v>1415</v>
      </c>
      <c r="N149" s="249">
        <f t="shared" si="209"/>
        <v>1574</v>
      </c>
      <c r="O149" s="161">
        <f t="shared" si="210"/>
        <v>2989</v>
      </c>
      <c r="P149" s="255">
        <f>+P97+P123</f>
        <v>0</v>
      </c>
      <c r="Q149" s="163">
        <f t="shared" si="211"/>
        <v>2989</v>
      </c>
      <c r="R149" s="248">
        <f t="shared" si="212"/>
        <v>986</v>
      </c>
      <c r="S149" s="249">
        <f t="shared" si="212"/>
        <v>1364</v>
      </c>
      <c r="T149" s="161">
        <f t="shared" si="213"/>
        <v>2350</v>
      </c>
      <c r="U149" s="255">
        <f>+U97+U123</f>
        <v>0</v>
      </c>
      <c r="V149" s="165">
        <f t="shared" si="214"/>
        <v>2350</v>
      </c>
      <c r="W149" s="222">
        <f t="shared" si="195"/>
        <v>-21.378387420541991</v>
      </c>
      <c r="Y149" s="3"/>
      <c r="Z149" s="3"/>
    </row>
    <row r="150" spans="1:26" ht="14.25" thickTop="1" thickBot="1">
      <c r="A150" s="123"/>
      <c r="B150" s="212"/>
      <c r="C150" s="123"/>
      <c r="D150" s="123"/>
      <c r="E150" s="123"/>
      <c r="F150" s="123"/>
      <c r="G150" s="123"/>
      <c r="H150" s="123"/>
      <c r="I150" s="124"/>
      <c r="J150" s="123"/>
      <c r="L150" s="207" t="s">
        <v>62</v>
      </c>
      <c r="M150" s="170">
        <f>M149+M147+M148</f>
        <v>4236</v>
      </c>
      <c r="N150" s="170">
        <f t="shared" ref="N150" si="215">N149+N147+N148</f>
        <v>4777</v>
      </c>
      <c r="O150" s="171">
        <f t="shared" ref="O150" si="216">O149+O147+O148</f>
        <v>9013</v>
      </c>
      <c r="P150" s="171">
        <f t="shared" ref="P150" si="217">P149+P147+P148</f>
        <v>0</v>
      </c>
      <c r="Q150" s="171">
        <f t="shared" ref="Q150" si="218">Q149+Q147+Q148</f>
        <v>9013</v>
      </c>
      <c r="R150" s="170">
        <f t="shared" ref="R150" si="219">R149+R147+R148</f>
        <v>3031</v>
      </c>
      <c r="S150" s="170">
        <f t="shared" ref="S150" si="220">S149+S147+S148</f>
        <v>4711</v>
      </c>
      <c r="T150" s="171">
        <f t="shared" ref="T150" si="221">T149+T147+T148</f>
        <v>7742</v>
      </c>
      <c r="U150" s="171">
        <f t="shared" ref="U150" si="222">U149+U147+U148</f>
        <v>0</v>
      </c>
      <c r="V150" s="171">
        <f t="shared" ref="V150" si="223">V149+V147+V148</f>
        <v>7742</v>
      </c>
      <c r="W150" s="172">
        <f t="shared" si="195"/>
        <v>-14.101852879174526</v>
      </c>
      <c r="Y150" s="3"/>
      <c r="Z150" s="3"/>
    </row>
    <row r="151" spans="1:26" ht="13.5" thickTop="1">
      <c r="A151" s="123"/>
      <c r="B151" s="212"/>
      <c r="C151" s="123"/>
      <c r="D151" s="123"/>
      <c r="E151" s="123"/>
      <c r="F151" s="123"/>
      <c r="G151" s="123"/>
      <c r="H151" s="123"/>
      <c r="I151" s="124"/>
      <c r="J151" s="123"/>
      <c r="L151" s="226" t="s">
        <v>25</v>
      </c>
      <c r="M151" s="248">
        <f t="shared" ref="M151:N153" si="224">+M99+M125</f>
        <v>1361</v>
      </c>
      <c r="N151" s="249">
        <f t="shared" si="224"/>
        <v>1349</v>
      </c>
      <c r="O151" s="161">
        <f t="shared" ref="O151:O153" si="225">+M151+N151</f>
        <v>2710</v>
      </c>
      <c r="P151" s="256">
        <f>+P99+P125</f>
        <v>0</v>
      </c>
      <c r="Q151" s="163">
        <f t="shared" ref="Q151:Q153" si="226">+O151+P151</f>
        <v>2710</v>
      </c>
      <c r="R151" s="248">
        <f t="shared" ref="R151:S153" si="227">+R99+R125</f>
        <v>981</v>
      </c>
      <c r="S151" s="249">
        <f t="shared" si="227"/>
        <v>1195</v>
      </c>
      <c r="T151" s="161">
        <f t="shared" ref="T151:T153" si="228">+R151+S151</f>
        <v>2176</v>
      </c>
      <c r="U151" s="256">
        <f>+U99+U125</f>
        <v>0</v>
      </c>
      <c r="V151" s="165">
        <f t="shared" ref="V151:V153" si="229">+T151+U151</f>
        <v>2176</v>
      </c>
      <c r="W151" s="222">
        <f t="shared" si="195"/>
        <v>-19.70479704797048</v>
      </c>
    </row>
    <row r="152" spans="1:26">
      <c r="A152" s="123"/>
      <c r="B152" s="126"/>
      <c r="C152" s="136"/>
      <c r="D152" s="136"/>
      <c r="E152" s="127"/>
      <c r="F152" s="137"/>
      <c r="G152" s="137"/>
      <c r="H152" s="138"/>
      <c r="I152" s="139"/>
      <c r="J152" s="123"/>
      <c r="L152" s="226" t="s">
        <v>26</v>
      </c>
      <c r="M152" s="248">
        <f t="shared" si="224"/>
        <v>1074</v>
      </c>
      <c r="N152" s="249">
        <f t="shared" si="224"/>
        <v>1249</v>
      </c>
      <c r="O152" s="161">
        <f>+M152+N152</f>
        <v>2323</v>
      </c>
      <c r="P152" s="102">
        <f>+P100+P126</f>
        <v>0</v>
      </c>
      <c r="Q152" s="163">
        <f>+O152+P152</f>
        <v>2323</v>
      </c>
      <c r="R152" s="248">
        <f t="shared" si="227"/>
        <v>1035</v>
      </c>
      <c r="S152" s="249">
        <f t="shared" si="227"/>
        <v>1279</v>
      </c>
      <c r="T152" s="161">
        <f>+R152+S152</f>
        <v>2314</v>
      </c>
      <c r="U152" s="102">
        <f>+U100+U126</f>
        <v>0</v>
      </c>
      <c r="V152" s="165">
        <f>+T152+U152</f>
        <v>2314</v>
      </c>
      <c r="W152" s="222">
        <f>IF(Q152=0,0,((V152/Q152)-1)*100)</f>
        <v>-0.38743004735256603</v>
      </c>
    </row>
    <row r="153" spans="1:26" ht="13.5" customHeight="1" thickBot="1">
      <c r="A153" s="129"/>
      <c r="B153" s="214"/>
      <c r="C153" s="132"/>
      <c r="D153" s="132"/>
      <c r="E153" s="132"/>
      <c r="F153" s="132"/>
      <c r="G153" s="132"/>
      <c r="H153" s="132"/>
      <c r="I153" s="133"/>
      <c r="J153" s="129"/>
      <c r="K153" s="129"/>
      <c r="L153" s="226" t="s">
        <v>27</v>
      </c>
      <c r="M153" s="248">
        <f t="shared" si="224"/>
        <v>1282</v>
      </c>
      <c r="N153" s="249">
        <f t="shared" si="224"/>
        <v>1432</v>
      </c>
      <c r="O153" s="161">
        <f t="shared" si="225"/>
        <v>2714</v>
      </c>
      <c r="P153" s="102">
        <f>+P101+P127</f>
        <v>0</v>
      </c>
      <c r="Q153" s="163">
        <f t="shared" si="226"/>
        <v>2714</v>
      </c>
      <c r="R153" s="248">
        <f t="shared" si="227"/>
        <v>1282</v>
      </c>
      <c r="S153" s="249">
        <f t="shared" si="227"/>
        <v>1611</v>
      </c>
      <c r="T153" s="161">
        <f t="shared" si="228"/>
        <v>2893</v>
      </c>
      <c r="U153" s="102">
        <f>+U101+U127</f>
        <v>0</v>
      </c>
      <c r="V153" s="165">
        <f t="shared" si="229"/>
        <v>2893</v>
      </c>
      <c r="W153" s="222">
        <f>IF(Q153=0,0,((V153/Q153)-1)*100)</f>
        <v>6.595431098010307</v>
      </c>
    </row>
    <row r="154" spans="1:26" ht="13.5" customHeight="1" thickTop="1" thickBot="1">
      <c r="A154" s="129"/>
      <c r="B154" s="214"/>
      <c r="C154" s="132"/>
      <c r="D154" s="132"/>
      <c r="E154" s="132"/>
      <c r="F154" s="132"/>
      <c r="G154" s="132"/>
      <c r="H154" s="132"/>
      <c r="I154" s="133"/>
      <c r="J154" s="129"/>
      <c r="K154" s="129"/>
      <c r="L154" s="206" t="s">
        <v>60</v>
      </c>
      <c r="M154" s="166">
        <f t="shared" ref="M154:V154" si="230">+M151+M152+M153</f>
        <v>3717</v>
      </c>
      <c r="N154" s="167">
        <f t="shared" si="230"/>
        <v>4030</v>
      </c>
      <c r="O154" s="166">
        <f t="shared" si="230"/>
        <v>7747</v>
      </c>
      <c r="P154" s="166">
        <f t="shared" si="230"/>
        <v>0</v>
      </c>
      <c r="Q154" s="166">
        <f t="shared" si="230"/>
        <v>7747</v>
      </c>
      <c r="R154" s="166">
        <f t="shared" si="230"/>
        <v>3298</v>
      </c>
      <c r="S154" s="167">
        <f t="shared" si="230"/>
        <v>4085</v>
      </c>
      <c r="T154" s="166">
        <f t="shared" si="230"/>
        <v>7383</v>
      </c>
      <c r="U154" s="166">
        <f t="shared" si="230"/>
        <v>0</v>
      </c>
      <c r="V154" s="166">
        <f t="shared" si="230"/>
        <v>7383</v>
      </c>
      <c r="W154" s="169">
        <f>IF(Q154=0,0,((V154/Q154)-1)*100)</f>
        <v>-4.6985930037433903</v>
      </c>
    </row>
    <row r="155" spans="1:26" ht="14.25" thickTop="1" thickBot="1">
      <c r="B155" s="212"/>
      <c r="C155" s="123"/>
      <c r="D155" s="123"/>
      <c r="E155" s="123"/>
      <c r="F155" s="123"/>
      <c r="G155" s="123"/>
      <c r="H155" s="123"/>
      <c r="I155" s="124"/>
      <c r="L155" s="206" t="s">
        <v>94</v>
      </c>
      <c r="M155" s="166">
        <f t="shared" ref="M155" si="231">+M146+M150+M154</f>
        <v>12996</v>
      </c>
      <c r="N155" s="167">
        <f t="shared" ref="N155" si="232">+N146+N150+N154</f>
        <v>16312</v>
      </c>
      <c r="O155" s="166">
        <f t="shared" ref="O155" si="233">+O146+O150+O154</f>
        <v>29308</v>
      </c>
      <c r="P155" s="166">
        <f t="shared" ref="P155" si="234">+P146+P150+P154</f>
        <v>1</v>
      </c>
      <c r="Q155" s="166">
        <f t="shared" ref="Q155" si="235">+Q146+Q150+Q154</f>
        <v>29309</v>
      </c>
      <c r="R155" s="166">
        <f t="shared" ref="R155" si="236">+R146+R150+R154</f>
        <v>10852</v>
      </c>
      <c r="S155" s="167">
        <f t="shared" ref="S155" si="237">+S146+S150+S154</f>
        <v>15533</v>
      </c>
      <c r="T155" s="166">
        <f t="shared" ref="T155" si="238">+T146+T150+T154</f>
        <v>26385</v>
      </c>
      <c r="U155" s="166">
        <f t="shared" ref="U155" si="239">+U146+U150+U154</f>
        <v>14</v>
      </c>
      <c r="V155" s="168">
        <f t="shared" ref="V155" si="240">+V146+V150+V154</f>
        <v>26399</v>
      </c>
      <c r="W155" s="169">
        <f t="shared" ref="W155" si="241">IF(Q155=0,0,((V155/Q155)-1)*100)</f>
        <v>-9.9286908458152805</v>
      </c>
      <c r="Y155" s="3"/>
      <c r="Z155" s="3"/>
    </row>
    <row r="156" spans="1:26" ht="14.25" thickTop="1" thickBot="1">
      <c r="B156" s="212"/>
      <c r="C156" s="123"/>
      <c r="D156" s="123"/>
      <c r="E156" s="123"/>
      <c r="F156" s="123"/>
      <c r="G156" s="123"/>
      <c r="H156" s="123"/>
      <c r="I156" s="124"/>
      <c r="L156" s="206" t="s">
        <v>92</v>
      </c>
      <c r="M156" s="166">
        <f t="shared" ref="M156:V156" si="242">+M142+M146+M150+M154</f>
        <v>18091</v>
      </c>
      <c r="N156" s="167">
        <f t="shared" si="242"/>
        <v>21537</v>
      </c>
      <c r="O156" s="166">
        <f t="shared" si="242"/>
        <v>39628</v>
      </c>
      <c r="P156" s="166">
        <f t="shared" si="242"/>
        <v>16</v>
      </c>
      <c r="Q156" s="166">
        <f t="shared" si="242"/>
        <v>39644</v>
      </c>
      <c r="R156" s="166">
        <f t="shared" si="242"/>
        <v>15909</v>
      </c>
      <c r="S156" s="167">
        <f t="shared" si="242"/>
        <v>21451</v>
      </c>
      <c r="T156" s="166">
        <f t="shared" si="242"/>
        <v>37360</v>
      </c>
      <c r="U156" s="166">
        <f t="shared" si="242"/>
        <v>14</v>
      </c>
      <c r="V156" s="168">
        <f t="shared" si="242"/>
        <v>37374</v>
      </c>
      <c r="W156" s="169">
        <f>IF(Q156=0,0,((V156/Q156)-1)*100)</f>
        <v>-5.7259610533750394</v>
      </c>
      <c r="Y156" s="3"/>
      <c r="Z156" s="3"/>
    </row>
    <row r="157" spans="1:26" ht="14.25" thickTop="1" thickBot="1">
      <c r="B157" s="212"/>
      <c r="C157" s="123"/>
      <c r="D157" s="123"/>
      <c r="E157" s="123"/>
      <c r="F157" s="123"/>
      <c r="G157" s="123"/>
      <c r="H157" s="123"/>
      <c r="I157" s="124"/>
      <c r="L157" s="205" t="s">
        <v>61</v>
      </c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6"/>
    </row>
    <row r="158" spans="1:26" ht="13.5" thickTop="1">
      <c r="B158" s="212"/>
      <c r="C158" s="123"/>
      <c r="D158" s="123"/>
      <c r="E158" s="123"/>
      <c r="F158" s="123"/>
      <c r="G158" s="123"/>
      <c r="H158" s="123"/>
      <c r="I158" s="124"/>
      <c r="L158" s="286" t="s">
        <v>49</v>
      </c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8"/>
    </row>
    <row r="159" spans="1:26" ht="13.5" thickBot="1">
      <c r="B159" s="212"/>
      <c r="C159" s="123"/>
      <c r="D159" s="123"/>
      <c r="E159" s="123"/>
      <c r="F159" s="123"/>
      <c r="G159" s="123"/>
      <c r="H159" s="123"/>
      <c r="I159" s="124"/>
      <c r="L159" s="289" t="s">
        <v>50</v>
      </c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1"/>
    </row>
    <row r="160" spans="1:26" ht="14.25" thickTop="1" thickBot="1">
      <c r="B160" s="212"/>
      <c r="C160" s="123"/>
      <c r="D160" s="123"/>
      <c r="E160" s="123"/>
      <c r="F160" s="123"/>
      <c r="G160" s="123"/>
      <c r="H160" s="123"/>
      <c r="I160" s="124"/>
      <c r="L160" s="202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122" t="s">
        <v>41</v>
      </c>
    </row>
    <row r="161" spans="2:23" ht="14.25" thickTop="1" thickBot="1">
      <c r="B161" s="212"/>
      <c r="C161" s="123"/>
      <c r="D161" s="123"/>
      <c r="E161" s="123"/>
      <c r="F161" s="123"/>
      <c r="G161" s="123"/>
      <c r="H161" s="123"/>
      <c r="I161" s="124"/>
      <c r="L161" s="224"/>
      <c r="M161" s="283" t="s">
        <v>91</v>
      </c>
      <c r="N161" s="284"/>
      <c r="O161" s="284"/>
      <c r="P161" s="284"/>
      <c r="Q161" s="285"/>
      <c r="R161" s="283" t="s">
        <v>93</v>
      </c>
      <c r="S161" s="284"/>
      <c r="T161" s="284"/>
      <c r="U161" s="284"/>
      <c r="V161" s="285"/>
      <c r="W161" s="225" t="s">
        <v>4</v>
      </c>
    </row>
    <row r="162" spans="2:23" ht="13.5" thickTop="1">
      <c r="B162" s="212"/>
      <c r="C162" s="123"/>
      <c r="D162" s="123"/>
      <c r="E162" s="123"/>
      <c r="F162" s="123"/>
      <c r="G162" s="123"/>
      <c r="H162" s="123"/>
      <c r="I162" s="124"/>
      <c r="L162" s="226" t="s">
        <v>5</v>
      </c>
      <c r="M162" s="227"/>
      <c r="N162" s="230"/>
      <c r="O162" s="199"/>
      <c r="P162" s="231"/>
      <c r="Q162" s="200"/>
      <c r="R162" s="227"/>
      <c r="S162" s="230"/>
      <c r="T162" s="199"/>
      <c r="U162" s="231"/>
      <c r="V162" s="200"/>
      <c r="W162" s="229" t="s">
        <v>6</v>
      </c>
    </row>
    <row r="163" spans="2:23" ht="13.5" thickBot="1">
      <c r="B163" s="212"/>
      <c r="C163" s="123"/>
      <c r="D163" s="123"/>
      <c r="E163" s="123"/>
      <c r="F163" s="123"/>
      <c r="G163" s="123"/>
      <c r="H163" s="123"/>
      <c r="I163" s="124"/>
      <c r="L163" s="232"/>
      <c r="M163" s="236" t="s">
        <v>42</v>
      </c>
      <c r="N163" s="237" t="s">
        <v>43</v>
      </c>
      <c r="O163" s="201" t="s">
        <v>44</v>
      </c>
      <c r="P163" s="238" t="s">
        <v>13</v>
      </c>
      <c r="Q163" s="221" t="s">
        <v>9</v>
      </c>
      <c r="R163" s="236" t="s">
        <v>42</v>
      </c>
      <c r="S163" s="237" t="s">
        <v>43</v>
      </c>
      <c r="T163" s="201" t="s">
        <v>44</v>
      </c>
      <c r="U163" s="238" t="s">
        <v>13</v>
      </c>
      <c r="V163" s="221" t="s">
        <v>9</v>
      </c>
      <c r="W163" s="235"/>
    </row>
    <row r="164" spans="2:23" ht="3.75" customHeight="1" thickTop="1">
      <c r="B164" s="212"/>
      <c r="C164" s="123"/>
      <c r="D164" s="123"/>
      <c r="E164" s="123"/>
      <c r="F164" s="123"/>
      <c r="G164" s="123"/>
      <c r="H164" s="123"/>
      <c r="I164" s="124"/>
      <c r="L164" s="226"/>
      <c r="M164" s="242"/>
      <c r="N164" s="243"/>
      <c r="O164" s="176"/>
      <c r="P164" s="244"/>
      <c r="Q164" s="182"/>
      <c r="R164" s="242"/>
      <c r="S164" s="243"/>
      <c r="T164" s="176"/>
      <c r="U164" s="244"/>
      <c r="V164" s="186"/>
      <c r="W164" s="245"/>
    </row>
    <row r="165" spans="2:23">
      <c r="B165" s="212"/>
      <c r="C165" s="123"/>
      <c r="D165" s="123"/>
      <c r="E165" s="123"/>
      <c r="F165" s="123"/>
      <c r="G165" s="123"/>
      <c r="H165" s="123"/>
      <c r="I165" s="124"/>
      <c r="L165" s="226" t="s">
        <v>14</v>
      </c>
      <c r="M165" s="248">
        <v>0</v>
      </c>
      <c r="N165" s="249">
        <v>0</v>
      </c>
      <c r="O165" s="177">
        <v>0</v>
      </c>
      <c r="P165" s="102">
        <v>0</v>
      </c>
      <c r="Q165" s="183">
        <f>O165+P165</f>
        <v>0</v>
      </c>
      <c r="R165" s="248">
        <v>0</v>
      </c>
      <c r="S165" s="249">
        <v>1</v>
      </c>
      <c r="T165" s="177">
        <f>+R165+S165</f>
        <v>1</v>
      </c>
      <c r="U165" s="102">
        <v>0</v>
      </c>
      <c r="V165" s="187">
        <f>+T165+U165</f>
        <v>1</v>
      </c>
      <c r="W165" s="222">
        <f t="shared" ref="W165:W180" si="243">IF(Q165=0,0,((V165/Q165)-1)*100)</f>
        <v>0</v>
      </c>
    </row>
    <row r="166" spans="2:23">
      <c r="B166" s="212"/>
      <c r="C166" s="123"/>
      <c r="D166" s="123"/>
      <c r="E166" s="123"/>
      <c r="F166" s="123"/>
      <c r="G166" s="123"/>
      <c r="H166" s="123"/>
      <c r="I166" s="124"/>
      <c r="L166" s="226" t="s">
        <v>15</v>
      </c>
      <c r="M166" s="248">
        <v>0</v>
      </c>
      <c r="N166" s="249">
        <v>0</v>
      </c>
      <c r="O166" s="177">
        <v>0</v>
      </c>
      <c r="P166" s="102">
        <v>0</v>
      </c>
      <c r="Q166" s="183">
        <f>O166+P166</f>
        <v>0</v>
      </c>
      <c r="R166" s="248">
        <v>1</v>
      </c>
      <c r="S166" s="249">
        <v>0</v>
      </c>
      <c r="T166" s="177">
        <f t="shared" ref="T166:T167" si="244">+R166+S166</f>
        <v>1</v>
      </c>
      <c r="U166" s="102">
        <v>0</v>
      </c>
      <c r="V166" s="187">
        <f t="shared" ref="V166:V167" si="245">+T166+U166</f>
        <v>1</v>
      </c>
      <c r="W166" s="222">
        <f t="shared" si="243"/>
        <v>0</v>
      </c>
    </row>
    <row r="167" spans="2:23" ht="13.5" thickBot="1">
      <c r="B167" s="212"/>
      <c r="C167" s="123"/>
      <c r="D167" s="123"/>
      <c r="E167" s="123"/>
      <c r="F167" s="123"/>
      <c r="G167" s="123"/>
      <c r="H167" s="123"/>
      <c r="I167" s="124"/>
      <c r="L167" s="232" t="s">
        <v>16</v>
      </c>
      <c r="M167" s="248">
        <v>0</v>
      </c>
      <c r="N167" s="249">
        <v>0</v>
      </c>
      <c r="O167" s="177">
        <f>SUM(M167:N167)</f>
        <v>0</v>
      </c>
      <c r="P167" s="102">
        <v>0</v>
      </c>
      <c r="Q167" s="183">
        <f>O167+P167</f>
        <v>0</v>
      </c>
      <c r="R167" s="248">
        <v>3</v>
      </c>
      <c r="S167" s="249">
        <v>3</v>
      </c>
      <c r="T167" s="177">
        <f t="shared" si="244"/>
        <v>6</v>
      </c>
      <c r="U167" s="102">
        <v>0</v>
      </c>
      <c r="V167" s="187">
        <f t="shared" si="245"/>
        <v>6</v>
      </c>
      <c r="W167" s="222">
        <f t="shared" si="243"/>
        <v>0</v>
      </c>
    </row>
    <row r="168" spans="2:23" ht="14.25" thickTop="1" thickBot="1">
      <c r="B168" s="212"/>
      <c r="C168" s="123"/>
      <c r="D168" s="123"/>
      <c r="E168" s="123"/>
      <c r="F168" s="123"/>
      <c r="G168" s="123"/>
      <c r="H168" s="123"/>
      <c r="I168" s="124"/>
      <c r="L168" s="208" t="s">
        <v>56</v>
      </c>
      <c r="M168" s="189">
        <f t="shared" ref="M168:N168" si="246">+M165+M166+M167</f>
        <v>0</v>
      </c>
      <c r="N168" s="190">
        <f t="shared" si="246"/>
        <v>0</v>
      </c>
      <c r="O168" s="189">
        <f t="shared" ref="O168:P168" si="247">+O165+O166+O167</f>
        <v>0</v>
      </c>
      <c r="P168" s="189">
        <f t="shared" si="247"/>
        <v>0</v>
      </c>
      <c r="Q168" s="189">
        <f t="shared" ref="Q168:V168" si="248">+Q165+Q166+Q167</f>
        <v>0</v>
      </c>
      <c r="R168" s="189">
        <f t="shared" si="248"/>
        <v>4</v>
      </c>
      <c r="S168" s="190">
        <f t="shared" si="248"/>
        <v>4</v>
      </c>
      <c r="T168" s="189">
        <f t="shared" si="248"/>
        <v>8</v>
      </c>
      <c r="U168" s="189">
        <f t="shared" si="248"/>
        <v>0</v>
      </c>
      <c r="V168" s="191">
        <f t="shared" si="248"/>
        <v>8</v>
      </c>
      <c r="W168" s="192">
        <f t="shared" si="243"/>
        <v>0</v>
      </c>
    </row>
    <row r="169" spans="2:23" ht="13.5" thickTop="1">
      <c r="B169" s="212"/>
      <c r="C169" s="123"/>
      <c r="D169" s="123"/>
      <c r="E169" s="123"/>
      <c r="F169" s="123"/>
      <c r="G169" s="123"/>
      <c r="H169" s="123"/>
      <c r="I169" s="124"/>
      <c r="L169" s="226" t="s">
        <v>18</v>
      </c>
      <c r="M169" s="258">
        <v>0</v>
      </c>
      <c r="N169" s="259">
        <v>0</v>
      </c>
      <c r="O169" s="178">
        <f>M169+N169</f>
        <v>0</v>
      </c>
      <c r="P169" s="102">
        <v>0</v>
      </c>
      <c r="Q169" s="184">
        <f>O169+P169</f>
        <v>0</v>
      </c>
      <c r="R169" s="258">
        <v>2</v>
      </c>
      <c r="S169" s="259">
        <v>7</v>
      </c>
      <c r="T169" s="178">
        <f t="shared" ref="T169:T171" si="249">+R169+S169</f>
        <v>9</v>
      </c>
      <c r="U169" s="102">
        <v>0</v>
      </c>
      <c r="V169" s="187">
        <f t="shared" ref="V169:V171" si="250">+T169+U169</f>
        <v>9</v>
      </c>
      <c r="W169" s="222">
        <f t="shared" si="243"/>
        <v>0</v>
      </c>
    </row>
    <row r="170" spans="2:23">
      <c r="B170" s="212"/>
      <c r="C170" s="123"/>
      <c r="D170" s="123"/>
      <c r="E170" s="123"/>
      <c r="F170" s="123"/>
      <c r="G170" s="123"/>
      <c r="H170" s="123"/>
      <c r="I170" s="124"/>
      <c r="L170" s="226" t="s">
        <v>19</v>
      </c>
      <c r="M170" s="248">
        <v>0</v>
      </c>
      <c r="N170" s="249">
        <v>0</v>
      </c>
      <c r="O170" s="177">
        <f>M170+N170</f>
        <v>0</v>
      </c>
      <c r="P170" s="102">
        <v>0</v>
      </c>
      <c r="Q170" s="183">
        <f>O170+P170</f>
        <v>0</v>
      </c>
      <c r="R170" s="248">
        <v>5</v>
      </c>
      <c r="S170" s="249">
        <v>3</v>
      </c>
      <c r="T170" s="177">
        <f t="shared" si="249"/>
        <v>8</v>
      </c>
      <c r="U170" s="102">
        <v>0</v>
      </c>
      <c r="V170" s="187">
        <f t="shared" si="250"/>
        <v>8</v>
      </c>
      <c r="W170" s="222">
        <f t="shared" si="243"/>
        <v>0</v>
      </c>
    </row>
    <row r="171" spans="2:23" ht="13.5" thickBot="1">
      <c r="B171" s="212"/>
      <c r="C171" s="123"/>
      <c r="D171" s="123"/>
      <c r="E171" s="123"/>
      <c r="F171" s="123"/>
      <c r="G171" s="123"/>
      <c r="H171" s="123"/>
      <c r="I171" s="124"/>
      <c r="L171" s="226" t="s">
        <v>20</v>
      </c>
      <c r="M171" s="248">
        <v>0</v>
      </c>
      <c r="N171" s="249">
        <v>0</v>
      </c>
      <c r="O171" s="177">
        <f>+N171+M171</f>
        <v>0</v>
      </c>
      <c r="P171" s="102">
        <v>0</v>
      </c>
      <c r="Q171" s="183">
        <f>O171+P171</f>
        <v>0</v>
      </c>
      <c r="R171" s="248">
        <v>1</v>
      </c>
      <c r="S171" s="249">
        <v>13</v>
      </c>
      <c r="T171" s="177">
        <f t="shared" si="249"/>
        <v>14</v>
      </c>
      <c r="U171" s="102">
        <v>0</v>
      </c>
      <c r="V171" s="187">
        <f t="shared" si="250"/>
        <v>14</v>
      </c>
      <c r="W171" s="222">
        <f>IF(Q171=0,0,((V171/Q171)-1)*100)</f>
        <v>0</v>
      </c>
    </row>
    <row r="172" spans="2:23" ht="14.25" thickTop="1" thickBot="1">
      <c r="B172" s="212"/>
      <c r="C172" s="123"/>
      <c r="D172" s="123"/>
      <c r="E172" s="123"/>
      <c r="F172" s="123"/>
      <c r="G172" s="123"/>
      <c r="H172" s="123"/>
      <c r="I172" s="124"/>
      <c r="L172" s="208" t="s">
        <v>89</v>
      </c>
      <c r="M172" s="189">
        <f t="shared" ref="M172:V172" si="251">+M169+M170+M171</f>
        <v>0</v>
      </c>
      <c r="N172" s="190">
        <f t="shared" si="251"/>
        <v>0</v>
      </c>
      <c r="O172" s="189">
        <f t="shared" si="251"/>
        <v>0</v>
      </c>
      <c r="P172" s="189">
        <f t="shared" si="251"/>
        <v>0</v>
      </c>
      <c r="Q172" s="189">
        <f t="shared" si="251"/>
        <v>0</v>
      </c>
      <c r="R172" s="189">
        <f t="shared" si="251"/>
        <v>8</v>
      </c>
      <c r="S172" s="190">
        <f t="shared" si="251"/>
        <v>23</v>
      </c>
      <c r="T172" s="189">
        <f t="shared" si="251"/>
        <v>31</v>
      </c>
      <c r="U172" s="189">
        <f t="shared" si="251"/>
        <v>0</v>
      </c>
      <c r="V172" s="191">
        <f t="shared" si="251"/>
        <v>31</v>
      </c>
      <c r="W172" s="192">
        <f t="shared" ref="W172" si="252">IF(Q172=0,0,((V172/Q172)-1)*100)</f>
        <v>0</v>
      </c>
    </row>
    <row r="173" spans="2:23" ht="13.5" thickTop="1">
      <c r="B173" s="212"/>
      <c r="C173" s="123"/>
      <c r="D173" s="123"/>
      <c r="E173" s="123"/>
      <c r="F173" s="123"/>
      <c r="G173" s="123"/>
      <c r="H173" s="123"/>
      <c r="I173" s="124"/>
      <c r="L173" s="226" t="s">
        <v>21</v>
      </c>
      <c r="M173" s="248">
        <v>2</v>
      </c>
      <c r="N173" s="249">
        <v>0</v>
      </c>
      <c r="O173" s="177">
        <f>SUM(M173:N173)</f>
        <v>2</v>
      </c>
      <c r="P173" s="102">
        <v>0</v>
      </c>
      <c r="Q173" s="183">
        <f>O173+P173</f>
        <v>2</v>
      </c>
      <c r="R173" s="248">
        <v>0</v>
      </c>
      <c r="S173" s="249">
        <v>0</v>
      </c>
      <c r="T173" s="177">
        <f t="shared" ref="T173:T174" si="253">+R173+S173</f>
        <v>0</v>
      </c>
      <c r="U173" s="102">
        <v>0</v>
      </c>
      <c r="V173" s="187">
        <f t="shared" ref="V173:V174" si="254">+T173+U173</f>
        <v>0</v>
      </c>
      <c r="W173" s="222">
        <f t="shared" si="243"/>
        <v>-100</v>
      </c>
    </row>
    <row r="174" spans="2:23">
      <c r="B174" s="212"/>
      <c r="C174" s="123"/>
      <c r="D174" s="123"/>
      <c r="E174" s="123"/>
      <c r="F174" s="123"/>
      <c r="G174" s="123"/>
      <c r="H174" s="123"/>
      <c r="I174" s="124"/>
      <c r="L174" s="226" t="s">
        <v>90</v>
      </c>
      <c r="M174" s="248">
        <v>0</v>
      </c>
      <c r="N174" s="249">
        <v>1</v>
      </c>
      <c r="O174" s="177">
        <f>SUM(M174:N174)</f>
        <v>1</v>
      </c>
      <c r="P174" s="102">
        <v>0</v>
      </c>
      <c r="Q174" s="183">
        <f>O174+P174</f>
        <v>1</v>
      </c>
      <c r="R174" s="248">
        <v>0</v>
      </c>
      <c r="S174" s="249">
        <v>1</v>
      </c>
      <c r="T174" s="177">
        <f t="shared" si="253"/>
        <v>1</v>
      </c>
      <c r="U174" s="102">
        <v>0</v>
      </c>
      <c r="V174" s="187">
        <f t="shared" si="254"/>
        <v>1</v>
      </c>
      <c r="W174" s="222">
        <f>IF(Q174=0,0,((V174/Q174)-1)*100)</f>
        <v>0</v>
      </c>
    </row>
    <row r="175" spans="2:23" ht="13.5" thickBot="1">
      <c r="B175" s="212"/>
      <c r="C175" s="123"/>
      <c r="D175" s="123"/>
      <c r="E175" s="123"/>
      <c r="F175" s="123"/>
      <c r="G175" s="123"/>
      <c r="H175" s="123"/>
      <c r="I175" s="124"/>
      <c r="L175" s="226" t="s">
        <v>22</v>
      </c>
      <c r="M175" s="248">
        <v>0</v>
      </c>
      <c r="N175" s="249">
        <v>0</v>
      </c>
      <c r="O175" s="179">
        <v>0</v>
      </c>
      <c r="P175" s="255">
        <v>0</v>
      </c>
      <c r="Q175" s="183">
        <f>O175+P175</f>
        <v>0</v>
      </c>
      <c r="R175" s="248">
        <v>0</v>
      </c>
      <c r="S175" s="249">
        <v>2</v>
      </c>
      <c r="T175" s="179">
        <f>+R175+S175</f>
        <v>2</v>
      </c>
      <c r="U175" s="255">
        <v>0</v>
      </c>
      <c r="V175" s="187">
        <f>+T175+U175</f>
        <v>2</v>
      </c>
      <c r="W175" s="222">
        <f t="shared" si="243"/>
        <v>0</v>
      </c>
    </row>
    <row r="176" spans="2:23" ht="14.25" thickTop="1" thickBot="1">
      <c r="B176" s="212"/>
      <c r="C176" s="123"/>
      <c r="D176" s="123"/>
      <c r="E176" s="123"/>
      <c r="F176" s="123"/>
      <c r="G176" s="123"/>
      <c r="H176" s="123"/>
      <c r="I176" s="124"/>
      <c r="L176" s="209" t="s">
        <v>62</v>
      </c>
      <c r="M176" s="193">
        <f>M175+M173+M174</f>
        <v>2</v>
      </c>
      <c r="N176" s="193">
        <f t="shared" ref="N176" si="255">N175+N173+N174</f>
        <v>1</v>
      </c>
      <c r="O176" s="197">
        <f t="shared" ref="O176" si="256">O175+O173+O174</f>
        <v>3</v>
      </c>
      <c r="P176" s="197">
        <f t="shared" ref="P176" si="257">P175+P173+P174</f>
        <v>0</v>
      </c>
      <c r="Q176" s="196">
        <f t="shared" ref="Q176" si="258">Q175+Q173+Q174</f>
        <v>3</v>
      </c>
      <c r="R176" s="193">
        <f t="shared" ref="R176" si="259">R175+R173+R174</f>
        <v>0</v>
      </c>
      <c r="S176" s="193">
        <f t="shared" ref="S176" si="260">S175+S173+S174</f>
        <v>3</v>
      </c>
      <c r="T176" s="197">
        <f t="shared" ref="T176" si="261">T175+T173+T174</f>
        <v>3</v>
      </c>
      <c r="U176" s="197">
        <f t="shared" ref="U176" si="262">U175+U173+U174</f>
        <v>0</v>
      </c>
      <c r="V176" s="197">
        <f t="shared" ref="V176" si="263">V175+V173+V174</f>
        <v>3</v>
      </c>
      <c r="W176" s="198">
        <f t="shared" si="243"/>
        <v>0</v>
      </c>
    </row>
    <row r="177" spans="1:23" ht="13.5" thickTop="1">
      <c r="A177" s="129"/>
      <c r="B177" s="213"/>
      <c r="C177" s="130"/>
      <c r="D177" s="130"/>
      <c r="E177" s="130"/>
      <c r="F177" s="130"/>
      <c r="G177" s="130"/>
      <c r="H177" s="130"/>
      <c r="I177" s="131"/>
      <c r="J177" s="129"/>
      <c r="K177" s="129"/>
      <c r="L177" s="260" t="s">
        <v>25</v>
      </c>
      <c r="M177" s="261">
        <v>0</v>
      </c>
      <c r="N177" s="262">
        <v>0</v>
      </c>
      <c r="O177" s="180">
        <f>SUM(M177:N177)</f>
        <v>0</v>
      </c>
      <c r="P177" s="263">
        <v>0</v>
      </c>
      <c r="Q177" s="185">
        <f>O177+P177</f>
        <v>0</v>
      </c>
      <c r="R177" s="261">
        <v>0</v>
      </c>
      <c r="S177" s="262">
        <v>0</v>
      </c>
      <c r="T177" s="180">
        <f t="shared" ref="T177:T179" si="264">+R177+S177</f>
        <v>0</v>
      </c>
      <c r="U177" s="263">
        <v>0</v>
      </c>
      <c r="V177" s="188">
        <f t="shared" ref="V177:V179" si="265">+T177+U177</f>
        <v>0</v>
      </c>
      <c r="W177" s="264">
        <f t="shared" si="243"/>
        <v>0</v>
      </c>
    </row>
    <row r="178" spans="1:23" ht="12.75" customHeight="1">
      <c r="A178" s="129"/>
      <c r="B178" s="214"/>
      <c r="C178" s="132"/>
      <c r="D178" s="132"/>
      <c r="E178" s="132"/>
      <c r="F178" s="132"/>
      <c r="G178" s="132"/>
      <c r="H178" s="132"/>
      <c r="I178" s="133"/>
      <c r="J178" s="129"/>
      <c r="K178" s="129"/>
      <c r="L178" s="260" t="s">
        <v>26</v>
      </c>
      <c r="M178" s="261">
        <v>0</v>
      </c>
      <c r="N178" s="262">
        <v>0</v>
      </c>
      <c r="O178" s="180">
        <f>SUM(M178:N178)</f>
        <v>0</v>
      </c>
      <c r="P178" s="265">
        <v>0</v>
      </c>
      <c r="Q178" s="185">
        <f>O178+P178</f>
        <v>0</v>
      </c>
      <c r="R178" s="261">
        <v>0</v>
      </c>
      <c r="S178" s="262">
        <v>0</v>
      </c>
      <c r="T178" s="180">
        <f t="shared" si="264"/>
        <v>0</v>
      </c>
      <c r="U178" s="265">
        <v>0</v>
      </c>
      <c r="V178" s="180">
        <f t="shared" si="265"/>
        <v>0</v>
      </c>
      <c r="W178" s="264">
        <f>IF(Q178=0,0,((V178/Q178)-1)*100)</f>
        <v>0</v>
      </c>
    </row>
    <row r="179" spans="1:23" ht="12.75" customHeight="1" thickBot="1">
      <c r="A179" s="129"/>
      <c r="B179" s="214"/>
      <c r="C179" s="132"/>
      <c r="D179" s="132"/>
      <c r="E179" s="132"/>
      <c r="F179" s="132"/>
      <c r="G179" s="132"/>
      <c r="H179" s="132"/>
      <c r="I179" s="133"/>
      <c r="J179" s="129"/>
      <c r="K179" s="129"/>
      <c r="L179" s="260" t="s">
        <v>27</v>
      </c>
      <c r="M179" s="261">
        <v>1</v>
      </c>
      <c r="N179" s="262">
        <v>0</v>
      </c>
      <c r="O179" s="180">
        <f>SUM(M179:N179)</f>
        <v>1</v>
      </c>
      <c r="P179" s="266"/>
      <c r="Q179" s="185">
        <f>O179+P179</f>
        <v>1</v>
      </c>
      <c r="R179" s="261">
        <v>0</v>
      </c>
      <c r="S179" s="262">
        <v>0</v>
      </c>
      <c r="T179" s="180">
        <f t="shared" si="264"/>
        <v>0</v>
      </c>
      <c r="U179" s="266">
        <v>0</v>
      </c>
      <c r="V179" s="188">
        <f t="shared" si="265"/>
        <v>0</v>
      </c>
      <c r="W179" s="264">
        <f t="shared" si="243"/>
        <v>-100</v>
      </c>
    </row>
    <row r="180" spans="1:23" ht="14.25" thickTop="1" thickBot="1">
      <c r="B180" s="212"/>
      <c r="C180" s="123"/>
      <c r="D180" s="123"/>
      <c r="E180" s="123"/>
      <c r="F180" s="123"/>
      <c r="G180" s="123"/>
      <c r="H180" s="123"/>
      <c r="I180" s="124"/>
      <c r="L180" s="208" t="s">
        <v>60</v>
      </c>
      <c r="M180" s="189">
        <f t="shared" ref="M180:V180" si="266">+M177+M178+M179</f>
        <v>1</v>
      </c>
      <c r="N180" s="190">
        <f t="shared" si="266"/>
        <v>0</v>
      </c>
      <c r="O180" s="189">
        <f t="shared" si="266"/>
        <v>1</v>
      </c>
      <c r="P180" s="189">
        <f t="shared" si="266"/>
        <v>0</v>
      </c>
      <c r="Q180" s="195">
        <f t="shared" si="266"/>
        <v>1</v>
      </c>
      <c r="R180" s="189">
        <f t="shared" si="266"/>
        <v>0</v>
      </c>
      <c r="S180" s="190">
        <f t="shared" si="266"/>
        <v>0</v>
      </c>
      <c r="T180" s="189">
        <f t="shared" si="266"/>
        <v>0</v>
      </c>
      <c r="U180" s="189">
        <f t="shared" si="266"/>
        <v>0</v>
      </c>
      <c r="V180" s="195">
        <f t="shared" si="266"/>
        <v>0</v>
      </c>
      <c r="W180" s="192">
        <f t="shared" si="243"/>
        <v>-100</v>
      </c>
    </row>
    <row r="181" spans="1:23" ht="14.25" thickTop="1" thickBot="1">
      <c r="B181" s="212"/>
      <c r="C181" s="123"/>
      <c r="D181" s="123"/>
      <c r="E181" s="123"/>
      <c r="F181" s="123"/>
      <c r="G181" s="123"/>
      <c r="H181" s="123"/>
      <c r="I181" s="124"/>
      <c r="L181" s="208" t="s">
        <v>94</v>
      </c>
      <c r="M181" s="189">
        <f t="shared" ref="M181" si="267">+M172+M176+M180</f>
        <v>3</v>
      </c>
      <c r="N181" s="190">
        <f t="shared" ref="N181" si="268">+N172+N176+N180</f>
        <v>1</v>
      </c>
      <c r="O181" s="189">
        <f t="shared" ref="O181" si="269">+O172+O176+O180</f>
        <v>4</v>
      </c>
      <c r="P181" s="189">
        <f t="shared" ref="P181" si="270">+P172+P176+P180</f>
        <v>0</v>
      </c>
      <c r="Q181" s="189">
        <f t="shared" ref="Q181" si="271">+Q172+Q176+Q180</f>
        <v>4</v>
      </c>
      <c r="R181" s="189">
        <f t="shared" ref="R181" si="272">+R172+R176+R180</f>
        <v>8</v>
      </c>
      <c r="S181" s="190">
        <f t="shared" ref="S181" si="273">+S172+S176+S180</f>
        <v>26</v>
      </c>
      <c r="T181" s="189">
        <f t="shared" ref="T181" si="274">+T172+T176+T180</f>
        <v>34</v>
      </c>
      <c r="U181" s="189">
        <f t="shared" ref="U181" si="275">+U172+U176+U180</f>
        <v>0</v>
      </c>
      <c r="V181" s="191">
        <f t="shared" ref="V181" si="276">+V172+V176+V180</f>
        <v>34</v>
      </c>
      <c r="W181" s="192">
        <f t="shared" ref="W181" si="277">IF(Q181=0,0,((V181/Q181)-1)*100)</f>
        <v>750</v>
      </c>
    </row>
    <row r="182" spans="1:23" ht="14.25" thickTop="1" thickBot="1">
      <c r="B182" s="212"/>
      <c r="C182" s="123"/>
      <c r="D182" s="123"/>
      <c r="E182" s="123"/>
      <c r="F182" s="123"/>
      <c r="G182" s="123"/>
      <c r="H182" s="123"/>
      <c r="I182" s="124"/>
      <c r="L182" s="208" t="s">
        <v>92</v>
      </c>
      <c r="M182" s="189">
        <f t="shared" ref="M182:V182" si="278">+M168+M172+M176+M180</f>
        <v>3</v>
      </c>
      <c r="N182" s="190">
        <f t="shared" si="278"/>
        <v>1</v>
      </c>
      <c r="O182" s="189">
        <f t="shared" si="278"/>
        <v>4</v>
      </c>
      <c r="P182" s="189">
        <f t="shared" si="278"/>
        <v>0</v>
      </c>
      <c r="Q182" s="189">
        <f t="shared" si="278"/>
        <v>4</v>
      </c>
      <c r="R182" s="189">
        <f t="shared" si="278"/>
        <v>12</v>
      </c>
      <c r="S182" s="190">
        <f t="shared" si="278"/>
        <v>30</v>
      </c>
      <c r="T182" s="189">
        <f t="shared" si="278"/>
        <v>42</v>
      </c>
      <c r="U182" s="189">
        <f t="shared" si="278"/>
        <v>0</v>
      </c>
      <c r="V182" s="191">
        <f t="shared" si="278"/>
        <v>42</v>
      </c>
      <c r="W182" s="192">
        <f>IF(Q182=0,0,((V182/Q182)-1)*100)</f>
        <v>950</v>
      </c>
    </row>
    <row r="183" spans="1:23" ht="14.25" thickTop="1" thickBot="1">
      <c r="B183" s="212"/>
      <c r="C183" s="123"/>
      <c r="D183" s="123"/>
      <c r="E183" s="123"/>
      <c r="F183" s="123"/>
      <c r="G183" s="123"/>
      <c r="H183" s="123"/>
      <c r="I183" s="124"/>
      <c r="L183" s="205" t="s">
        <v>61</v>
      </c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6"/>
    </row>
    <row r="184" spans="1:23" ht="13.5" thickTop="1">
      <c r="B184" s="212"/>
      <c r="C184" s="123"/>
      <c r="D184" s="123"/>
      <c r="E184" s="123"/>
      <c r="F184" s="123"/>
      <c r="G184" s="123"/>
      <c r="H184" s="123"/>
      <c r="I184" s="124"/>
      <c r="L184" s="286" t="s">
        <v>51</v>
      </c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8"/>
    </row>
    <row r="185" spans="1:23" ht="13.5" thickBot="1">
      <c r="B185" s="212"/>
      <c r="C185" s="123"/>
      <c r="D185" s="123"/>
      <c r="E185" s="123"/>
      <c r="F185" s="123"/>
      <c r="G185" s="123"/>
      <c r="H185" s="123"/>
      <c r="I185" s="124"/>
      <c r="L185" s="289" t="s">
        <v>52</v>
      </c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1"/>
    </row>
    <row r="186" spans="1:23" ht="14.25" thickTop="1" thickBot="1">
      <c r="B186" s="212"/>
      <c r="C186" s="123"/>
      <c r="D186" s="123"/>
      <c r="E186" s="123"/>
      <c r="F186" s="123"/>
      <c r="G186" s="123"/>
      <c r="H186" s="123"/>
      <c r="I186" s="124"/>
      <c r="L186" s="202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122" t="s">
        <v>41</v>
      </c>
    </row>
    <row r="187" spans="1:23" ht="14.25" thickTop="1" thickBot="1">
      <c r="B187" s="212"/>
      <c r="C187" s="123"/>
      <c r="D187" s="123"/>
      <c r="E187" s="123"/>
      <c r="F187" s="123"/>
      <c r="G187" s="123"/>
      <c r="H187" s="123"/>
      <c r="I187" s="124"/>
      <c r="L187" s="224"/>
      <c r="M187" s="283" t="s">
        <v>91</v>
      </c>
      <c r="N187" s="284"/>
      <c r="O187" s="284"/>
      <c r="P187" s="284"/>
      <c r="Q187" s="285"/>
      <c r="R187" s="283" t="s">
        <v>93</v>
      </c>
      <c r="S187" s="284"/>
      <c r="T187" s="284"/>
      <c r="U187" s="284"/>
      <c r="V187" s="285"/>
      <c r="W187" s="225" t="s">
        <v>4</v>
      </c>
    </row>
    <row r="188" spans="1:23" ht="13.5" thickTop="1">
      <c r="B188" s="212"/>
      <c r="C188" s="123"/>
      <c r="D188" s="123"/>
      <c r="E188" s="123"/>
      <c r="F188" s="123"/>
      <c r="G188" s="123"/>
      <c r="H188" s="123"/>
      <c r="I188" s="124"/>
      <c r="L188" s="226" t="s">
        <v>5</v>
      </c>
      <c r="M188" s="227"/>
      <c r="N188" s="230"/>
      <c r="O188" s="199"/>
      <c r="P188" s="231"/>
      <c r="Q188" s="200"/>
      <c r="R188" s="227"/>
      <c r="S188" s="230"/>
      <c r="T188" s="199"/>
      <c r="U188" s="231"/>
      <c r="V188" s="200"/>
      <c r="W188" s="229" t="s">
        <v>6</v>
      </c>
    </row>
    <row r="189" spans="1:23" ht="13.5" thickBot="1">
      <c r="B189" s="212"/>
      <c r="C189" s="123"/>
      <c r="D189" s="123"/>
      <c r="E189" s="123"/>
      <c r="F189" s="123"/>
      <c r="G189" s="123"/>
      <c r="H189" s="123"/>
      <c r="I189" s="124"/>
      <c r="L189" s="232"/>
      <c r="M189" s="236" t="s">
        <v>42</v>
      </c>
      <c r="N189" s="237" t="s">
        <v>43</v>
      </c>
      <c r="O189" s="201" t="s">
        <v>44</v>
      </c>
      <c r="P189" s="238" t="s">
        <v>13</v>
      </c>
      <c r="Q189" s="221" t="s">
        <v>9</v>
      </c>
      <c r="R189" s="236" t="s">
        <v>42</v>
      </c>
      <c r="S189" s="237" t="s">
        <v>43</v>
      </c>
      <c r="T189" s="201" t="s">
        <v>44</v>
      </c>
      <c r="U189" s="238" t="s">
        <v>13</v>
      </c>
      <c r="V189" s="221" t="s">
        <v>9</v>
      </c>
      <c r="W189" s="235"/>
    </row>
    <row r="190" spans="1:23" ht="4.5" customHeight="1" thickTop="1">
      <c r="B190" s="212"/>
      <c r="C190" s="123"/>
      <c r="D190" s="123"/>
      <c r="E190" s="123"/>
      <c r="F190" s="123"/>
      <c r="G190" s="123"/>
      <c r="H190" s="123"/>
      <c r="I190" s="124"/>
      <c r="L190" s="226"/>
      <c r="M190" s="242"/>
      <c r="N190" s="243"/>
      <c r="O190" s="176"/>
      <c r="P190" s="244"/>
      <c r="Q190" s="182"/>
      <c r="R190" s="242"/>
      <c r="S190" s="243"/>
      <c r="T190" s="176"/>
      <c r="U190" s="244"/>
      <c r="V190" s="186"/>
      <c r="W190" s="245"/>
    </row>
    <row r="191" spans="1:23">
      <c r="B191" s="212"/>
      <c r="C191" s="123"/>
      <c r="D191" s="123"/>
      <c r="E191" s="123"/>
      <c r="F191" s="123"/>
      <c r="G191" s="123"/>
      <c r="H191" s="123"/>
      <c r="I191" s="124"/>
      <c r="L191" s="226" t="s">
        <v>14</v>
      </c>
      <c r="M191" s="248">
        <v>0</v>
      </c>
      <c r="N191" s="249">
        <v>0</v>
      </c>
      <c r="O191" s="177">
        <f>M191+N191</f>
        <v>0</v>
      </c>
      <c r="P191" s="102">
        <v>0</v>
      </c>
      <c r="Q191" s="183">
        <f>O191+P191</f>
        <v>0</v>
      </c>
      <c r="R191" s="248">
        <v>4</v>
      </c>
      <c r="S191" s="249">
        <v>7</v>
      </c>
      <c r="T191" s="177">
        <f t="shared" ref="T191:T193" si="279">+R191+S191</f>
        <v>11</v>
      </c>
      <c r="U191" s="102">
        <v>0</v>
      </c>
      <c r="V191" s="187">
        <f t="shared" ref="V191:V193" si="280">+T191+U191</f>
        <v>11</v>
      </c>
      <c r="W191" s="222">
        <f t="shared" ref="W191:W203" si="281">IF(Q191=0,0,((V191/Q191)-1)*100)</f>
        <v>0</v>
      </c>
    </row>
    <row r="192" spans="1:23">
      <c r="B192" s="212"/>
      <c r="C192" s="123"/>
      <c r="D192" s="123"/>
      <c r="E192" s="123"/>
      <c r="F192" s="123"/>
      <c r="G192" s="123"/>
      <c r="H192" s="123"/>
      <c r="I192" s="124"/>
      <c r="L192" s="226" t="s">
        <v>15</v>
      </c>
      <c r="M192" s="248">
        <v>1</v>
      </c>
      <c r="N192" s="249">
        <v>0</v>
      </c>
      <c r="O192" s="177">
        <f>M192+N192</f>
        <v>1</v>
      </c>
      <c r="P192" s="102">
        <v>0</v>
      </c>
      <c r="Q192" s="183">
        <f>O192+P192</f>
        <v>1</v>
      </c>
      <c r="R192" s="248">
        <v>1</v>
      </c>
      <c r="S192" s="249">
        <v>2</v>
      </c>
      <c r="T192" s="177">
        <f t="shared" si="279"/>
        <v>3</v>
      </c>
      <c r="U192" s="102">
        <v>0</v>
      </c>
      <c r="V192" s="187">
        <f t="shared" si="280"/>
        <v>3</v>
      </c>
      <c r="W192" s="222">
        <f t="shared" si="281"/>
        <v>200</v>
      </c>
    </row>
    <row r="193" spans="1:23" ht="13.5" thickBot="1">
      <c r="B193" s="212"/>
      <c r="C193" s="123"/>
      <c r="D193" s="123"/>
      <c r="E193" s="123"/>
      <c r="F193" s="123"/>
      <c r="G193" s="123"/>
      <c r="H193" s="123"/>
      <c r="I193" s="124"/>
      <c r="L193" s="232" t="s">
        <v>16</v>
      </c>
      <c r="M193" s="248">
        <v>0</v>
      </c>
      <c r="N193" s="249">
        <v>1</v>
      </c>
      <c r="O193" s="177">
        <f>M193+N193</f>
        <v>1</v>
      </c>
      <c r="P193" s="102">
        <v>0</v>
      </c>
      <c r="Q193" s="183">
        <f>O193+P193</f>
        <v>1</v>
      </c>
      <c r="R193" s="248">
        <v>6</v>
      </c>
      <c r="S193" s="249">
        <v>8</v>
      </c>
      <c r="T193" s="177">
        <f t="shared" si="279"/>
        <v>14</v>
      </c>
      <c r="U193" s="102">
        <v>0</v>
      </c>
      <c r="V193" s="187">
        <f t="shared" si="280"/>
        <v>14</v>
      </c>
      <c r="W193" s="222">
        <f t="shared" si="281"/>
        <v>1300</v>
      </c>
    </row>
    <row r="194" spans="1:23" ht="14.25" thickTop="1" thickBot="1">
      <c r="B194" s="212"/>
      <c r="C194" s="123"/>
      <c r="D194" s="123"/>
      <c r="E194" s="123"/>
      <c r="F194" s="123"/>
      <c r="G194" s="123"/>
      <c r="H194" s="123"/>
      <c r="I194" s="124"/>
      <c r="L194" s="208" t="s">
        <v>56</v>
      </c>
      <c r="M194" s="189">
        <f t="shared" ref="M194:N194" si="282">+M191+M192+M193</f>
        <v>1</v>
      </c>
      <c r="N194" s="190">
        <f t="shared" si="282"/>
        <v>1</v>
      </c>
      <c r="O194" s="189">
        <f t="shared" ref="O194:P194" si="283">+O191+O192+O193</f>
        <v>2</v>
      </c>
      <c r="P194" s="189">
        <f t="shared" si="283"/>
        <v>0</v>
      </c>
      <c r="Q194" s="189">
        <f t="shared" ref="Q194:V194" si="284">+Q191+Q192+Q193</f>
        <v>2</v>
      </c>
      <c r="R194" s="189">
        <f t="shared" si="284"/>
        <v>11</v>
      </c>
      <c r="S194" s="190">
        <f t="shared" si="284"/>
        <v>17</v>
      </c>
      <c r="T194" s="189">
        <f>+T191+T192+T193</f>
        <v>28</v>
      </c>
      <c r="U194" s="189">
        <f t="shared" si="284"/>
        <v>0</v>
      </c>
      <c r="V194" s="191">
        <f t="shared" si="284"/>
        <v>28</v>
      </c>
      <c r="W194" s="192">
        <f t="shared" si="281"/>
        <v>1300</v>
      </c>
    </row>
    <row r="195" spans="1:23" ht="13.5" thickTop="1">
      <c r="B195" s="212"/>
      <c r="C195" s="123"/>
      <c r="D195" s="123"/>
      <c r="E195" s="123"/>
      <c r="F195" s="123"/>
      <c r="G195" s="123"/>
      <c r="H195" s="123"/>
      <c r="I195" s="124"/>
      <c r="L195" s="226" t="s">
        <v>18</v>
      </c>
      <c r="M195" s="258">
        <v>0</v>
      </c>
      <c r="N195" s="259">
        <v>0</v>
      </c>
      <c r="O195" s="178">
        <f>M195+N195</f>
        <v>0</v>
      </c>
      <c r="P195" s="102">
        <v>0</v>
      </c>
      <c r="Q195" s="184">
        <f>O195+P195</f>
        <v>0</v>
      </c>
      <c r="R195" s="258">
        <v>6</v>
      </c>
      <c r="S195" s="259">
        <v>3</v>
      </c>
      <c r="T195" s="178">
        <f t="shared" ref="T195:T197" si="285">+R195+S195</f>
        <v>9</v>
      </c>
      <c r="U195" s="102">
        <v>0</v>
      </c>
      <c r="V195" s="187">
        <f t="shared" ref="V195:V197" si="286">+T195+U195</f>
        <v>9</v>
      </c>
      <c r="W195" s="222">
        <f t="shared" si="281"/>
        <v>0</v>
      </c>
    </row>
    <row r="196" spans="1:23">
      <c r="B196" s="212"/>
      <c r="C196" s="123"/>
      <c r="D196" s="123"/>
      <c r="E196" s="123"/>
      <c r="F196" s="123"/>
      <c r="G196" s="123"/>
      <c r="H196" s="123"/>
      <c r="I196" s="124"/>
      <c r="L196" s="226" t="s">
        <v>19</v>
      </c>
      <c r="M196" s="248">
        <v>0</v>
      </c>
      <c r="N196" s="249">
        <v>1</v>
      </c>
      <c r="O196" s="177">
        <f>M196+N196</f>
        <v>1</v>
      </c>
      <c r="P196" s="102">
        <v>0</v>
      </c>
      <c r="Q196" s="183">
        <f>O196+P196</f>
        <v>1</v>
      </c>
      <c r="R196" s="248">
        <v>6</v>
      </c>
      <c r="S196" s="249">
        <v>6</v>
      </c>
      <c r="T196" s="177">
        <f t="shared" si="285"/>
        <v>12</v>
      </c>
      <c r="U196" s="102">
        <v>0</v>
      </c>
      <c r="V196" s="187">
        <f t="shared" si="286"/>
        <v>12</v>
      </c>
      <c r="W196" s="222">
        <f>IF(Q196=0,0,((V196/Q196)-1)*100)</f>
        <v>1100</v>
      </c>
    </row>
    <row r="197" spans="1:23" ht="13.5" thickBot="1">
      <c r="B197" s="212"/>
      <c r="C197" s="123"/>
      <c r="D197" s="123"/>
      <c r="E197" s="123"/>
      <c r="F197" s="123"/>
      <c r="G197" s="123"/>
      <c r="H197" s="123"/>
      <c r="I197" s="124"/>
      <c r="L197" s="226" t="s">
        <v>20</v>
      </c>
      <c r="M197" s="248">
        <v>0</v>
      </c>
      <c r="N197" s="249">
        <v>0</v>
      </c>
      <c r="O197" s="177">
        <f>M197+N197</f>
        <v>0</v>
      </c>
      <c r="P197" s="102">
        <v>0</v>
      </c>
      <c r="Q197" s="183">
        <f>O197+P197</f>
        <v>0</v>
      </c>
      <c r="R197" s="248">
        <v>6</v>
      </c>
      <c r="S197" s="249">
        <v>6</v>
      </c>
      <c r="T197" s="177">
        <f t="shared" si="285"/>
        <v>12</v>
      </c>
      <c r="U197" s="102">
        <v>0</v>
      </c>
      <c r="V197" s="187">
        <f t="shared" si="286"/>
        <v>12</v>
      </c>
      <c r="W197" s="222">
        <f>IF(Q197=0,0,((V197/Q197)-1)*100)</f>
        <v>0</v>
      </c>
    </row>
    <row r="198" spans="1:23" ht="14.25" thickTop="1" thickBot="1">
      <c r="B198" s="212"/>
      <c r="C198" s="123"/>
      <c r="D198" s="123"/>
      <c r="E198" s="123"/>
      <c r="F198" s="123"/>
      <c r="G198" s="123"/>
      <c r="H198" s="123"/>
      <c r="I198" s="124"/>
      <c r="L198" s="208" t="s">
        <v>89</v>
      </c>
      <c r="M198" s="189">
        <f t="shared" ref="M198:V198" si="287">+M195+M196+M197</f>
        <v>0</v>
      </c>
      <c r="N198" s="190">
        <f t="shared" si="287"/>
        <v>1</v>
      </c>
      <c r="O198" s="189">
        <f t="shared" si="287"/>
        <v>1</v>
      </c>
      <c r="P198" s="189">
        <f t="shared" si="287"/>
        <v>0</v>
      </c>
      <c r="Q198" s="189">
        <f t="shared" si="287"/>
        <v>1</v>
      </c>
      <c r="R198" s="189">
        <f t="shared" si="287"/>
        <v>18</v>
      </c>
      <c r="S198" s="190">
        <f t="shared" si="287"/>
        <v>15</v>
      </c>
      <c r="T198" s="189">
        <f t="shared" si="287"/>
        <v>33</v>
      </c>
      <c r="U198" s="189">
        <f t="shared" si="287"/>
        <v>0</v>
      </c>
      <c r="V198" s="191">
        <f t="shared" si="287"/>
        <v>33</v>
      </c>
      <c r="W198" s="192">
        <f t="shared" ref="W198" si="288">IF(Q198=0,0,((V198/Q198)-1)*100)</f>
        <v>3200</v>
      </c>
    </row>
    <row r="199" spans="1:23" ht="13.5" thickTop="1">
      <c r="B199" s="212"/>
      <c r="C199" s="123"/>
      <c r="D199" s="123"/>
      <c r="E199" s="123"/>
      <c r="F199" s="123"/>
      <c r="G199" s="123"/>
      <c r="H199" s="123"/>
      <c r="I199" s="124"/>
      <c r="L199" s="226" t="s">
        <v>21</v>
      </c>
      <c r="M199" s="248">
        <v>0</v>
      </c>
      <c r="N199" s="249">
        <v>0</v>
      </c>
      <c r="O199" s="177">
        <f>SUM(M199:N199)</f>
        <v>0</v>
      </c>
      <c r="P199" s="102">
        <v>0</v>
      </c>
      <c r="Q199" s="183">
        <f>O199+P199</f>
        <v>0</v>
      </c>
      <c r="R199" s="248">
        <v>1</v>
      </c>
      <c r="S199" s="249">
        <v>2</v>
      </c>
      <c r="T199" s="177">
        <f t="shared" ref="T199:T200" si="289">+R199+S199</f>
        <v>3</v>
      </c>
      <c r="U199" s="102">
        <v>0</v>
      </c>
      <c r="V199" s="187">
        <f t="shared" ref="V199:V200" si="290">+T199+U199</f>
        <v>3</v>
      </c>
      <c r="W199" s="222">
        <f t="shared" si="281"/>
        <v>0</v>
      </c>
    </row>
    <row r="200" spans="1:23">
      <c r="B200" s="212"/>
      <c r="C200" s="123"/>
      <c r="D200" s="123"/>
      <c r="E200" s="123"/>
      <c r="F200" s="123"/>
      <c r="G200" s="123"/>
      <c r="H200" s="123"/>
      <c r="I200" s="124"/>
      <c r="L200" s="226" t="s">
        <v>90</v>
      </c>
      <c r="M200" s="248">
        <v>0</v>
      </c>
      <c r="N200" s="249">
        <v>0</v>
      </c>
      <c r="O200" s="177">
        <f>SUM(M200:N200)</f>
        <v>0</v>
      </c>
      <c r="P200" s="102">
        <v>0</v>
      </c>
      <c r="Q200" s="183">
        <f>O200+P200</f>
        <v>0</v>
      </c>
      <c r="R200" s="248">
        <v>1</v>
      </c>
      <c r="S200" s="249">
        <v>2</v>
      </c>
      <c r="T200" s="177">
        <f t="shared" si="289"/>
        <v>3</v>
      </c>
      <c r="U200" s="102">
        <v>0</v>
      </c>
      <c r="V200" s="187">
        <f t="shared" si="290"/>
        <v>3</v>
      </c>
      <c r="W200" s="222">
        <f>IF(Q200=0,0,((V200/Q200)-1)*100)</f>
        <v>0</v>
      </c>
    </row>
    <row r="201" spans="1:23" ht="13.5" thickBot="1">
      <c r="B201" s="212"/>
      <c r="C201" s="123"/>
      <c r="D201" s="123"/>
      <c r="E201" s="123"/>
      <c r="F201" s="123"/>
      <c r="G201" s="123"/>
      <c r="H201" s="123"/>
      <c r="I201" s="124"/>
      <c r="L201" s="226" t="s">
        <v>22</v>
      </c>
      <c r="M201" s="248">
        <v>0</v>
      </c>
      <c r="N201" s="249">
        <v>0</v>
      </c>
      <c r="O201" s="179">
        <f>SUM(M201:N201)</f>
        <v>0</v>
      </c>
      <c r="P201" s="255">
        <v>0</v>
      </c>
      <c r="Q201" s="183">
        <f>O201+P201</f>
        <v>0</v>
      </c>
      <c r="R201" s="248">
        <v>1</v>
      </c>
      <c r="S201" s="249">
        <v>3</v>
      </c>
      <c r="T201" s="179">
        <f>+R201+S201</f>
        <v>4</v>
      </c>
      <c r="U201" s="255">
        <v>0</v>
      </c>
      <c r="V201" s="187">
        <f>+T201+U201</f>
        <v>4</v>
      </c>
      <c r="W201" s="222">
        <f t="shared" si="281"/>
        <v>0</v>
      </c>
    </row>
    <row r="202" spans="1:23" ht="14.25" thickTop="1" thickBot="1">
      <c r="B202" s="212"/>
      <c r="C202" s="123"/>
      <c r="D202" s="123"/>
      <c r="E202" s="123"/>
      <c r="F202" s="123"/>
      <c r="G202" s="123"/>
      <c r="H202" s="123"/>
      <c r="I202" s="124"/>
      <c r="L202" s="209" t="s">
        <v>62</v>
      </c>
      <c r="M202" s="193">
        <f>M201+M199+M200</f>
        <v>0</v>
      </c>
      <c r="N202" s="193">
        <f t="shared" ref="N202" si="291">N201+N199+N200</f>
        <v>0</v>
      </c>
      <c r="O202" s="197">
        <f t="shared" ref="O202" si="292">O201+O199+O200</f>
        <v>0</v>
      </c>
      <c r="P202" s="197">
        <f t="shared" ref="P202" si="293">P201+P199+P200</f>
        <v>0</v>
      </c>
      <c r="Q202" s="196">
        <f t="shared" ref="Q202" si="294">Q201+Q199+Q200</f>
        <v>0</v>
      </c>
      <c r="R202" s="193">
        <f t="shared" ref="R202" si="295">R201+R199+R200</f>
        <v>3</v>
      </c>
      <c r="S202" s="193">
        <f t="shared" ref="S202" si="296">S201+S199+S200</f>
        <v>7</v>
      </c>
      <c r="T202" s="197">
        <f t="shared" ref="T202" si="297">T201+T199+T200</f>
        <v>10</v>
      </c>
      <c r="U202" s="197">
        <f t="shared" ref="U202" si="298">U201+U199+U200</f>
        <v>0</v>
      </c>
      <c r="V202" s="197">
        <f t="shared" ref="V202" si="299">V201+V199+V200</f>
        <v>10</v>
      </c>
      <c r="W202" s="198">
        <f t="shared" si="281"/>
        <v>0</v>
      </c>
    </row>
    <row r="203" spans="1:23" ht="13.5" thickTop="1">
      <c r="A203" s="129"/>
      <c r="B203" s="213"/>
      <c r="C203" s="130"/>
      <c r="D203" s="130"/>
      <c r="E203" s="130"/>
      <c r="F203" s="130"/>
      <c r="G203" s="130"/>
      <c r="H203" s="130"/>
      <c r="I203" s="131"/>
      <c r="J203" s="129"/>
      <c r="K203" s="129"/>
      <c r="L203" s="260" t="s">
        <v>25</v>
      </c>
      <c r="M203" s="261">
        <v>0</v>
      </c>
      <c r="N203" s="262">
        <v>0</v>
      </c>
      <c r="O203" s="180">
        <f>SUM(M203:N203)</f>
        <v>0</v>
      </c>
      <c r="P203" s="263">
        <v>0</v>
      </c>
      <c r="Q203" s="185">
        <f>O203+P203</f>
        <v>0</v>
      </c>
      <c r="R203" s="261">
        <v>0</v>
      </c>
      <c r="S203" s="262">
        <v>3</v>
      </c>
      <c r="T203" s="180">
        <f t="shared" ref="T203:T205" si="300">+R203+S203</f>
        <v>3</v>
      </c>
      <c r="U203" s="263">
        <v>0</v>
      </c>
      <c r="V203" s="188">
        <f t="shared" ref="V203:V205" si="301">+T203+U203</f>
        <v>3</v>
      </c>
      <c r="W203" s="264">
        <f t="shared" si="281"/>
        <v>0</v>
      </c>
    </row>
    <row r="204" spans="1:23" ht="13.5" customHeight="1">
      <c r="A204" s="129"/>
      <c r="B204" s="214"/>
      <c r="C204" s="132"/>
      <c r="D204" s="132"/>
      <c r="E204" s="132"/>
      <c r="F204" s="132"/>
      <c r="G204" s="132"/>
      <c r="H204" s="132"/>
      <c r="I204" s="133"/>
      <c r="J204" s="129"/>
      <c r="K204" s="129"/>
      <c r="L204" s="260" t="s">
        <v>26</v>
      </c>
      <c r="M204" s="261">
        <v>2</v>
      </c>
      <c r="N204" s="262">
        <v>6</v>
      </c>
      <c r="O204" s="180">
        <f>SUM(M204:N204)</f>
        <v>8</v>
      </c>
      <c r="P204" s="265">
        <v>0</v>
      </c>
      <c r="Q204" s="185">
        <f>O204+P204</f>
        <v>8</v>
      </c>
      <c r="R204" s="261">
        <v>2</v>
      </c>
      <c r="S204" s="262">
        <v>3</v>
      </c>
      <c r="T204" s="180">
        <f t="shared" si="300"/>
        <v>5</v>
      </c>
      <c r="U204" s="265">
        <v>0</v>
      </c>
      <c r="V204" s="180">
        <f t="shared" si="301"/>
        <v>5</v>
      </c>
      <c r="W204" s="264">
        <f>IF(Q204=0,0,((V204/Q204)-1)*100)</f>
        <v>-37.5</v>
      </c>
    </row>
    <row r="205" spans="1:23" ht="12.75" customHeight="1" thickBot="1">
      <c r="A205" s="129"/>
      <c r="B205" s="214"/>
      <c r="C205" s="132"/>
      <c r="D205" s="132"/>
      <c r="E205" s="132"/>
      <c r="F205" s="132"/>
      <c r="G205" s="132"/>
      <c r="H205" s="132"/>
      <c r="I205" s="133"/>
      <c r="J205" s="129"/>
      <c r="K205" s="129"/>
      <c r="L205" s="260" t="s">
        <v>27</v>
      </c>
      <c r="M205" s="261">
        <v>5</v>
      </c>
      <c r="N205" s="262">
        <v>4</v>
      </c>
      <c r="O205" s="180">
        <f>SUM(M205:N205)</f>
        <v>9</v>
      </c>
      <c r="P205" s="266">
        <v>0</v>
      </c>
      <c r="Q205" s="185">
        <f>O205+P205</f>
        <v>9</v>
      </c>
      <c r="R205" s="261">
        <v>0</v>
      </c>
      <c r="S205" s="262">
        <v>3</v>
      </c>
      <c r="T205" s="180">
        <f t="shared" si="300"/>
        <v>3</v>
      </c>
      <c r="U205" s="266">
        <v>0</v>
      </c>
      <c r="V205" s="188">
        <f t="shared" si="301"/>
        <v>3</v>
      </c>
      <c r="W205" s="264">
        <f t="shared" ref="W205:W206" si="302">IF(Q205=0,0,((V205/Q205)-1)*100)</f>
        <v>-66.666666666666671</v>
      </c>
    </row>
    <row r="206" spans="1:23" ht="12.75" customHeight="1" thickTop="1" thickBot="1">
      <c r="A206" s="129"/>
      <c r="B206" s="214"/>
      <c r="C206" s="132"/>
      <c r="D206" s="132"/>
      <c r="E206" s="132"/>
      <c r="F206" s="132"/>
      <c r="G206" s="132"/>
      <c r="H206" s="132"/>
      <c r="I206" s="133"/>
      <c r="J206" s="129"/>
      <c r="K206" s="129"/>
      <c r="L206" s="208" t="s">
        <v>60</v>
      </c>
      <c r="M206" s="189">
        <f t="shared" ref="M206:V206" si="303">+M203+M204+M205</f>
        <v>7</v>
      </c>
      <c r="N206" s="190">
        <f t="shared" si="303"/>
        <v>10</v>
      </c>
      <c r="O206" s="189">
        <f t="shared" si="303"/>
        <v>17</v>
      </c>
      <c r="P206" s="189">
        <f t="shared" si="303"/>
        <v>0</v>
      </c>
      <c r="Q206" s="195">
        <f t="shared" si="303"/>
        <v>17</v>
      </c>
      <c r="R206" s="189">
        <f t="shared" si="303"/>
        <v>2</v>
      </c>
      <c r="S206" s="190">
        <f t="shared" si="303"/>
        <v>9</v>
      </c>
      <c r="T206" s="189">
        <f t="shared" si="303"/>
        <v>11</v>
      </c>
      <c r="U206" s="189">
        <f t="shared" si="303"/>
        <v>0</v>
      </c>
      <c r="V206" s="195">
        <f t="shared" si="303"/>
        <v>11</v>
      </c>
      <c r="W206" s="192">
        <f t="shared" si="302"/>
        <v>-35.294117647058819</v>
      </c>
    </row>
    <row r="207" spans="1:23" ht="14.25" thickTop="1" thickBot="1">
      <c r="B207" s="212"/>
      <c r="C207" s="123"/>
      <c r="D207" s="123"/>
      <c r="E207" s="123"/>
      <c r="F207" s="123"/>
      <c r="G207" s="123"/>
      <c r="H207" s="123"/>
      <c r="I207" s="124"/>
      <c r="L207" s="208" t="s">
        <v>94</v>
      </c>
      <c r="M207" s="189">
        <f t="shared" ref="M207" si="304">+M198+M202+M206</f>
        <v>7</v>
      </c>
      <c r="N207" s="190">
        <f t="shared" ref="N207" si="305">+N198+N202+N206</f>
        <v>11</v>
      </c>
      <c r="O207" s="189">
        <f t="shared" ref="O207" si="306">+O198+O202+O206</f>
        <v>18</v>
      </c>
      <c r="P207" s="189">
        <f t="shared" ref="P207" si="307">+P198+P202+P206</f>
        <v>0</v>
      </c>
      <c r="Q207" s="189">
        <f t="shared" ref="Q207" si="308">+Q198+Q202+Q206</f>
        <v>18</v>
      </c>
      <c r="R207" s="189">
        <f t="shared" ref="R207" si="309">+R198+R202+R206</f>
        <v>23</v>
      </c>
      <c r="S207" s="190">
        <f t="shared" ref="S207" si="310">+S198+S202+S206</f>
        <v>31</v>
      </c>
      <c r="T207" s="189">
        <f t="shared" ref="T207" si="311">+T198+T202+T206</f>
        <v>54</v>
      </c>
      <c r="U207" s="189">
        <f t="shared" ref="U207" si="312">+U198+U202+U206</f>
        <v>0</v>
      </c>
      <c r="V207" s="191">
        <f t="shared" ref="V207" si="313">+V198+V202+V206</f>
        <v>54</v>
      </c>
      <c r="W207" s="192">
        <f t="shared" ref="W207:W208" si="314">IF(Q207=0,0,((V207/Q207)-1)*100)</f>
        <v>200</v>
      </c>
    </row>
    <row r="208" spans="1:23" ht="14.25" thickTop="1" thickBot="1">
      <c r="B208" s="212"/>
      <c r="C208" s="123"/>
      <c r="D208" s="123"/>
      <c r="E208" s="123"/>
      <c r="F208" s="123"/>
      <c r="G208" s="123"/>
      <c r="H208" s="123"/>
      <c r="I208" s="124"/>
      <c r="L208" s="208" t="s">
        <v>92</v>
      </c>
      <c r="M208" s="189">
        <f t="shared" ref="M208:V208" si="315">+M194+M198+M202+M206</f>
        <v>8</v>
      </c>
      <c r="N208" s="190">
        <f t="shared" si="315"/>
        <v>12</v>
      </c>
      <c r="O208" s="189">
        <f t="shared" si="315"/>
        <v>20</v>
      </c>
      <c r="P208" s="189">
        <f t="shared" si="315"/>
        <v>0</v>
      </c>
      <c r="Q208" s="189">
        <f t="shared" si="315"/>
        <v>20</v>
      </c>
      <c r="R208" s="189">
        <f t="shared" si="315"/>
        <v>34</v>
      </c>
      <c r="S208" s="190">
        <f t="shared" si="315"/>
        <v>48</v>
      </c>
      <c r="T208" s="189">
        <f t="shared" si="315"/>
        <v>82</v>
      </c>
      <c r="U208" s="189">
        <f t="shared" si="315"/>
        <v>0</v>
      </c>
      <c r="V208" s="191">
        <f t="shared" si="315"/>
        <v>82</v>
      </c>
      <c r="W208" s="192">
        <f t="shared" si="314"/>
        <v>309.99999999999994</v>
      </c>
    </row>
    <row r="209" spans="2:23" ht="14.25" thickTop="1" thickBot="1">
      <c r="B209" s="212"/>
      <c r="C209" s="123"/>
      <c r="D209" s="123"/>
      <c r="E209" s="123"/>
      <c r="F209" s="123"/>
      <c r="G209" s="123"/>
      <c r="H209" s="123"/>
      <c r="I209" s="124"/>
      <c r="L209" s="205" t="s">
        <v>61</v>
      </c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6"/>
    </row>
    <row r="210" spans="2:23" ht="13.5" thickTop="1">
      <c r="B210" s="212"/>
      <c r="C210" s="123"/>
      <c r="D210" s="123"/>
      <c r="E210" s="123"/>
      <c r="F210" s="123"/>
      <c r="G210" s="123"/>
      <c r="H210" s="123"/>
      <c r="I210" s="124"/>
      <c r="L210" s="286" t="s">
        <v>53</v>
      </c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8"/>
    </row>
    <row r="211" spans="2:23" ht="13.5" thickBot="1">
      <c r="B211" s="212"/>
      <c r="C211" s="123"/>
      <c r="D211" s="123"/>
      <c r="E211" s="123"/>
      <c r="F211" s="123"/>
      <c r="G211" s="123"/>
      <c r="H211" s="123"/>
      <c r="I211" s="124"/>
      <c r="L211" s="289" t="s">
        <v>59</v>
      </c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1"/>
    </row>
    <row r="212" spans="2:23" ht="14.25" thickTop="1" thickBot="1">
      <c r="B212" s="212"/>
      <c r="C212" s="123"/>
      <c r="D212" s="123"/>
      <c r="E212" s="123"/>
      <c r="F212" s="123"/>
      <c r="G212" s="123"/>
      <c r="H212" s="123"/>
      <c r="I212" s="124"/>
      <c r="L212" s="202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122" t="s">
        <v>41</v>
      </c>
    </row>
    <row r="213" spans="2:23" ht="14.25" thickTop="1" thickBot="1">
      <c r="B213" s="212"/>
      <c r="C213" s="123"/>
      <c r="D213" s="123"/>
      <c r="E213" s="123"/>
      <c r="F213" s="123"/>
      <c r="G213" s="123"/>
      <c r="H213" s="123"/>
      <c r="I213" s="124"/>
      <c r="L213" s="224"/>
      <c r="M213" s="283" t="s">
        <v>91</v>
      </c>
      <c r="N213" s="284"/>
      <c r="O213" s="284"/>
      <c r="P213" s="284"/>
      <c r="Q213" s="285"/>
      <c r="R213" s="283" t="s">
        <v>93</v>
      </c>
      <c r="S213" s="284"/>
      <c r="T213" s="284"/>
      <c r="U213" s="284"/>
      <c r="V213" s="285"/>
      <c r="W213" s="225" t="s">
        <v>4</v>
      </c>
    </row>
    <row r="214" spans="2:23" ht="13.5" thickTop="1">
      <c r="B214" s="212"/>
      <c r="C214" s="123"/>
      <c r="D214" s="123"/>
      <c r="E214" s="123"/>
      <c r="F214" s="123"/>
      <c r="G214" s="123"/>
      <c r="H214" s="123"/>
      <c r="I214" s="124"/>
      <c r="L214" s="226" t="s">
        <v>5</v>
      </c>
      <c r="M214" s="227"/>
      <c r="N214" s="230"/>
      <c r="O214" s="199"/>
      <c r="P214" s="231"/>
      <c r="Q214" s="200"/>
      <c r="R214" s="227"/>
      <c r="S214" s="230"/>
      <c r="T214" s="199"/>
      <c r="U214" s="231"/>
      <c r="V214" s="200"/>
      <c r="W214" s="229" t="s">
        <v>6</v>
      </c>
    </row>
    <row r="215" spans="2:23" ht="13.5" thickBot="1">
      <c r="B215" s="212"/>
      <c r="C215" s="123"/>
      <c r="D215" s="123"/>
      <c r="E215" s="123"/>
      <c r="F215" s="123"/>
      <c r="G215" s="123"/>
      <c r="H215" s="123"/>
      <c r="I215" s="124"/>
      <c r="L215" s="232"/>
      <c r="M215" s="236" t="s">
        <v>42</v>
      </c>
      <c r="N215" s="237" t="s">
        <v>43</v>
      </c>
      <c r="O215" s="201" t="s">
        <v>55</v>
      </c>
      <c r="P215" s="238" t="s">
        <v>13</v>
      </c>
      <c r="Q215" s="221" t="s">
        <v>9</v>
      </c>
      <c r="R215" s="236" t="s">
        <v>42</v>
      </c>
      <c r="S215" s="237" t="s">
        <v>43</v>
      </c>
      <c r="T215" s="201" t="s">
        <v>55</v>
      </c>
      <c r="U215" s="238" t="s">
        <v>13</v>
      </c>
      <c r="V215" s="221" t="s">
        <v>9</v>
      </c>
      <c r="W215" s="235"/>
    </row>
    <row r="216" spans="2:23" ht="5.25" customHeight="1" thickTop="1">
      <c r="B216" s="212"/>
      <c r="C216" s="123"/>
      <c r="D216" s="123"/>
      <c r="E216" s="123"/>
      <c r="F216" s="123"/>
      <c r="G216" s="123"/>
      <c r="H216" s="123"/>
      <c r="I216" s="124"/>
      <c r="L216" s="226"/>
      <c r="M216" s="242"/>
      <c r="N216" s="243"/>
      <c r="O216" s="176"/>
      <c r="P216" s="244"/>
      <c r="Q216" s="182"/>
      <c r="R216" s="242"/>
      <c r="S216" s="243"/>
      <c r="T216" s="176"/>
      <c r="U216" s="244"/>
      <c r="V216" s="186"/>
      <c r="W216" s="245"/>
    </row>
    <row r="217" spans="2:23">
      <c r="B217" s="212"/>
      <c r="C217" s="123"/>
      <c r="D217" s="123"/>
      <c r="E217" s="123"/>
      <c r="F217" s="123"/>
      <c r="G217" s="123"/>
      <c r="H217" s="123"/>
      <c r="I217" s="124"/>
      <c r="L217" s="226" t="s">
        <v>14</v>
      </c>
      <c r="M217" s="248">
        <f t="shared" ref="M217:N219" si="316">+M165+M191</f>
        <v>0</v>
      </c>
      <c r="N217" s="249">
        <f t="shared" si="316"/>
        <v>0</v>
      </c>
      <c r="O217" s="177">
        <f>+M217+N217</f>
        <v>0</v>
      </c>
      <c r="P217" s="102">
        <f>+P165+P191</f>
        <v>0</v>
      </c>
      <c r="Q217" s="183">
        <f>+O217+P217</f>
        <v>0</v>
      </c>
      <c r="R217" s="248">
        <f t="shared" ref="R217:S219" si="317">+R165+R191</f>
        <v>4</v>
      </c>
      <c r="S217" s="249">
        <f t="shared" si="317"/>
        <v>8</v>
      </c>
      <c r="T217" s="177">
        <f>+R217+S217</f>
        <v>12</v>
      </c>
      <c r="U217" s="102">
        <f>+U165+U191</f>
        <v>0</v>
      </c>
      <c r="V217" s="187">
        <f>+T217+U217</f>
        <v>12</v>
      </c>
      <c r="W217" s="222">
        <f t="shared" ref="W217:W229" si="318">IF(Q217=0,0,((V217/Q217)-1)*100)</f>
        <v>0</v>
      </c>
    </row>
    <row r="218" spans="2:23">
      <c r="B218" s="212"/>
      <c r="C218" s="123"/>
      <c r="D218" s="123"/>
      <c r="E218" s="123"/>
      <c r="F218" s="123"/>
      <c r="G218" s="123"/>
      <c r="H218" s="123"/>
      <c r="I218" s="124"/>
      <c r="L218" s="226" t="s">
        <v>15</v>
      </c>
      <c r="M218" s="248">
        <f t="shared" si="316"/>
        <v>1</v>
      </c>
      <c r="N218" s="249">
        <f t="shared" si="316"/>
        <v>0</v>
      </c>
      <c r="O218" s="177">
        <f t="shared" ref="O218:O219" si="319">+M218+N218</f>
        <v>1</v>
      </c>
      <c r="P218" s="102">
        <f>+P166+P192</f>
        <v>0</v>
      </c>
      <c r="Q218" s="183">
        <f t="shared" ref="Q218:Q219" si="320">+O218+P218</f>
        <v>1</v>
      </c>
      <c r="R218" s="248">
        <f t="shared" si="317"/>
        <v>2</v>
      </c>
      <c r="S218" s="249">
        <f t="shared" si="317"/>
        <v>2</v>
      </c>
      <c r="T218" s="177">
        <f t="shared" ref="T218:T219" si="321">+R218+S218</f>
        <v>4</v>
      </c>
      <c r="U218" s="102">
        <f>+U166+U192</f>
        <v>0</v>
      </c>
      <c r="V218" s="187">
        <f t="shared" ref="V218:V219" si="322">+T218+U218</f>
        <v>4</v>
      </c>
      <c r="W218" s="222">
        <f t="shared" si="318"/>
        <v>300</v>
      </c>
    </row>
    <row r="219" spans="2:23" ht="13.5" thickBot="1">
      <c r="B219" s="212"/>
      <c r="C219" s="123"/>
      <c r="D219" s="123"/>
      <c r="E219" s="123"/>
      <c r="F219" s="123"/>
      <c r="G219" s="123"/>
      <c r="H219" s="123"/>
      <c r="I219" s="124"/>
      <c r="L219" s="232" t="s">
        <v>16</v>
      </c>
      <c r="M219" s="248">
        <f t="shared" si="316"/>
        <v>0</v>
      </c>
      <c r="N219" s="249">
        <f t="shared" si="316"/>
        <v>1</v>
      </c>
      <c r="O219" s="177">
        <f t="shared" si="319"/>
        <v>1</v>
      </c>
      <c r="P219" s="102">
        <f>+P167+P193</f>
        <v>0</v>
      </c>
      <c r="Q219" s="183">
        <f t="shared" si="320"/>
        <v>1</v>
      </c>
      <c r="R219" s="248">
        <f t="shared" si="317"/>
        <v>9</v>
      </c>
      <c r="S219" s="249">
        <f t="shared" si="317"/>
        <v>11</v>
      </c>
      <c r="T219" s="177">
        <f t="shared" si="321"/>
        <v>20</v>
      </c>
      <c r="U219" s="102">
        <f>+U167+U193</f>
        <v>0</v>
      </c>
      <c r="V219" s="187">
        <f t="shared" si="322"/>
        <v>20</v>
      </c>
      <c r="W219" s="222">
        <f t="shared" si="318"/>
        <v>1900</v>
      </c>
    </row>
    <row r="220" spans="2:23" ht="14.25" thickTop="1" thickBot="1">
      <c r="B220" s="212"/>
      <c r="C220" s="123"/>
      <c r="D220" s="123"/>
      <c r="E220" s="123"/>
      <c r="F220" s="123"/>
      <c r="G220" s="123"/>
      <c r="H220" s="123"/>
      <c r="I220" s="124"/>
      <c r="L220" s="208" t="s">
        <v>56</v>
      </c>
      <c r="M220" s="189">
        <f t="shared" ref="M220:V220" si="323">+M217+M218+M219</f>
        <v>1</v>
      </c>
      <c r="N220" s="190">
        <f t="shared" si="323"/>
        <v>1</v>
      </c>
      <c r="O220" s="189">
        <f t="shared" si="323"/>
        <v>2</v>
      </c>
      <c r="P220" s="189">
        <f t="shared" si="323"/>
        <v>0</v>
      </c>
      <c r="Q220" s="189">
        <f t="shared" si="323"/>
        <v>2</v>
      </c>
      <c r="R220" s="189">
        <f t="shared" si="323"/>
        <v>15</v>
      </c>
      <c r="S220" s="190">
        <f t="shared" si="323"/>
        <v>21</v>
      </c>
      <c r="T220" s="189">
        <f t="shared" si="323"/>
        <v>36</v>
      </c>
      <c r="U220" s="189">
        <f t="shared" si="323"/>
        <v>0</v>
      </c>
      <c r="V220" s="191">
        <f t="shared" si="323"/>
        <v>36</v>
      </c>
      <c r="W220" s="192">
        <f t="shared" si="318"/>
        <v>1700</v>
      </c>
    </row>
    <row r="221" spans="2:23" ht="13.5" thickTop="1">
      <c r="B221" s="212"/>
      <c r="C221" s="123"/>
      <c r="D221" s="123"/>
      <c r="E221" s="123"/>
      <c r="F221" s="123"/>
      <c r="G221" s="123"/>
      <c r="H221" s="123"/>
      <c r="I221" s="124"/>
      <c r="L221" s="226" t="s">
        <v>18</v>
      </c>
      <c r="M221" s="258">
        <f t="shared" ref="M221:N223" si="324">+M169+M195</f>
        <v>0</v>
      </c>
      <c r="N221" s="259">
        <f t="shared" si="324"/>
        <v>0</v>
      </c>
      <c r="O221" s="178">
        <f t="shared" ref="O221:O222" si="325">+M221+N221</f>
        <v>0</v>
      </c>
      <c r="P221" s="102">
        <f>+P169+P195</f>
        <v>0</v>
      </c>
      <c r="Q221" s="184">
        <f t="shared" ref="Q221:Q222" si="326">+O221+P221</f>
        <v>0</v>
      </c>
      <c r="R221" s="258">
        <f t="shared" ref="R221:S223" si="327">+R169+R195</f>
        <v>8</v>
      </c>
      <c r="S221" s="259">
        <f t="shared" si="327"/>
        <v>10</v>
      </c>
      <c r="T221" s="178">
        <f t="shared" ref="T221:T222" si="328">+R221+S221</f>
        <v>18</v>
      </c>
      <c r="U221" s="102">
        <f>+U169+U195</f>
        <v>0</v>
      </c>
      <c r="V221" s="187">
        <f t="shared" ref="V221:V222" si="329">+T221+U221</f>
        <v>18</v>
      </c>
      <c r="W221" s="222">
        <f t="shared" si="318"/>
        <v>0</v>
      </c>
    </row>
    <row r="222" spans="2:23">
      <c r="B222" s="212"/>
      <c r="C222" s="123"/>
      <c r="D222" s="123"/>
      <c r="E222" s="123"/>
      <c r="F222" s="123"/>
      <c r="G222" s="123"/>
      <c r="H222" s="123"/>
      <c r="I222" s="124"/>
      <c r="L222" s="226" t="s">
        <v>19</v>
      </c>
      <c r="M222" s="248">
        <f t="shared" si="324"/>
        <v>0</v>
      </c>
      <c r="N222" s="249">
        <f t="shared" si="324"/>
        <v>1</v>
      </c>
      <c r="O222" s="177">
        <f t="shared" si="325"/>
        <v>1</v>
      </c>
      <c r="P222" s="102">
        <f>+P170+P196</f>
        <v>0</v>
      </c>
      <c r="Q222" s="183">
        <f t="shared" si="326"/>
        <v>1</v>
      </c>
      <c r="R222" s="248">
        <f t="shared" si="327"/>
        <v>11</v>
      </c>
      <c r="S222" s="249">
        <f t="shared" si="327"/>
        <v>9</v>
      </c>
      <c r="T222" s="177">
        <f t="shared" si="328"/>
        <v>20</v>
      </c>
      <c r="U222" s="102">
        <f>+U170+U196</f>
        <v>0</v>
      </c>
      <c r="V222" s="187">
        <f t="shared" si="329"/>
        <v>20</v>
      </c>
      <c r="W222" s="222">
        <f>IF(Q222=0,0,((V222/Q222)-1)*100)</f>
        <v>1900</v>
      </c>
    </row>
    <row r="223" spans="2:23" ht="13.5" thickBot="1">
      <c r="B223" s="212"/>
      <c r="C223" s="123"/>
      <c r="D223" s="123"/>
      <c r="E223" s="123"/>
      <c r="F223" s="123"/>
      <c r="G223" s="123"/>
      <c r="H223" s="123"/>
      <c r="I223" s="124"/>
      <c r="L223" s="226" t="s">
        <v>20</v>
      </c>
      <c r="M223" s="248">
        <f t="shared" si="324"/>
        <v>0</v>
      </c>
      <c r="N223" s="249">
        <f t="shared" si="324"/>
        <v>0</v>
      </c>
      <c r="O223" s="177">
        <f>+M223+N223</f>
        <v>0</v>
      </c>
      <c r="P223" s="102">
        <f>+P171+P197</f>
        <v>0</v>
      </c>
      <c r="Q223" s="183">
        <f>+O223+P223</f>
        <v>0</v>
      </c>
      <c r="R223" s="248">
        <f t="shared" si="327"/>
        <v>7</v>
      </c>
      <c r="S223" s="249">
        <f t="shared" si="327"/>
        <v>19</v>
      </c>
      <c r="T223" s="177">
        <f>+R223+S223</f>
        <v>26</v>
      </c>
      <c r="U223" s="102">
        <f>+U171+U197</f>
        <v>0</v>
      </c>
      <c r="V223" s="187">
        <f>+T223+U223</f>
        <v>26</v>
      </c>
      <c r="W223" s="222">
        <f>IF(Q223=0,0,((V223/Q223)-1)*100)</f>
        <v>0</v>
      </c>
    </row>
    <row r="224" spans="2:23" ht="14.25" thickTop="1" thickBot="1">
      <c r="B224" s="212"/>
      <c r="C224" s="123"/>
      <c r="D224" s="123"/>
      <c r="E224" s="123"/>
      <c r="F224" s="123"/>
      <c r="G224" s="123"/>
      <c r="H224" s="123"/>
      <c r="I224" s="124"/>
      <c r="L224" s="208" t="s">
        <v>89</v>
      </c>
      <c r="M224" s="189">
        <f t="shared" ref="M224:V224" si="330">+M221+M222+M223</f>
        <v>0</v>
      </c>
      <c r="N224" s="190">
        <f t="shared" si="330"/>
        <v>1</v>
      </c>
      <c r="O224" s="189">
        <f t="shared" si="330"/>
        <v>1</v>
      </c>
      <c r="P224" s="189">
        <f t="shared" si="330"/>
        <v>0</v>
      </c>
      <c r="Q224" s="189">
        <f t="shared" si="330"/>
        <v>1</v>
      </c>
      <c r="R224" s="189">
        <f t="shared" si="330"/>
        <v>26</v>
      </c>
      <c r="S224" s="190">
        <f t="shared" si="330"/>
        <v>38</v>
      </c>
      <c r="T224" s="189">
        <f t="shared" si="330"/>
        <v>64</v>
      </c>
      <c r="U224" s="189">
        <f t="shared" si="330"/>
        <v>0</v>
      </c>
      <c r="V224" s="191">
        <f t="shared" si="330"/>
        <v>64</v>
      </c>
      <c r="W224" s="192">
        <f t="shared" ref="W224" si="331">IF(Q224=0,0,((V224/Q224)-1)*100)</f>
        <v>6300</v>
      </c>
    </row>
    <row r="225" spans="1:23" ht="13.5" thickTop="1">
      <c r="B225" s="212"/>
      <c r="C225" s="123"/>
      <c r="D225" s="123"/>
      <c r="E225" s="123"/>
      <c r="F225" s="123"/>
      <c r="G225" s="123"/>
      <c r="H225" s="123"/>
      <c r="I225" s="124"/>
      <c r="L225" s="226" t="s">
        <v>21</v>
      </c>
      <c r="M225" s="248">
        <f t="shared" ref="M225:N227" si="332">+M173+M199</f>
        <v>2</v>
      </c>
      <c r="N225" s="249">
        <f t="shared" si="332"/>
        <v>0</v>
      </c>
      <c r="O225" s="177">
        <f t="shared" ref="O225:O227" si="333">+M225+N225</f>
        <v>2</v>
      </c>
      <c r="P225" s="102">
        <f>+P173+P199</f>
        <v>0</v>
      </c>
      <c r="Q225" s="183">
        <f t="shared" ref="Q225:Q227" si="334">+O225+P225</f>
        <v>2</v>
      </c>
      <c r="R225" s="248">
        <f t="shared" ref="R225:S227" si="335">+R173+R199</f>
        <v>1</v>
      </c>
      <c r="S225" s="249">
        <f t="shared" si="335"/>
        <v>2</v>
      </c>
      <c r="T225" s="177">
        <f t="shared" ref="T225:T227" si="336">+R225+S225</f>
        <v>3</v>
      </c>
      <c r="U225" s="102">
        <f>+U173+U199</f>
        <v>0</v>
      </c>
      <c r="V225" s="187">
        <f t="shared" ref="V225:V227" si="337">+T225+U225</f>
        <v>3</v>
      </c>
      <c r="W225" s="222">
        <f t="shared" si="318"/>
        <v>50</v>
      </c>
    </row>
    <row r="226" spans="1:23">
      <c r="B226" s="212"/>
      <c r="C226" s="123"/>
      <c r="D226" s="123"/>
      <c r="E226" s="123"/>
      <c r="F226" s="123"/>
      <c r="G226" s="123"/>
      <c r="H226" s="123"/>
      <c r="I226" s="124"/>
      <c r="L226" s="226" t="s">
        <v>90</v>
      </c>
      <c r="M226" s="248">
        <f t="shared" si="332"/>
        <v>0</v>
      </c>
      <c r="N226" s="249">
        <f t="shared" si="332"/>
        <v>1</v>
      </c>
      <c r="O226" s="177">
        <f>+M226+N226</f>
        <v>1</v>
      </c>
      <c r="P226" s="102">
        <f>+P174+P200</f>
        <v>0</v>
      </c>
      <c r="Q226" s="183">
        <f>+O226+P226</f>
        <v>1</v>
      </c>
      <c r="R226" s="248">
        <f t="shared" si="335"/>
        <v>1</v>
      </c>
      <c r="S226" s="249">
        <f t="shared" si="335"/>
        <v>3</v>
      </c>
      <c r="T226" s="177">
        <f>+R226+S226</f>
        <v>4</v>
      </c>
      <c r="U226" s="102">
        <f>+U174+U200</f>
        <v>0</v>
      </c>
      <c r="V226" s="187">
        <f>+T226+U226</f>
        <v>4</v>
      </c>
      <c r="W226" s="222">
        <f>IF(Q226=0,0,((V226/Q226)-1)*100)</f>
        <v>300</v>
      </c>
    </row>
    <row r="227" spans="1:23" ht="13.5" thickBot="1">
      <c r="B227" s="212"/>
      <c r="C227" s="123"/>
      <c r="D227" s="123"/>
      <c r="E227" s="123"/>
      <c r="F227" s="123"/>
      <c r="G227" s="123"/>
      <c r="H227" s="123"/>
      <c r="I227" s="124"/>
      <c r="L227" s="226" t="s">
        <v>22</v>
      </c>
      <c r="M227" s="248">
        <f t="shared" si="332"/>
        <v>0</v>
      </c>
      <c r="N227" s="249">
        <f t="shared" si="332"/>
        <v>0</v>
      </c>
      <c r="O227" s="179">
        <f t="shared" si="333"/>
        <v>0</v>
      </c>
      <c r="P227" s="255">
        <f>+P175+P201</f>
        <v>0</v>
      </c>
      <c r="Q227" s="183">
        <f t="shared" si="334"/>
        <v>0</v>
      </c>
      <c r="R227" s="248">
        <f t="shared" si="335"/>
        <v>1</v>
      </c>
      <c r="S227" s="249">
        <f t="shared" si="335"/>
        <v>5</v>
      </c>
      <c r="T227" s="179">
        <f t="shared" si="336"/>
        <v>6</v>
      </c>
      <c r="U227" s="255">
        <f>+U175+U201</f>
        <v>0</v>
      </c>
      <c r="V227" s="187">
        <f t="shared" si="337"/>
        <v>6</v>
      </c>
      <c r="W227" s="222">
        <f t="shared" si="318"/>
        <v>0</v>
      </c>
    </row>
    <row r="228" spans="1:23" ht="14.25" thickTop="1" thickBot="1">
      <c r="A228" s="125"/>
      <c r="B228" s="126"/>
      <c r="C228" s="127"/>
      <c r="D228" s="127"/>
      <c r="E228" s="127"/>
      <c r="F228" s="127"/>
      <c r="G228" s="127"/>
      <c r="H228" s="127"/>
      <c r="I228" s="128"/>
      <c r="J228" s="125"/>
      <c r="L228" s="209" t="s">
        <v>23</v>
      </c>
      <c r="M228" s="193">
        <f>M227+M225+M226</f>
        <v>2</v>
      </c>
      <c r="N228" s="193">
        <f t="shared" ref="N228" si="338">N227+N225+N226</f>
        <v>1</v>
      </c>
      <c r="O228" s="194">
        <f t="shared" ref="O228" si="339">O227+O225+O226</f>
        <v>3</v>
      </c>
      <c r="P228" s="195">
        <f t="shared" ref="P228" si="340">P227+P225+P226</f>
        <v>0</v>
      </c>
      <c r="Q228" s="196">
        <f t="shared" ref="Q228" si="341">Q227+Q225+Q226</f>
        <v>3</v>
      </c>
      <c r="R228" s="193">
        <f t="shared" ref="R228" si="342">R227+R225+R226</f>
        <v>3</v>
      </c>
      <c r="S228" s="193">
        <f t="shared" ref="S228" si="343">S227+S225+S226</f>
        <v>10</v>
      </c>
      <c r="T228" s="197">
        <f t="shared" ref="T228" si="344">T227+T225+T226</f>
        <v>13</v>
      </c>
      <c r="U228" s="197">
        <f t="shared" ref="U228" si="345">U227+U225+U226</f>
        <v>0</v>
      </c>
      <c r="V228" s="197">
        <f t="shared" ref="V228" si="346">V227+V225+V226</f>
        <v>13</v>
      </c>
      <c r="W228" s="198">
        <f t="shared" si="318"/>
        <v>333.33333333333331</v>
      </c>
    </row>
    <row r="229" spans="1:23" ht="13.5" thickTop="1">
      <c r="A229" s="129"/>
      <c r="B229" s="213"/>
      <c r="C229" s="130"/>
      <c r="D229" s="130"/>
      <c r="E229" s="130"/>
      <c r="F229" s="130"/>
      <c r="G229" s="130"/>
      <c r="H229" s="130"/>
      <c r="I229" s="131"/>
      <c r="J229" s="129"/>
      <c r="K229" s="129"/>
      <c r="L229" s="260" t="s">
        <v>25</v>
      </c>
      <c r="M229" s="261">
        <f t="shared" ref="M229:N231" si="347">+M177+M203</f>
        <v>0</v>
      </c>
      <c r="N229" s="262">
        <f t="shared" si="347"/>
        <v>0</v>
      </c>
      <c r="O229" s="180">
        <f t="shared" ref="O229:O231" si="348">+M229+N229</f>
        <v>0</v>
      </c>
      <c r="P229" s="263">
        <f>+P177+P203</f>
        <v>0</v>
      </c>
      <c r="Q229" s="185">
        <f t="shared" ref="Q229:Q231" si="349">+O229+P229</f>
        <v>0</v>
      </c>
      <c r="R229" s="261">
        <f t="shared" ref="R229:S231" si="350">+R177+R203</f>
        <v>0</v>
      </c>
      <c r="S229" s="262">
        <f t="shared" si="350"/>
        <v>3</v>
      </c>
      <c r="T229" s="180">
        <f t="shared" ref="T229:T231" si="351">+R229+S229</f>
        <v>3</v>
      </c>
      <c r="U229" s="263">
        <f>+U177+U203</f>
        <v>0</v>
      </c>
      <c r="V229" s="188">
        <f t="shared" ref="V229:V231" si="352">+T229+U229</f>
        <v>3</v>
      </c>
      <c r="W229" s="264">
        <f t="shared" si="318"/>
        <v>0</v>
      </c>
    </row>
    <row r="230" spans="1:23" ht="12" customHeight="1">
      <c r="A230" s="129"/>
      <c r="B230" s="214"/>
      <c r="C230" s="132"/>
      <c r="D230" s="132"/>
      <c r="E230" s="132"/>
      <c r="F230" s="132"/>
      <c r="G230" s="132"/>
      <c r="H230" s="132"/>
      <c r="I230" s="133"/>
      <c r="J230" s="129"/>
      <c r="K230" s="129"/>
      <c r="L230" s="260" t="s">
        <v>26</v>
      </c>
      <c r="M230" s="261">
        <f t="shared" si="347"/>
        <v>2</v>
      </c>
      <c r="N230" s="262">
        <f t="shared" si="347"/>
        <v>6</v>
      </c>
      <c r="O230" s="180">
        <f>+M230+N230</f>
        <v>8</v>
      </c>
      <c r="P230" s="265">
        <f>+P178+P204</f>
        <v>0</v>
      </c>
      <c r="Q230" s="185">
        <f>+O230+P230</f>
        <v>8</v>
      </c>
      <c r="R230" s="261">
        <f t="shared" si="350"/>
        <v>2</v>
      </c>
      <c r="S230" s="262">
        <f t="shared" si="350"/>
        <v>3</v>
      </c>
      <c r="T230" s="180">
        <f>+R230+S230</f>
        <v>5</v>
      </c>
      <c r="U230" s="265">
        <f>+U178+U204</f>
        <v>0</v>
      </c>
      <c r="V230" s="180">
        <f>+T230+U230</f>
        <v>5</v>
      </c>
      <c r="W230" s="264">
        <f>IF(Q230=0,0,((V230/Q230)-1)*100)</f>
        <v>-37.5</v>
      </c>
    </row>
    <row r="231" spans="1:23" ht="13.5" customHeight="1" thickBot="1">
      <c r="A231" s="129"/>
      <c r="B231" s="214"/>
      <c r="C231" s="132"/>
      <c r="D231" s="132"/>
      <c r="E231" s="132"/>
      <c r="F231" s="132"/>
      <c r="G231" s="132"/>
      <c r="H231" s="132"/>
      <c r="I231" s="133"/>
      <c r="J231" s="129"/>
      <c r="K231" s="129"/>
      <c r="L231" s="260" t="s">
        <v>27</v>
      </c>
      <c r="M231" s="261">
        <f t="shared" si="347"/>
        <v>6</v>
      </c>
      <c r="N231" s="262">
        <f t="shared" si="347"/>
        <v>4</v>
      </c>
      <c r="O231" s="181">
        <f t="shared" si="348"/>
        <v>10</v>
      </c>
      <c r="P231" s="266">
        <f>+P179+P205</f>
        <v>0</v>
      </c>
      <c r="Q231" s="185">
        <f t="shared" si="349"/>
        <v>10</v>
      </c>
      <c r="R231" s="261">
        <f t="shared" si="350"/>
        <v>0</v>
      </c>
      <c r="S231" s="262">
        <f t="shared" si="350"/>
        <v>3</v>
      </c>
      <c r="T231" s="180">
        <f t="shared" si="351"/>
        <v>3</v>
      </c>
      <c r="U231" s="266">
        <f>+U179+U205</f>
        <v>0</v>
      </c>
      <c r="V231" s="188">
        <f t="shared" si="352"/>
        <v>3</v>
      </c>
      <c r="W231" s="264">
        <f t="shared" ref="W231:W232" si="353">IF(Q231=0,0,((V231/Q231)-1)*100)</f>
        <v>-70</v>
      </c>
    </row>
    <row r="232" spans="1:23" ht="14.25" thickTop="1" thickBot="1">
      <c r="B232" s="212"/>
      <c r="C232" s="123"/>
      <c r="D232" s="123"/>
      <c r="E232" s="123"/>
      <c r="F232" s="123"/>
      <c r="G232" s="123"/>
      <c r="H232" s="123"/>
      <c r="I232" s="124"/>
      <c r="L232" s="208" t="s">
        <v>60</v>
      </c>
      <c r="M232" s="189">
        <f t="shared" ref="M232:V232" si="354">+M229+M230+M231</f>
        <v>8</v>
      </c>
      <c r="N232" s="190">
        <f t="shared" si="354"/>
        <v>10</v>
      </c>
      <c r="O232" s="189">
        <f t="shared" si="354"/>
        <v>18</v>
      </c>
      <c r="P232" s="189">
        <f t="shared" si="354"/>
        <v>0</v>
      </c>
      <c r="Q232" s="195">
        <f t="shared" si="354"/>
        <v>18</v>
      </c>
      <c r="R232" s="189">
        <f t="shared" si="354"/>
        <v>2</v>
      </c>
      <c r="S232" s="190">
        <f t="shared" si="354"/>
        <v>9</v>
      </c>
      <c r="T232" s="189">
        <f t="shared" si="354"/>
        <v>11</v>
      </c>
      <c r="U232" s="189">
        <f t="shared" si="354"/>
        <v>0</v>
      </c>
      <c r="V232" s="195">
        <f t="shared" si="354"/>
        <v>11</v>
      </c>
      <c r="W232" s="192">
        <f t="shared" si="353"/>
        <v>-38.888888888888886</v>
      </c>
    </row>
    <row r="233" spans="1:23" ht="14.25" thickTop="1" thickBot="1">
      <c r="B233" s="212"/>
      <c r="C233" s="123"/>
      <c r="D233" s="123"/>
      <c r="E233" s="123"/>
      <c r="F233" s="123"/>
      <c r="G233" s="123"/>
      <c r="H233" s="123"/>
      <c r="I233" s="124"/>
      <c r="L233" s="208" t="s">
        <v>94</v>
      </c>
      <c r="M233" s="189">
        <f t="shared" ref="M233" si="355">+M224+M228+M232</f>
        <v>10</v>
      </c>
      <c r="N233" s="190">
        <f t="shared" ref="N233" si="356">+N224+N228+N232</f>
        <v>12</v>
      </c>
      <c r="O233" s="189">
        <f t="shared" ref="O233" si="357">+O224+O228+O232</f>
        <v>22</v>
      </c>
      <c r="P233" s="189">
        <f t="shared" ref="P233" si="358">+P224+P228+P232</f>
        <v>0</v>
      </c>
      <c r="Q233" s="189">
        <f t="shared" ref="Q233" si="359">+Q224+Q228+Q232</f>
        <v>22</v>
      </c>
      <c r="R233" s="189">
        <f t="shared" ref="R233" si="360">+R224+R228+R232</f>
        <v>31</v>
      </c>
      <c r="S233" s="190">
        <f t="shared" ref="S233" si="361">+S224+S228+S232</f>
        <v>57</v>
      </c>
      <c r="T233" s="189">
        <f t="shared" ref="T233" si="362">+T224+T228+T232</f>
        <v>88</v>
      </c>
      <c r="U233" s="189">
        <f t="shared" ref="U233" si="363">+U224+U228+U232</f>
        <v>0</v>
      </c>
      <c r="V233" s="191">
        <f t="shared" ref="V233" si="364">+V224+V228+V232</f>
        <v>88</v>
      </c>
      <c r="W233" s="192">
        <f t="shared" ref="W233:W234" si="365">IF(Q233=0,0,((V233/Q233)-1)*100)</f>
        <v>300</v>
      </c>
    </row>
    <row r="234" spans="1:23" ht="14.25" thickTop="1" thickBot="1">
      <c r="B234" s="212"/>
      <c r="C234" s="123"/>
      <c r="D234" s="123"/>
      <c r="E234" s="123"/>
      <c r="F234" s="123"/>
      <c r="G234" s="123"/>
      <c r="H234" s="123"/>
      <c r="I234" s="124"/>
      <c r="L234" s="208" t="s">
        <v>92</v>
      </c>
      <c r="M234" s="189">
        <f t="shared" ref="M234:V234" si="366">+M220+M224+M228+M232</f>
        <v>11</v>
      </c>
      <c r="N234" s="190">
        <f t="shared" si="366"/>
        <v>13</v>
      </c>
      <c r="O234" s="189">
        <f t="shared" si="366"/>
        <v>24</v>
      </c>
      <c r="P234" s="189">
        <f t="shared" si="366"/>
        <v>0</v>
      </c>
      <c r="Q234" s="189">
        <f t="shared" si="366"/>
        <v>24</v>
      </c>
      <c r="R234" s="189">
        <f t="shared" si="366"/>
        <v>46</v>
      </c>
      <c r="S234" s="190">
        <f t="shared" si="366"/>
        <v>78</v>
      </c>
      <c r="T234" s="189">
        <f t="shared" si="366"/>
        <v>124</v>
      </c>
      <c r="U234" s="189">
        <f t="shared" si="366"/>
        <v>0</v>
      </c>
      <c r="V234" s="191">
        <f t="shared" si="366"/>
        <v>124</v>
      </c>
      <c r="W234" s="192">
        <f t="shared" si="365"/>
        <v>416.66666666666669</v>
      </c>
    </row>
    <row r="235" spans="1:23" ht="13.5" thickTop="1">
      <c r="B235" s="202"/>
      <c r="C235" s="95"/>
      <c r="D235" s="95"/>
      <c r="E235" s="95"/>
      <c r="F235" s="95"/>
      <c r="G235" s="95"/>
      <c r="H235" s="95"/>
      <c r="I235" s="96"/>
      <c r="L235" s="205" t="s">
        <v>61</v>
      </c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6"/>
    </row>
  </sheetData>
  <sheetProtection password="CF53" sheet="1" objects="1" scenarios="1"/>
  <customSheetViews>
    <customSheetView guid="{ED529B84-E379-4C9B-A677-BE1D384436B0}" fitToPage="1" topLeftCell="H215">
      <selection activeCell="Y209" sqref="Y209"/>
      <pageMargins left="0.74803149606299213" right="0.74803149606299213" top="0.98425196850393704" bottom="0.98425196850393704" header="0.51181102362204722" footer="0.51181102362204722"/>
      <printOptions horizontalCentered="1"/>
      <pageSetup paperSize="9" orientation="portrait" horizontalDpi="300" verticalDpi="300" r:id="rId1"/>
      <headerFooter alignWithMargins="0">
        <oddHeader>&amp;LMonthly Air Transport Statistics : Phuket International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2" priority="2" operator="containsText" text="NOT OK">
      <formula>NOT(ISERROR(SEARCH("NOT OK",A1)))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2"/>
  <headerFooter alignWithMargins="0">
    <oddHeader>&amp;LMonthly Air Transport Statistics : Phuket International Airport</oddHeader>
    <oddFooter>&amp;LAir Transport Information Division, Corporate Strategy Department&amp;C&amp;D&amp;R&amp;T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A235"/>
  <sheetViews>
    <sheetView workbookViewId="0">
      <selection activeCell="AN230" sqref="AN230"/>
    </sheetView>
  </sheetViews>
  <sheetFormatPr defaultColWidth="7" defaultRowHeight="12.75"/>
  <cols>
    <col min="1" max="1" width="7" style="95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8.7109375" style="6" customWidth="1"/>
    <col min="10" max="11" width="9.140625" style="95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8" width="10.28515625" style="1" customWidth="1"/>
    <col min="19" max="19" width="10.140625" style="1" customWidth="1"/>
    <col min="20" max="20" width="14.140625" style="1" bestFit="1" customWidth="1"/>
    <col min="21" max="21" width="9.28515625" style="1" customWidth="1"/>
    <col min="22" max="22" width="11" style="1" customWidth="1"/>
    <col min="23" max="23" width="12.140625" style="6" bestFit="1" customWidth="1"/>
    <col min="24" max="24" width="7" style="6" bestFit="1" customWidth="1"/>
    <col min="25" max="25" width="6" style="1" bestFit="1" customWidth="1"/>
    <col min="26" max="26" width="7" style="1"/>
    <col min="27" max="27" width="7" style="10"/>
    <col min="28" max="16384" width="7" style="1"/>
  </cols>
  <sheetData>
    <row r="1" spans="1:23" ht="13.5" thickBot="1"/>
    <row r="2" spans="1:23" ht="13.5" thickTop="1">
      <c r="B2" s="316" t="s">
        <v>0</v>
      </c>
      <c r="C2" s="317"/>
      <c r="D2" s="317"/>
      <c r="E2" s="317"/>
      <c r="F2" s="317"/>
      <c r="G2" s="317"/>
      <c r="H2" s="317"/>
      <c r="I2" s="318"/>
      <c r="L2" s="319" t="s">
        <v>1</v>
      </c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1"/>
    </row>
    <row r="3" spans="1:23" ht="13.5" thickBot="1">
      <c r="B3" s="307" t="s">
        <v>2</v>
      </c>
      <c r="C3" s="308"/>
      <c r="D3" s="308"/>
      <c r="E3" s="308"/>
      <c r="F3" s="308"/>
      <c r="G3" s="308"/>
      <c r="H3" s="308"/>
      <c r="I3" s="309"/>
      <c r="L3" s="310" t="s">
        <v>3</v>
      </c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2"/>
    </row>
    <row r="4" spans="1:23" ht="14.25" thickTop="1" thickBot="1">
      <c r="B4" s="202"/>
      <c r="C4" s="95"/>
      <c r="D4" s="95"/>
      <c r="E4" s="95"/>
      <c r="F4" s="95"/>
      <c r="G4" s="95"/>
      <c r="H4" s="95"/>
      <c r="I4" s="96"/>
      <c r="L4" s="202"/>
      <c r="M4" s="95"/>
      <c r="N4" s="95"/>
      <c r="O4" s="95"/>
      <c r="P4" s="95"/>
      <c r="Q4" s="95"/>
      <c r="R4" s="95"/>
      <c r="S4" s="95"/>
      <c r="T4" s="95"/>
      <c r="U4" s="95"/>
      <c r="V4" s="95"/>
      <c r="W4" s="96"/>
    </row>
    <row r="5" spans="1:23" ht="14.25" thickTop="1" thickBot="1">
      <c r="B5" s="224"/>
      <c r="C5" s="301" t="s">
        <v>91</v>
      </c>
      <c r="D5" s="302"/>
      <c r="E5" s="303"/>
      <c r="F5" s="304" t="s">
        <v>93</v>
      </c>
      <c r="G5" s="305"/>
      <c r="H5" s="306"/>
      <c r="I5" s="225" t="s">
        <v>4</v>
      </c>
      <c r="L5" s="224"/>
      <c r="M5" s="313" t="s">
        <v>91</v>
      </c>
      <c r="N5" s="314"/>
      <c r="O5" s="314"/>
      <c r="P5" s="314"/>
      <c r="Q5" s="315"/>
      <c r="R5" s="313" t="s">
        <v>93</v>
      </c>
      <c r="S5" s="314"/>
      <c r="T5" s="314"/>
      <c r="U5" s="314"/>
      <c r="V5" s="315"/>
      <c r="W5" s="225" t="s">
        <v>4</v>
      </c>
    </row>
    <row r="6" spans="1:23" ht="13.5" thickTop="1">
      <c r="B6" s="226" t="s">
        <v>5</v>
      </c>
      <c r="C6" s="227"/>
      <c r="D6" s="228"/>
      <c r="E6" s="158"/>
      <c r="F6" s="227"/>
      <c r="G6" s="228"/>
      <c r="H6" s="158"/>
      <c r="I6" s="229" t="s">
        <v>6</v>
      </c>
      <c r="L6" s="226" t="s">
        <v>5</v>
      </c>
      <c r="M6" s="227"/>
      <c r="N6" s="230"/>
      <c r="O6" s="155"/>
      <c r="P6" s="231"/>
      <c r="Q6" s="156"/>
      <c r="R6" s="227"/>
      <c r="S6" s="230"/>
      <c r="T6" s="155"/>
      <c r="U6" s="231"/>
      <c r="V6" s="155"/>
      <c r="W6" s="229" t="s">
        <v>6</v>
      </c>
    </row>
    <row r="7" spans="1:23" ht="13.5" thickBot="1">
      <c r="B7" s="232"/>
      <c r="C7" s="233" t="s">
        <v>7</v>
      </c>
      <c r="D7" s="234" t="s">
        <v>8</v>
      </c>
      <c r="E7" s="218" t="s">
        <v>9</v>
      </c>
      <c r="F7" s="233" t="s">
        <v>7</v>
      </c>
      <c r="G7" s="234" t="s">
        <v>8</v>
      </c>
      <c r="H7" s="218" t="s">
        <v>9</v>
      </c>
      <c r="I7" s="235"/>
      <c r="L7" s="232"/>
      <c r="M7" s="236" t="s">
        <v>10</v>
      </c>
      <c r="N7" s="237" t="s">
        <v>11</v>
      </c>
      <c r="O7" s="157" t="s">
        <v>12</v>
      </c>
      <c r="P7" s="238" t="s">
        <v>13</v>
      </c>
      <c r="Q7" s="219" t="s">
        <v>9</v>
      </c>
      <c r="R7" s="236" t="s">
        <v>10</v>
      </c>
      <c r="S7" s="237" t="s">
        <v>11</v>
      </c>
      <c r="T7" s="157" t="s">
        <v>12</v>
      </c>
      <c r="U7" s="238" t="s">
        <v>13</v>
      </c>
      <c r="V7" s="157" t="s">
        <v>9</v>
      </c>
      <c r="W7" s="235"/>
    </row>
    <row r="8" spans="1:23" ht="6" customHeight="1" thickTop="1">
      <c r="B8" s="226"/>
      <c r="C8" s="239"/>
      <c r="D8" s="240"/>
      <c r="E8" s="99"/>
      <c r="F8" s="239"/>
      <c r="G8" s="240"/>
      <c r="H8" s="99"/>
      <c r="I8" s="241"/>
      <c r="L8" s="226"/>
      <c r="M8" s="242"/>
      <c r="N8" s="243"/>
      <c r="O8" s="141"/>
      <c r="P8" s="244"/>
      <c r="Q8" s="144"/>
      <c r="R8" s="242"/>
      <c r="S8" s="243"/>
      <c r="T8" s="141"/>
      <c r="U8" s="244"/>
      <c r="V8" s="146"/>
      <c r="W8" s="245"/>
    </row>
    <row r="9" spans="1:23">
      <c r="A9" s="270" t="str">
        <f>IF(ISERROR(F9/G9)," ",IF(F9/G9&gt;0.5,IF(F9/G9&lt;1.5," ","NOT OK"),"NOT OK"))</f>
        <v xml:space="preserve"> </v>
      </c>
      <c r="B9" s="226" t="s">
        <v>14</v>
      </c>
      <c r="C9" s="246">
        <v>17</v>
      </c>
      <c r="D9" s="247">
        <v>17</v>
      </c>
      <c r="E9" s="100">
        <f>+C9+D9</f>
        <v>34</v>
      </c>
      <c r="F9" s="246">
        <v>20</v>
      </c>
      <c r="G9" s="247">
        <v>19</v>
      </c>
      <c r="H9" s="100">
        <f>F9+G9</f>
        <v>39</v>
      </c>
      <c r="I9" s="222">
        <f t="shared" ref="I9:I20" si="0">IF(E9=0,0,((H9/E9)-1)*100)</f>
        <v>14.705882352941169</v>
      </c>
      <c r="L9" s="226" t="s">
        <v>14</v>
      </c>
      <c r="M9" s="248">
        <v>736</v>
      </c>
      <c r="N9" s="249">
        <v>638</v>
      </c>
      <c r="O9" s="142">
        <f>+N9+M9</f>
        <v>1374</v>
      </c>
      <c r="P9" s="102">
        <v>0</v>
      </c>
      <c r="Q9" s="145">
        <f>+P9+O9</f>
        <v>1374</v>
      </c>
      <c r="R9" s="248">
        <v>1115</v>
      </c>
      <c r="S9" s="249">
        <v>1064</v>
      </c>
      <c r="T9" s="142">
        <f>+S9+R9</f>
        <v>2179</v>
      </c>
      <c r="U9" s="102">
        <v>0</v>
      </c>
      <c r="V9" s="147">
        <f>T9+U9</f>
        <v>2179</v>
      </c>
      <c r="W9" s="222">
        <f t="shared" ref="W9:W20" si="1">IF(Q9=0,0,((V9/Q9)-1)*100)</f>
        <v>58.588064046579326</v>
      </c>
    </row>
    <row r="10" spans="1:23">
      <c r="A10" s="270" t="str">
        <f t="shared" ref="A10:A69" si="2">IF(ISERROR(F10/G10)," ",IF(F10/G10&gt;0.5,IF(F10/G10&lt;1.5," ","NOT OK"),"NOT OK"))</f>
        <v xml:space="preserve"> </v>
      </c>
      <c r="B10" s="226" t="s">
        <v>15</v>
      </c>
      <c r="C10" s="246">
        <v>20</v>
      </c>
      <c r="D10" s="247">
        <v>19</v>
      </c>
      <c r="E10" s="100">
        <f>+C10+D10</f>
        <v>39</v>
      </c>
      <c r="F10" s="246">
        <v>17</v>
      </c>
      <c r="G10" s="247">
        <v>19</v>
      </c>
      <c r="H10" s="100">
        <f>F10+G10</f>
        <v>36</v>
      </c>
      <c r="I10" s="222">
        <f t="shared" si="0"/>
        <v>-7.6923076923076872</v>
      </c>
      <c r="K10" s="101"/>
      <c r="L10" s="226" t="s">
        <v>15</v>
      </c>
      <c r="M10" s="248">
        <v>1881</v>
      </c>
      <c r="N10" s="249">
        <v>1472</v>
      </c>
      <c r="O10" s="142">
        <f>+N10+M10</f>
        <v>3353</v>
      </c>
      <c r="P10" s="102">
        <v>0</v>
      </c>
      <c r="Q10" s="145">
        <f>+P10+O10</f>
        <v>3353</v>
      </c>
      <c r="R10" s="248">
        <v>1082</v>
      </c>
      <c r="S10" s="249">
        <v>997</v>
      </c>
      <c r="T10" s="142">
        <f>+S10+R10</f>
        <v>2079</v>
      </c>
      <c r="U10" s="102">
        <v>0</v>
      </c>
      <c r="V10" s="147">
        <f>T10+U10</f>
        <v>2079</v>
      </c>
      <c r="W10" s="222">
        <f t="shared" si="1"/>
        <v>-37.995824634655527</v>
      </c>
    </row>
    <row r="11" spans="1:23" ht="13.5" thickBot="1">
      <c r="A11" s="270" t="str">
        <f t="shared" si="2"/>
        <v xml:space="preserve"> </v>
      </c>
      <c r="B11" s="232" t="s">
        <v>16</v>
      </c>
      <c r="C11" s="250">
        <v>23</v>
      </c>
      <c r="D11" s="251">
        <v>23</v>
      </c>
      <c r="E11" s="100">
        <f>+C11+D11</f>
        <v>46</v>
      </c>
      <c r="F11" s="250">
        <v>30</v>
      </c>
      <c r="G11" s="251">
        <v>28</v>
      </c>
      <c r="H11" s="100">
        <f>F11+G11</f>
        <v>58</v>
      </c>
      <c r="I11" s="222">
        <f t="shared" si="0"/>
        <v>26.086956521739136</v>
      </c>
      <c r="K11" s="101"/>
      <c r="L11" s="232" t="s">
        <v>16</v>
      </c>
      <c r="M11" s="248">
        <v>1208</v>
      </c>
      <c r="N11" s="249">
        <v>1423</v>
      </c>
      <c r="O11" s="142">
        <f>+N11+M11</f>
        <v>2631</v>
      </c>
      <c r="P11" s="102">
        <v>0</v>
      </c>
      <c r="Q11" s="145">
        <f>+P11+O11</f>
        <v>2631</v>
      </c>
      <c r="R11" s="248">
        <v>2060</v>
      </c>
      <c r="S11" s="249">
        <v>2071</v>
      </c>
      <c r="T11" s="142">
        <f>+S11+R11</f>
        <v>4131</v>
      </c>
      <c r="U11" s="102">
        <v>6</v>
      </c>
      <c r="V11" s="147">
        <f>T11+U11</f>
        <v>4137</v>
      </c>
      <c r="W11" s="222">
        <f t="shared" si="1"/>
        <v>57.240592930444699</v>
      </c>
    </row>
    <row r="12" spans="1:23" ht="14.25" thickTop="1" thickBot="1">
      <c r="A12" s="270" t="str">
        <f>IF(ISERROR(F12/G12)," ",IF(F12/G12&gt;0.5,IF(F12/G12&lt;1.5," ","NOT OK"),"NOT OK"))</f>
        <v xml:space="preserve"> </v>
      </c>
      <c r="B12" s="210" t="s">
        <v>17</v>
      </c>
      <c r="C12" s="103">
        <f t="shared" ref="C12:H12" si="3">+C9+C10+C11</f>
        <v>60</v>
      </c>
      <c r="D12" s="104">
        <f t="shared" si="3"/>
        <v>59</v>
      </c>
      <c r="E12" s="105">
        <f t="shared" si="3"/>
        <v>119</v>
      </c>
      <c r="F12" s="103">
        <f t="shared" si="3"/>
        <v>67</v>
      </c>
      <c r="G12" s="104">
        <f t="shared" si="3"/>
        <v>66</v>
      </c>
      <c r="H12" s="105">
        <f t="shared" si="3"/>
        <v>133</v>
      </c>
      <c r="I12" s="106">
        <f>IF(E12=0,0,((H12/E12)-1)*100)</f>
        <v>11.764705882352944</v>
      </c>
      <c r="L12" s="203" t="s">
        <v>17</v>
      </c>
      <c r="M12" s="148">
        <f t="shared" ref="M12:V12" si="4">M9+M10+M11</f>
        <v>3825</v>
      </c>
      <c r="N12" s="149">
        <f t="shared" si="4"/>
        <v>3533</v>
      </c>
      <c r="O12" s="148">
        <f t="shared" si="4"/>
        <v>7358</v>
      </c>
      <c r="P12" s="148">
        <f t="shared" si="4"/>
        <v>0</v>
      </c>
      <c r="Q12" s="148">
        <f t="shared" si="4"/>
        <v>7358</v>
      </c>
      <c r="R12" s="148">
        <f t="shared" si="4"/>
        <v>4257</v>
      </c>
      <c r="S12" s="149">
        <f t="shared" si="4"/>
        <v>4132</v>
      </c>
      <c r="T12" s="148">
        <f t="shared" si="4"/>
        <v>8389</v>
      </c>
      <c r="U12" s="148">
        <f t="shared" si="4"/>
        <v>6</v>
      </c>
      <c r="V12" s="150">
        <f t="shared" si="4"/>
        <v>8395</v>
      </c>
      <c r="W12" s="151">
        <f>IF(Q12=0,0,((V12/Q12)-1)*100)</f>
        <v>14.093503669475393</v>
      </c>
    </row>
    <row r="13" spans="1:23" ht="13.5" thickTop="1">
      <c r="A13" s="270" t="str">
        <f t="shared" si="2"/>
        <v xml:space="preserve"> </v>
      </c>
      <c r="B13" s="226" t="s">
        <v>18</v>
      </c>
      <c r="C13" s="246">
        <v>30</v>
      </c>
      <c r="D13" s="247">
        <v>32</v>
      </c>
      <c r="E13" s="100">
        <f>C13+D13</f>
        <v>62</v>
      </c>
      <c r="F13" s="246">
        <v>24</v>
      </c>
      <c r="G13" s="247">
        <v>27</v>
      </c>
      <c r="H13" s="100">
        <f>F13+G13</f>
        <v>51</v>
      </c>
      <c r="I13" s="222">
        <f t="shared" si="0"/>
        <v>-17.741935483870964</v>
      </c>
      <c r="L13" s="226" t="s">
        <v>18</v>
      </c>
      <c r="M13" s="248">
        <v>2766</v>
      </c>
      <c r="N13" s="249">
        <v>2492</v>
      </c>
      <c r="O13" s="142">
        <f>+M13+N13</f>
        <v>5258</v>
      </c>
      <c r="P13" s="102">
        <v>0</v>
      </c>
      <c r="Q13" s="145">
        <f>O13+P13</f>
        <v>5258</v>
      </c>
      <c r="R13" s="248">
        <v>1156</v>
      </c>
      <c r="S13" s="249">
        <v>1051</v>
      </c>
      <c r="T13" s="142">
        <f>+R13+S13</f>
        <v>2207</v>
      </c>
      <c r="U13" s="102">
        <v>0</v>
      </c>
      <c r="V13" s="147">
        <f>T13+U13</f>
        <v>2207</v>
      </c>
      <c r="W13" s="222">
        <f t="shared" si="1"/>
        <v>-58.02586534804108</v>
      </c>
    </row>
    <row r="14" spans="1:23">
      <c r="A14" s="270" t="str">
        <f t="shared" si="2"/>
        <v xml:space="preserve"> </v>
      </c>
      <c r="B14" s="226" t="s">
        <v>19</v>
      </c>
      <c r="C14" s="248">
        <v>22</v>
      </c>
      <c r="D14" s="252">
        <v>21</v>
      </c>
      <c r="E14" s="100">
        <f>+D14+C14</f>
        <v>43</v>
      </c>
      <c r="F14" s="248">
        <v>19</v>
      </c>
      <c r="G14" s="252">
        <v>20</v>
      </c>
      <c r="H14" s="107">
        <f>F14+G14</f>
        <v>39</v>
      </c>
      <c r="I14" s="222">
        <f t="shared" si="0"/>
        <v>-9.3023255813953547</v>
      </c>
      <c r="L14" s="226" t="s">
        <v>19</v>
      </c>
      <c r="M14" s="248">
        <v>2059</v>
      </c>
      <c r="N14" s="249">
        <v>2045</v>
      </c>
      <c r="O14" s="142">
        <f>+N14+M14</f>
        <v>4104</v>
      </c>
      <c r="P14" s="102">
        <v>0</v>
      </c>
      <c r="Q14" s="145">
        <f>O14+P14</f>
        <v>4104</v>
      </c>
      <c r="R14" s="248">
        <v>1180</v>
      </c>
      <c r="S14" s="249">
        <v>1173</v>
      </c>
      <c r="T14" s="142">
        <f>+S14+R14</f>
        <v>2353</v>
      </c>
      <c r="U14" s="102">
        <v>0</v>
      </c>
      <c r="V14" s="147">
        <f>T14+U14</f>
        <v>2353</v>
      </c>
      <c r="W14" s="222">
        <f t="shared" si="1"/>
        <v>-42.665692007797276</v>
      </c>
    </row>
    <row r="15" spans="1:23" ht="13.5" thickBot="1">
      <c r="A15" s="272" t="str">
        <f>IF(ISERROR(F15/G15)," ",IF(F15/G15&gt;0.5,IF(F15/G15&lt;1.5," ","NOT OK"),"NOT OK"))</f>
        <v xml:space="preserve"> </v>
      </c>
      <c r="B15" s="226" t="s">
        <v>20</v>
      </c>
      <c r="C15" s="248">
        <v>16</v>
      </c>
      <c r="D15" s="252">
        <v>16</v>
      </c>
      <c r="E15" s="100">
        <f>+D15+C15</f>
        <v>32</v>
      </c>
      <c r="F15" s="248">
        <v>28</v>
      </c>
      <c r="G15" s="252">
        <v>28</v>
      </c>
      <c r="H15" s="107">
        <f>F15+G15</f>
        <v>56</v>
      </c>
      <c r="I15" s="222">
        <f>IF(E15=0,0,((H15/E15)-1)*100)</f>
        <v>75</v>
      </c>
      <c r="J15" s="108"/>
      <c r="L15" s="226" t="s">
        <v>20</v>
      </c>
      <c r="M15" s="248">
        <v>965</v>
      </c>
      <c r="N15" s="249">
        <v>1062</v>
      </c>
      <c r="O15" s="142">
        <f>+N15+M15</f>
        <v>2027</v>
      </c>
      <c r="P15" s="102">
        <v>0</v>
      </c>
      <c r="Q15" s="145">
        <f>O15+P15</f>
        <v>2027</v>
      </c>
      <c r="R15" s="248">
        <v>1028</v>
      </c>
      <c r="S15" s="249">
        <v>928</v>
      </c>
      <c r="T15" s="142">
        <f>+S15+R15</f>
        <v>1956</v>
      </c>
      <c r="U15" s="102">
        <v>287</v>
      </c>
      <c r="V15" s="147">
        <f>T15+U15</f>
        <v>2243</v>
      </c>
      <c r="W15" s="222">
        <f>IF(Q15=0,0,((V15/Q15)-1)*100)</f>
        <v>10.656142081894426</v>
      </c>
    </row>
    <row r="16" spans="1:23" ht="14.25" thickTop="1" thickBot="1">
      <c r="A16" s="270" t="str">
        <f>IF(ISERROR(F16/G16)," ",IF(F16/G16&gt;0.5,IF(F16/G16&lt;1.5," ","NOT OK"),"NOT OK"))</f>
        <v xml:space="preserve"> </v>
      </c>
      <c r="B16" s="210" t="s">
        <v>89</v>
      </c>
      <c r="C16" s="103">
        <f>+C13+C14+C15</f>
        <v>68</v>
      </c>
      <c r="D16" s="104">
        <f t="shared" ref="D16:H16" si="5">+D13+D14+D15</f>
        <v>69</v>
      </c>
      <c r="E16" s="105">
        <f t="shared" si="5"/>
        <v>137</v>
      </c>
      <c r="F16" s="103">
        <f t="shared" si="5"/>
        <v>71</v>
      </c>
      <c r="G16" s="104">
        <f t="shared" si="5"/>
        <v>75</v>
      </c>
      <c r="H16" s="105">
        <f t="shared" si="5"/>
        <v>146</v>
      </c>
      <c r="I16" s="106">
        <f>IF(E16=0,0,((H16/E16)-1)*100)</f>
        <v>6.5693430656934337</v>
      </c>
      <c r="L16" s="203" t="s">
        <v>89</v>
      </c>
      <c r="M16" s="148">
        <f t="shared" ref="M16:V16" si="6">+M13+M14+M15</f>
        <v>5790</v>
      </c>
      <c r="N16" s="149">
        <f t="shared" si="6"/>
        <v>5599</v>
      </c>
      <c r="O16" s="148">
        <f t="shared" si="6"/>
        <v>11389</v>
      </c>
      <c r="P16" s="148">
        <f t="shared" si="6"/>
        <v>0</v>
      </c>
      <c r="Q16" s="148">
        <f t="shared" si="6"/>
        <v>11389</v>
      </c>
      <c r="R16" s="148">
        <f t="shared" si="6"/>
        <v>3364</v>
      </c>
      <c r="S16" s="149">
        <f t="shared" si="6"/>
        <v>3152</v>
      </c>
      <c r="T16" s="148">
        <f t="shared" si="6"/>
        <v>6516</v>
      </c>
      <c r="U16" s="148">
        <f t="shared" si="6"/>
        <v>287</v>
      </c>
      <c r="V16" s="150">
        <f t="shared" si="6"/>
        <v>6803</v>
      </c>
      <c r="W16" s="151">
        <f>IF(Q16=0,0,((V16/Q16)-1)*100)</f>
        <v>-40.266924225129507</v>
      </c>
    </row>
    <row r="17" spans="1:23" ht="13.5" thickTop="1">
      <c r="A17" s="270" t="str">
        <f t="shared" si="2"/>
        <v xml:space="preserve"> </v>
      </c>
      <c r="B17" s="226" t="s">
        <v>21</v>
      </c>
      <c r="C17" s="253">
        <v>15</v>
      </c>
      <c r="D17" s="254">
        <v>15</v>
      </c>
      <c r="E17" s="100">
        <f>+C17+D17</f>
        <v>30</v>
      </c>
      <c r="F17" s="253">
        <v>24</v>
      </c>
      <c r="G17" s="254">
        <v>24</v>
      </c>
      <c r="H17" s="107">
        <f>F17+G17</f>
        <v>48</v>
      </c>
      <c r="I17" s="222">
        <f t="shared" si="0"/>
        <v>60.000000000000007</v>
      </c>
      <c r="L17" s="226" t="s">
        <v>21</v>
      </c>
      <c r="M17" s="248">
        <v>623</v>
      </c>
      <c r="N17" s="249">
        <v>775</v>
      </c>
      <c r="O17" s="142">
        <f>+M17+N17</f>
        <v>1398</v>
      </c>
      <c r="P17" s="102">
        <v>0</v>
      </c>
      <c r="Q17" s="145">
        <f>+O17+P17</f>
        <v>1398</v>
      </c>
      <c r="R17" s="248">
        <v>1058</v>
      </c>
      <c r="S17" s="249">
        <v>863</v>
      </c>
      <c r="T17" s="142">
        <f>+R17+S17</f>
        <v>1921</v>
      </c>
      <c r="U17" s="102">
        <v>0</v>
      </c>
      <c r="V17" s="147">
        <f>+T17+U17</f>
        <v>1921</v>
      </c>
      <c r="W17" s="222">
        <f t="shared" si="1"/>
        <v>37.410586552217453</v>
      </c>
    </row>
    <row r="18" spans="1:23">
      <c r="A18" s="270" t="str">
        <f>IF(ISERROR(F18/G18)," ",IF(F18/G18&gt;0.5,IF(F18/G18&lt;1.5," ","NOT OK"),"NOT OK"))</f>
        <v xml:space="preserve"> </v>
      </c>
      <c r="B18" s="226" t="s">
        <v>90</v>
      </c>
      <c r="C18" s="253">
        <v>17</v>
      </c>
      <c r="D18" s="254">
        <v>16</v>
      </c>
      <c r="E18" s="100">
        <f>+C18+D18</f>
        <v>33</v>
      </c>
      <c r="F18" s="253">
        <v>24</v>
      </c>
      <c r="G18" s="254">
        <v>23</v>
      </c>
      <c r="H18" s="107">
        <f>F18+G18</f>
        <v>47</v>
      </c>
      <c r="I18" s="222">
        <f>IF(E18=0,0,((H18/E18)-1)*100)</f>
        <v>42.424242424242429</v>
      </c>
      <c r="L18" s="226" t="s">
        <v>90</v>
      </c>
      <c r="M18" s="248">
        <v>545</v>
      </c>
      <c r="N18" s="249">
        <v>672</v>
      </c>
      <c r="O18" s="142">
        <f>+M18+N18</f>
        <v>1217</v>
      </c>
      <c r="P18" s="102">
        <v>0</v>
      </c>
      <c r="Q18" s="145">
        <f>+O18+P18</f>
        <v>1217</v>
      </c>
      <c r="R18" s="248">
        <v>1068</v>
      </c>
      <c r="S18" s="249">
        <v>935</v>
      </c>
      <c r="T18" s="142">
        <f>+R18+S18</f>
        <v>2003</v>
      </c>
      <c r="U18" s="102">
        <v>0</v>
      </c>
      <c r="V18" s="147">
        <f>+T18+U18</f>
        <v>2003</v>
      </c>
      <c r="W18" s="222">
        <f>IF(Q18=0,0,((V18/Q18)-1)*100)</f>
        <v>64.585045193097784</v>
      </c>
    </row>
    <row r="19" spans="1:23" ht="13.5" thickBot="1">
      <c r="A19" s="273" t="str">
        <f t="shared" si="2"/>
        <v xml:space="preserve"> </v>
      </c>
      <c r="B19" s="226" t="s">
        <v>22</v>
      </c>
      <c r="C19" s="253">
        <v>16</v>
      </c>
      <c r="D19" s="254">
        <v>17</v>
      </c>
      <c r="E19" s="100">
        <f>+C19+D19</f>
        <v>33</v>
      </c>
      <c r="F19" s="253">
        <v>17</v>
      </c>
      <c r="G19" s="254">
        <v>18</v>
      </c>
      <c r="H19" s="107">
        <f>F19+G19</f>
        <v>35</v>
      </c>
      <c r="I19" s="222">
        <f>IF(E19=0,0,((H19/E19)-1)*100)</f>
        <v>6.0606060606060552</v>
      </c>
      <c r="J19" s="109"/>
      <c r="L19" s="226" t="s">
        <v>22</v>
      </c>
      <c r="M19" s="248">
        <v>485</v>
      </c>
      <c r="N19" s="249">
        <v>617</v>
      </c>
      <c r="O19" s="143">
        <f>+M19+N19</f>
        <v>1102</v>
      </c>
      <c r="P19" s="255">
        <v>0</v>
      </c>
      <c r="Q19" s="145">
        <f>+O19+P19</f>
        <v>1102</v>
      </c>
      <c r="R19" s="248">
        <v>850</v>
      </c>
      <c r="S19" s="249">
        <v>862</v>
      </c>
      <c r="T19" s="143">
        <f>+R19+S19</f>
        <v>1712</v>
      </c>
      <c r="U19" s="255">
        <v>0</v>
      </c>
      <c r="V19" s="147">
        <f>+T19+U19</f>
        <v>1712</v>
      </c>
      <c r="W19" s="222">
        <f>IF(Q19=0,0,((V19/Q19)-1)*100)</f>
        <v>55.353901996370226</v>
      </c>
    </row>
    <row r="20" spans="1:23" ht="14.25" customHeight="1" thickTop="1" thickBot="1">
      <c r="A20" s="115" t="str">
        <f t="shared" si="2"/>
        <v xml:space="preserve"> </v>
      </c>
      <c r="B20" s="211" t="s">
        <v>23</v>
      </c>
      <c r="C20" s="113">
        <f>C17+C18+C19</f>
        <v>48</v>
      </c>
      <c r="D20" s="114">
        <f t="shared" ref="D20:H20" si="7">D17+D18+D19</f>
        <v>48</v>
      </c>
      <c r="E20" s="112">
        <f t="shared" si="7"/>
        <v>96</v>
      </c>
      <c r="F20" s="113">
        <f t="shared" si="7"/>
        <v>65</v>
      </c>
      <c r="G20" s="114">
        <f t="shared" si="7"/>
        <v>65</v>
      </c>
      <c r="H20" s="114">
        <f t="shared" si="7"/>
        <v>130</v>
      </c>
      <c r="I20" s="106">
        <f t="shared" si="0"/>
        <v>35.416666666666671</v>
      </c>
      <c r="J20" s="115"/>
      <c r="K20" s="116"/>
      <c r="L20" s="204" t="s">
        <v>23</v>
      </c>
      <c r="M20" s="152">
        <f>M17+M18+M19</f>
        <v>1653</v>
      </c>
      <c r="N20" s="152">
        <f t="shared" ref="N20:V20" si="8">N17+N18+N19</f>
        <v>2064</v>
      </c>
      <c r="O20" s="153">
        <f t="shared" si="8"/>
        <v>3717</v>
      </c>
      <c r="P20" s="153">
        <f t="shared" si="8"/>
        <v>0</v>
      </c>
      <c r="Q20" s="153">
        <f t="shared" si="8"/>
        <v>3717</v>
      </c>
      <c r="R20" s="152">
        <f t="shared" si="8"/>
        <v>2976</v>
      </c>
      <c r="S20" s="152">
        <f t="shared" si="8"/>
        <v>2660</v>
      </c>
      <c r="T20" s="153">
        <f t="shared" si="8"/>
        <v>5636</v>
      </c>
      <c r="U20" s="153">
        <f t="shared" si="8"/>
        <v>0</v>
      </c>
      <c r="V20" s="153">
        <f t="shared" si="8"/>
        <v>5636</v>
      </c>
      <c r="W20" s="154">
        <f t="shared" si="1"/>
        <v>51.627656712402484</v>
      </c>
    </row>
    <row r="21" spans="1:23" ht="13.5" thickTop="1">
      <c r="A21" s="270" t="str">
        <f t="shared" si="2"/>
        <v xml:space="preserve"> </v>
      </c>
      <c r="B21" s="226" t="s">
        <v>24</v>
      </c>
      <c r="C21" s="248">
        <v>14</v>
      </c>
      <c r="D21" s="252">
        <v>14</v>
      </c>
      <c r="E21" s="117">
        <f>+C21+D21</f>
        <v>28</v>
      </c>
      <c r="F21" s="248">
        <v>23</v>
      </c>
      <c r="G21" s="252">
        <v>22</v>
      </c>
      <c r="H21" s="118">
        <f>F21+G21</f>
        <v>45</v>
      </c>
      <c r="I21" s="222">
        <f>IF(E21=0,0,((H21/E21)-1)*100)</f>
        <v>60.714285714285722</v>
      </c>
      <c r="L21" s="226" t="s">
        <v>25</v>
      </c>
      <c r="M21" s="248">
        <v>919</v>
      </c>
      <c r="N21" s="249">
        <v>748</v>
      </c>
      <c r="O21" s="143">
        <f>+M21+N21</f>
        <v>1667</v>
      </c>
      <c r="P21" s="256">
        <v>0</v>
      </c>
      <c r="Q21" s="145">
        <f>+O21+P21</f>
        <v>1667</v>
      </c>
      <c r="R21" s="248">
        <v>1432</v>
      </c>
      <c r="S21" s="249">
        <v>1035</v>
      </c>
      <c r="T21" s="143">
        <f>+R21+S21</f>
        <v>2467</v>
      </c>
      <c r="U21" s="256">
        <v>0</v>
      </c>
      <c r="V21" s="147">
        <f>+T21+U21</f>
        <v>2467</v>
      </c>
      <c r="W21" s="222">
        <f>IF(Q21=0,0,((V21/Q21)-1)*100)</f>
        <v>47.990401919616076</v>
      </c>
    </row>
    <row r="22" spans="1:23">
      <c r="A22" s="270" t="str">
        <f t="shared" si="2"/>
        <v xml:space="preserve"> </v>
      </c>
      <c r="B22" s="226" t="s">
        <v>26</v>
      </c>
      <c r="C22" s="248">
        <v>16</v>
      </c>
      <c r="D22" s="252">
        <v>16</v>
      </c>
      <c r="E22" s="119">
        <f>+C22+D22</f>
        <v>32</v>
      </c>
      <c r="F22" s="248">
        <v>20</v>
      </c>
      <c r="G22" s="252">
        <v>20</v>
      </c>
      <c r="H22" s="119">
        <f>F22+G22</f>
        <v>40</v>
      </c>
      <c r="I22" s="222">
        <f>IF(E22=0,0,((H22/E22)-1)*100)</f>
        <v>25</v>
      </c>
      <c r="L22" s="226" t="s">
        <v>26</v>
      </c>
      <c r="M22" s="248">
        <v>1240</v>
      </c>
      <c r="N22" s="249">
        <v>1253</v>
      </c>
      <c r="O22" s="143">
        <f>+M22+N22</f>
        <v>2493</v>
      </c>
      <c r="P22" s="102">
        <v>0</v>
      </c>
      <c r="Q22" s="145">
        <f>+O22+P22</f>
        <v>2493</v>
      </c>
      <c r="R22" s="248">
        <v>1230</v>
      </c>
      <c r="S22" s="249">
        <v>1350</v>
      </c>
      <c r="T22" s="143">
        <f>+R22+S22</f>
        <v>2580</v>
      </c>
      <c r="U22" s="102">
        <v>0</v>
      </c>
      <c r="V22" s="147">
        <f>+T22+U22</f>
        <v>2580</v>
      </c>
      <c r="W22" s="222">
        <f>IF(Q22=0,0,((V22/Q22)-1)*100)</f>
        <v>3.4897713598074587</v>
      </c>
    </row>
    <row r="23" spans="1:23" ht="13.5" thickBot="1">
      <c r="A23" s="270" t="str">
        <f t="shared" si="2"/>
        <v xml:space="preserve"> </v>
      </c>
      <c r="B23" s="226" t="s">
        <v>27</v>
      </c>
      <c r="C23" s="248">
        <v>15</v>
      </c>
      <c r="D23" s="257">
        <v>15</v>
      </c>
      <c r="E23" s="120">
        <f>+C23+D23</f>
        <v>30</v>
      </c>
      <c r="F23" s="248">
        <v>15</v>
      </c>
      <c r="G23" s="257">
        <v>16</v>
      </c>
      <c r="H23" s="120">
        <f>F23+G23</f>
        <v>31</v>
      </c>
      <c r="I23" s="223">
        <f>IF(E23=0,0,((H23/E23)-1)*100)</f>
        <v>3.3333333333333437</v>
      </c>
      <c r="L23" s="226" t="s">
        <v>27</v>
      </c>
      <c r="M23" s="248">
        <v>789</v>
      </c>
      <c r="N23" s="249">
        <v>735</v>
      </c>
      <c r="O23" s="143">
        <f>+M23+N23</f>
        <v>1524</v>
      </c>
      <c r="P23" s="255">
        <v>0</v>
      </c>
      <c r="Q23" s="145">
        <f>+O23+P23</f>
        <v>1524</v>
      </c>
      <c r="R23" s="248">
        <v>965</v>
      </c>
      <c r="S23" s="249">
        <v>757</v>
      </c>
      <c r="T23" s="143">
        <f>+R23+S23</f>
        <v>1722</v>
      </c>
      <c r="U23" s="255">
        <v>0</v>
      </c>
      <c r="V23" s="147">
        <f>+T23+U23</f>
        <v>1722</v>
      </c>
      <c r="W23" s="222">
        <f>IF(Q23=0,0,((V23/Q23)-1)*100)</f>
        <v>12.992125984251967</v>
      </c>
    </row>
    <row r="24" spans="1:23" ht="14.25" thickTop="1" thickBot="1">
      <c r="A24" s="270" t="str">
        <f t="shared" si="2"/>
        <v xml:space="preserve"> </v>
      </c>
      <c r="B24" s="210" t="s">
        <v>28</v>
      </c>
      <c r="C24" s="113">
        <f t="shared" ref="C24:H24" si="9">+C21+C22+C23</f>
        <v>45</v>
      </c>
      <c r="D24" s="121">
        <f t="shared" si="9"/>
        <v>45</v>
      </c>
      <c r="E24" s="113">
        <f t="shared" si="9"/>
        <v>90</v>
      </c>
      <c r="F24" s="113">
        <f t="shared" si="9"/>
        <v>58</v>
      </c>
      <c r="G24" s="121">
        <f t="shared" si="9"/>
        <v>58</v>
      </c>
      <c r="H24" s="113">
        <f t="shared" si="9"/>
        <v>116</v>
      </c>
      <c r="I24" s="106">
        <f t="shared" ref="I24" si="10">IF(E24=0,0,((H24/E24)-1)*100)</f>
        <v>28.888888888888896</v>
      </c>
      <c r="L24" s="203" t="s">
        <v>28</v>
      </c>
      <c r="M24" s="148">
        <f t="shared" ref="M24:V24" si="11">+M21+M22+M23</f>
        <v>2948</v>
      </c>
      <c r="N24" s="149">
        <f t="shared" si="11"/>
        <v>2736</v>
      </c>
      <c r="O24" s="148">
        <f t="shared" si="11"/>
        <v>5684</v>
      </c>
      <c r="P24" s="148">
        <f t="shared" si="11"/>
        <v>0</v>
      </c>
      <c r="Q24" s="148">
        <f t="shared" si="11"/>
        <v>5684</v>
      </c>
      <c r="R24" s="148">
        <f t="shared" si="11"/>
        <v>3627</v>
      </c>
      <c r="S24" s="149">
        <f t="shared" si="11"/>
        <v>3142</v>
      </c>
      <c r="T24" s="148">
        <f t="shared" si="11"/>
        <v>6769</v>
      </c>
      <c r="U24" s="148">
        <f t="shared" si="11"/>
        <v>0</v>
      </c>
      <c r="V24" s="148">
        <f t="shared" si="11"/>
        <v>6769</v>
      </c>
      <c r="W24" s="151">
        <f t="shared" ref="W24" si="12">IF(Q24=0,0,((V24/Q24)-1)*100)</f>
        <v>19.088669950738925</v>
      </c>
    </row>
    <row r="25" spans="1:23" ht="14.25" thickTop="1" thickBot="1">
      <c r="A25" s="270" t="str">
        <f>IF(ISERROR(F25/G25)," ",IF(F25/G25&gt;0.5,IF(F25/G25&lt;1.5," ","NOT OK"),"NOT OK"))</f>
        <v xml:space="preserve"> </v>
      </c>
      <c r="B25" s="210" t="s">
        <v>94</v>
      </c>
      <c r="C25" s="103">
        <f>+C16+C20+C24</f>
        <v>161</v>
      </c>
      <c r="D25" s="104">
        <f t="shared" ref="D25:H25" si="13">+D16+D20+D24</f>
        <v>162</v>
      </c>
      <c r="E25" s="105">
        <f t="shared" si="13"/>
        <v>323</v>
      </c>
      <c r="F25" s="103">
        <f t="shared" si="13"/>
        <v>194</v>
      </c>
      <c r="G25" s="104">
        <f t="shared" si="13"/>
        <v>198</v>
      </c>
      <c r="H25" s="105">
        <f t="shared" si="13"/>
        <v>392</v>
      </c>
      <c r="I25" s="106">
        <f>IF(E25=0,0,((H25/E25)-1)*100)</f>
        <v>21.362229102167184</v>
      </c>
      <c r="L25" s="203" t="s">
        <v>94</v>
      </c>
      <c r="M25" s="148">
        <f t="shared" ref="M25:V25" si="14">+M16+M20+M24</f>
        <v>10391</v>
      </c>
      <c r="N25" s="149">
        <f t="shared" si="14"/>
        <v>10399</v>
      </c>
      <c r="O25" s="148">
        <f t="shared" si="14"/>
        <v>20790</v>
      </c>
      <c r="P25" s="148">
        <f t="shared" si="14"/>
        <v>0</v>
      </c>
      <c r="Q25" s="148">
        <f t="shared" si="14"/>
        <v>20790</v>
      </c>
      <c r="R25" s="148">
        <f t="shared" si="14"/>
        <v>9967</v>
      </c>
      <c r="S25" s="149">
        <f t="shared" si="14"/>
        <v>8954</v>
      </c>
      <c r="T25" s="148">
        <f t="shared" si="14"/>
        <v>18921</v>
      </c>
      <c r="U25" s="148">
        <f t="shared" si="14"/>
        <v>287</v>
      </c>
      <c r="V25" s="150">
        <f t="shared" si="14"/>
        <v>19208</v>
      </c>
      <c r="W25" s="151">
        <f>IF(Q25=0,0,((V25/Q25)-1)*100)</f>
        <v>-7.6094276094276108</v>
      </c>
    </row>
    <row r="26" spans="1:23" ht="14.25" thickTop="1" thickBot="1">
      <c r="A26" s="271" t="str">
        <f>IF(ISERROR(F26/G26)," ",IF(F26/G26&gt;0.5,IF(F26/G26&lt;1.5," ","NOT OK"),"NOT OK"))</f>
        <v xml:space="preserve"> </v>
      </c>
      <c r="B26" s="210" t="s">
        <v>92</v>
      </c>
      <c r="C26" s="103">
        <f>+C12+C16+C20+C24</f>
        <v>221</v>
      </c>
      <c r="D26" s="104">
        <f t="shared" ref="D26:H26" si="15">+D12+D16+D20+D24</f>
        <v>221</v>
      </c>
      <c r="E26" s="105">
        <f t="shared" si="15"/>
        <v>442</v>
      </c>
      <c r="F26" s="103">
        <f t="shared" si="15"/>
        <v>261</v>
      </c>
      <c r="G26" s="104">
        <f t="shared" si="15"/>
        <v>264</v>
      </c>
      <c r="H26" s="105">
        <f t="shared" si="15"/>
        <v>525</v>
      </c>
      <c r="I26" s="106">
        <f t="shared" ref="I26" si="16">IF(E26=0,0,((H26/E26)-1)*100)</f>
        <v>18.778280542986426</v>
      </c>
      <c r="J26" s="101"/>
      <c r="L26" s="203" t="s">
        <v>92</v>
      </c>
      <c r="M26" s="148">
        <f t="shared" ref="M26:V26" si="17">+M12+M16+M20+M24</f>
        <v>14216</v>
      </c>
      <c r="N26" s="149">
        <f t="shared" si="17"/>
        <v>13932</v>
      </c>
      <c r="O26" s="148">
        <f t="shared" si="17"/>
        <v>28148</v>
      </c>
      <c r="P26" s="148">
        <f t="shared" si="17"/>
        <v>0</v>
      </c>
      <c r="Q26" s="148">
        <f t="shared" si="17"/>
        <v>28148</v>
      </c>
      <c r="R26" s="148">
        <f t="shared" si="17"/>
        <v>14224</v>
      </c>
      <c r="S26" s="149">
        <f t="shared" si="17"/>
        <v>13086</v>
      </c>
      <c r="T26" s="148">
        <f t="shared" si="17"/>
        <v>27310</v>
      </c>
      <c r="U26" s="148">
        <f t="shared" si="17"/>
        <v>293</v>
      </c>
      <c r="V26" s="150">
        <f t="shared" si="17"/>
        <v>27603</v>
      </c>
      <c r="W26" s="151">
        <f t="shared" ref="W26" si="18">IF(Q26=0,0,((V26/Q26)-1)*100)</f>
        <v>-1.9361944010231613</v>
      </c>
    </row>
    <row r="27" spans="1:23" ht="14.25" thickTop="1" thickBot="1">
      <c r="B27" s="205" t="s">
        <v>61</v>
      </c>
      <c r="C27" s="95"/>
      <c r="D27" s="95"/>
      <c r="E27" s="95"/>
      <c r="F27" s="95"/>
      <c r="G27" s="95"/>
      <c r="H27" s="95"/>
      <c r="I27" s="96"/>
      <c r="L27" s="205" t="s">
        <v>61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6"/>
    </row>
    <row r="28" spans="1:23" ht="13.5" thickTop="1">
      <c r="B28" s="316" t="s">
        <v>29</v>
      </c>
      <c r="C28" s="317"/>
      <c r="D28" s="317"/>
      <c r="E28" s="317"/>
      <c r="F28" s="317"/>
      <c r="G28" s="317"/>
      <c r="H28" s="317"/>
      <c r="I28" s="318"/>
      <c r="L28" s="319" t="s">
        <v>30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1"/>
    </row>
    <row r="29" spans="1:23" ht="13.5" thickBot="1">
      <c r="B29" s="307" t="s">
        <v>31</v>
      </c>
      <c r="C29" s="308"/>
      <c r="D29" s="308"/>
      <c r="E29" s="308"/>
      <c r="F29" s="308"/>
      <c r="G29" s="308"/>
      <c r="H29" s="308"/>
      <c r="I29" s="309"/>
      <c r="L29" s="310" t="s">
        <v>32</v>
      </c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2"/>
    </row>
    <row r="30" spans="1:23" ht="14.25" thickTop="1" thickBot="1">
      <c r="B30" s="202"/>
      <c r="C30" s="95"/>
      <c r="D30" s="95"/>
      <c r="E30" s="95"/>
      <c r="F30" s="95"/>
      <c r="G30" s="95"/>
      <c r="H30" s="95"/>
      <c r="I30" s="96"/>
      <c r="L30" s="202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6"/>
    </row>
    <row r="31" spans="1:23" ht="14.25" thickTop="1" thickBot="1">
      <c r="B31" s="224"/>
      <c r="C31" s="301" t="s">
        <v>91</v>
      </c>
      <c r="D31" s="302"/>
      <c r="E31" s="303"/>
      <c r="F31" s="304" t="s">
        <v>93</v>
      </c>
      <c r="G31" s="305"/>
      <c r="H31" s="306"/>
      <c r="I31" s="225" t="s">
        <v>4</v>
      </c>
      <c r="L31" s="224"/>
      <c r="M31" s="313" t="s">
        <v>91</v>
      </c>
      <c r="N31" s="314"/>
      <c r="O31" s="314"/>
      <c r="P31" s="314"/>
      <c r="Q31" s="315"/>
      <c r="R31" s="313" t="s">
        <v>93</v>
      </c>
      <c r="S31" s="314"/>
      <c r="T31" s="314"/>
      <c r="U31" s="314"/>
      <c r="V31" s="315"/>
      <c r="W31" s="225" t="s">
        <v>4</v>
      </c>
    </row>
    <row r="32" spans="1:23" ht="13.5" thickTop="1">
      <c r="B32" s="226" t="s">
        <v>5</v>
      </c>
      <c r="C32" s="227"/>
      <c r="D32" s="228"/>
      <c r="E32" s="158"/>
      <c r="F32" s="227"/>
      <c r="G32" s="228"/>
      <c r="H32" s="158"/>
      <c r="I32" s="229" t="s">
        <v>6</v>
      </c>
      <c r="L32" s="226" t="s">
        <v>5</v>
      </c>
      <c r="M32" s="227"/>
      <c r="N32" s="230"/>
      <c r="O32" s="155"/>
      <c r="P32" s="231"/>
      <c r="Q32" s="156"/>
      <c r="R32" s="227"/>
      <c r="S32" s="230"/>
      <c r="T32" s="155"/>
      <c r="U32" s="231"/>
      <c r="V32" s="155"/>
      <c r="W32" s="229" t="s">
        <v>6</v>
      </c>
    </row>
    <row r="33" spans="1:23" ht="13.5" thickBot="1">
      <c r="B33" s="232"/>
      <c r="C33" s="233" t="s">
        <v>7</v>
      </c>
      <c r="D33" s="234" t="s">
        <v>8</v>
      </c>
      <c r="E33" s="218" t="s">
        <v>9</v>
      </c>
      <c r="F33" s="233" t="s">
        <v>7</v>
      </c>
      <c r="G33" s="234" t="s">
        <v>8</v>
      </c>
      <c r="H33" s="218" t="s">
        <v>9</v>
      </c>
      <c r="I33" s="235"/>
      <c r="L33" s="232"/>
      <c r="M33" s="236" t="s">
        <v>10</v>
      </c>
      <c r="N33" s="237" t="s">
        <v>11</v>
      </c>
      <c r="O33" s="157" t="s">
        <v>12</v>
      </c>
      <c r="P33" s="238" t="s">
        <v>13</v>
      </c>
      <c r="Q33" s="219" t="s">
        <v>9</v>
      </c>
      <c r="R33" s="236" t="s">
        <v>10</v>
      </c>
      <c r="S33" s="237" t="s">
        <v>11</v>
      </c>
      <c r="T33" s="157" t="s">
        <v>12</v>
      </c>
      <c r="U33" s="238" t="s">
        <v>13</v>
      </c>
      <c r="V33" s="157" t="s">
        <v>9</v>
      </c>
      <c r="W33" s="235"/>
    </row>
    <row r="34" spans="1:23" ht="5.25" customHeight="1" thickTop="1">
      <c r="B34" s="226"/>
      <c r="C34" s="239"/>
      <c r="D34" s="240"/>
      <c r="E34" s="99"/>
      <c r="F34" s="239"/>
      <c r="G34" s="240"/>
      <c r="H34" s="99"/>
      <c r="I34" s="241"/>
      <c r="L34" s="226"/>
      <c r="M34" s="242"/>
      <c r="N34" s="243"/>
      <c r="O34" s="141"/>
      <c r="P34" s="244"/>
      <c r="Q34" s="144"/>
      <c r="R34" s="242"/>
      <c r="S34" s="243"/>
      <c r="T34" s="141"/>
      <c r="U34" s="244"/>
      <c r="V34" s="146"/>
      <c r="W34" s="245"/>
    </row>
    <row r="35" spans="1:23">
      <c r="A35" s="95" t="str">
        <f t="shared" si="2"/>
        <v xml:space="preserve"> </v>
      </c>
      <c r="B35" s="226" t="s">
        <v>14</v>
      </c>
      <c r="C35" s="246">
        <v>300</v>
      </c>
      <c r="D35" s="247">
        <v>299</v>
      </c>
      <c r="E35" s="100">
        <f>C35+D35</f>
        <v>599</v>
      </c>
      <c r="F35" s="246">
        <v>470</v>
      </c>
      <c r="G35" s="247">
        <v>469</v>
      </c>
      <c r="H35" s="100">
        <f>F35+G35</f>
        <v>939</v>
      </c>
      <c r="I35" s="222">
        <f t="shared" ref="I35:I47" si="19">IF(E35=0,0,((H35/E35)-1)*100)</f>
        <v>56.761268781302164</v>
      </c>
      <c r="K35" s="101"/>
      <c r="L35" s="226" t="s">
        <v>14</v>
      </c>
      <c r="M35" s="248">
        <v>48342</v>
      </c>
      <c r="N35" s="249">
        <v>45506</v>
      </c>
      <c r="O35" s="142">
        <f>+M35+N35</f>
        <v>93848</v>
      </c>
      <c r="P35" s="102">
        <v>0</v>
      </c>
      <c r="Q35" s="145">
        <f>O35+P35</f>
        <v>93848</v>
      </c>
      <c r="R35" s="248">
        <v>65338</v>
      </c>
      <c r="S35" s="249">
        <v>60778</v>
      </c>
      <c r="T35" s="142">
        <f>+R35+S35</f>
        <v>126116</v>
      </c>
      <c r="U35" s="102">
        <v>0</v>
      </c>
      <c r="V35" s="147">
        <f>T35+U35</f>
        <v>126116</v>
      </c>
      <c r="W35" s="222">
        <f t="shared" ref="W35:W46" si="20">IF(Q35=0,0,((V35/Q35)-1)*100)</f>
        <v>34.383258034268181</v>
      </c>
    </row>
    <row r="36" spans="1:23">
      <c r="A36" s="95" t="str">
        <f t="shared" si="2"/>
        <v xml:space="preserve"> </v>
      </c>
      <c r="B36" s="226" t="s">
        <v>15</v>
      </c>
      <c r="C36" s="246">
        <v>341</v>
      </c>
      <c r="D36" s="247">
        <v>343</v>
      </c>
      <c r="E36" s="100">
        <f>C36+D36</f>
        <v>684</v>
      </c>
      <c r="F36" s="246">
        <v>468</v>
      </c>
      <c r="G36" s="247">
        <v>468</v>
      </c>
      <c r="H36" s="100">
        <f>F36+G36</f>
        <v>936</v>
      </c>
      <c r="I36" s="222">
        <f t="shared" si="19"/>
        <v>36.842105263157897</v>
      </c>
      <c r="K36" s="101"/>
      <c r="L36" s="226" t="s">
        <v>15</v>
      </c>
      <c r="M36" s="248">
        <v>53743</v>
      </c>
      <c r="N36" s="249">
        <v>51030</v>
      </c>
      <c r="O36" s="142">
        <f>+M36+N36</f>
        <v>104773</v>
      </c>
      <c r="P36" s="102">
        <v>0</v>
      </c>
      <c r="Q36" s="145">
        <f>O36+P36</f>
        <v>104773</v>
      </c>
      <c r="R36" s="248">
        <v>65213</v>
      </c>
      <c r="S36" s="249">
        <v>62056</v>
      </c>
      <c r="T36" s="142">
        <f>+R36+S36</f>
        <v>127269</v>
      </c>
      <c r="U36" s="102">
        <v>0</v>
      </c>
      <c r="V36" s="147">
        <f>T36+U36</f>
        <v>127269</v>
      </c>
      <c r="W36" s="222">
        <f t="shared" si="20"/>
        <v>21.47118055224151</v>
      </c>
    </row>
    <row r="37" spans="1:23" ht="13.5" thickBot="1">
      <c r="A37" s="95" t="str">
        <f t="shared" si="2"/>
        <v xml:space="preserve"> </v>
      </c>
      <c r="B37" s="232" t="s">
        <v>16</v>
      </c>
      <c r="C37" s="250">
        <v>395</v>
      </c>
      <c r="D37" s="251">
        <v>394</v>
      </c>
      <c r="E37" s="100">
        <f>C37+D37</f>
        <v>789</v>
      </c>
      <c r="F37" s="250">
        <v>569</v>
      </c>
      <c r="G37" s="251">
        <v>570</v>
      </c>
      <c r="H37" s="100">
        <f>F37+G37</f>
        <v>1139</v>
      </c>
      <c r="I37" s="222">
        <f t="shared" si="19"/>
        <v>44.359949302915091</v>
      </c>
      <c r="K37" s="101"/>
      <c r="L37" s="232" t="s">
        <v>16</v>
      </c>
      <c r="M37" s="248">
        <v>61153</v>
      </c>
      <c r="N37" s="249">
        <v>55244</v>
      </c>
      <c r="O37" s="142">
        <f>+M37+N37</f>
        <v>116397</v>
      </c>
      <c r="P37" s="102">
        <v>175</v>
      </c>
      <c r="Q37" s="145">
        <f>O37+P37</f>
        <v>116572</v>
      </c>
      <c r="R37" s="248">
        <v>78219</v>
      </c>
      <c r="S37" s="249">
        <v>69866</v>
      </c>
      <c r="T37" s="142">
        <f>+R37+S37</f>
        <v>148085</v>
      </c>
      <c r="U37" s="102">
        <v>0</v>
      </c>
      <c r="V37" s="147">
        <f>T37+U37</f>
        <v>148085</v>
      </c>
      <c r="W37" s="222">
        <f t="shared" si="20"/>
        <v>27.033078269224163</v>
      </c>
    </row>
    <row r="38" spans="1:23" ht="14.25" thickTop="1" thickBot="1">
      <c r="A38" s="95" t="str">
        <f>IF(ISERROR(F38/G38)," ",IF(F38/G38&gt;0.5,IF(F38/G38&lt;1.5," ","NOT OK"),"NOT OK"))</f>
        <v xml:space="preserve"> </v>
      </c>
      <c r="B38" s="210" t="s">
        <v>17</v>
      </c>
      <c r="C38" s="103">
        <f t="shared" ref="C38:H38" si="21">C35+C36+C37</f>
        <v>1036</v>
      </c>
      <c r="D38" s="104">
        <f t="shared" si="21"/>
        <v>1036</v>
      </c>
      <c r="E38" s="105">
        <f t="shared" si="21"/>
        <v>2072</v>
      </c>
      <c r="F38" s="103">
        <f t="shared" si="21"/>
        <v>1507</v>
      </c>
      <c r="G38" s="104">
        <f t="shared" si="21"/>
        <v>1507</v>
      </c>
      <c r="H38" s="105">
        <f t="shared" si="21"/>
        <v>3014</v>
      </c>
      <c r="I38" s="106">
        <f>IF(E38=0,0,((H38/E38)-1)*100)</f>
        <v>45.463320463320464</v>
      </c>
      <c r="L38" s="203" t="s">
        <v>17</v>
      </c>
      <c r="M38" s="148">
        <f t="shared" ref="M38:V38" si="22">M35+M36+M37</f>
        <v>163238</v>
      </c>
      <c r="N38" s="149">
        <f t="shared" si="22"/>
        <v>151780</v>
      </c>
      <c r="O38" s="148">
        <f t="shared" si="22"/>
        <v>315018</v>
      </c>
      <c r="P38" s="148">
        <f t="shared" si="22"/>
        <v>175</v>
      </c>
      <c r="Q38" s="148">
        <f t="shared" si="22"/>
        <v>315193</v>
      </c>
      <c r="R38" s="148">
        <f t="shared" si="22"/>
        <v>208770</v>
      </c>
      <c r="S38" s="149">
        <f t="shared" si="22"/>
        <v>192700</v>
      </c>
      <c r="T38" s="148">
        <f t="shared" si="22"/>
        <v>401470</v>
      </c>
      <c r="U38" s="148">
        <f t="shared" si="22"/>
        <v>0</v>
      </c>
      <c r="V38" s="150">
        <f t="shared" si="22"/>
        <v>401470</v>
      </c>
      <c r="W38" s="151">
        <f>IF(Q38=0,0,((V38/Q38)-1)*100)</f>
        <v>27.372752567474535</v>
      </c>
    </row>
    <row r="39" spans="1:23" ht="13.5" thickTop="1">
      <c r="A39" s="95" t="str">
        <f t="shared" si="2"/>
        <v xml:space="preserve"> </v>
      </c>
      <c r="B39" s="226" t="s">
        <v>18</v>
      </c>
      <c r="C39" s="246">
        <v>415</v>
      </c>
      <c r="D39" s="247">
        <v>414</v>
      </c>
      <c r="E39" s="100">
        <f>C39+D39</f>
        <v>829</v>
      </c>
      <c r="F39" s="246">
        <v>600</v>
      </c>
      <c r="G39" s="247">
        <v>598</v>
      </c>
      <c r="H39" s="100">
        <f>F39+G39</f>
        <v>1198</v>
      </c>
      <c r="I39" s="222">
        <f t="shared" si="19"/>
        <v>44.511459589867307</v>
      </c>
      <c r="L39" s="226" t="s">
        <v>18</v>
      </c>
      <c r="M39" s="248">
        <v>57961</v>
      </c>
      <c r="N39" s="249">
        <v>57999</v>
      </c>
      <c r="O39" s="142">
        <f>+M39+N39</f>
        <v>115960</v>
      </c>
      <c r="P39" s="102">
        <v>0</v>
      </c>
      <c r="Q39" s="145">
        <f>O39+P39</f>
        <v>115960</v>
      </c>
      <c r="R39" s="248">
        <v>79920</v>
      </c>
      <c r="S39" s="249">
        <v>80523</v>
      </c>
      <c r="T39" s="142">
        <f>+R39+S39</f>
        <v>160443</v>
      </c>
      <c r="U39" s="102">
        <v>0</v>
      </c>
      <c r="V39" s="147">
        <f>T39+U39</f>
        <v>160443</v>
      </c>
      <c r="W39" s="222">
        <f t="shared" si="20"/>
        <v>38.360641600551901</v>
      </c>
    </row>
    <row r="40" spans="1:23">
      <c r="A40" s="95" t="str">
        <f t="shared" si="2"/>
        <v xml:space="preserve"> </v>
      </c>
      <c r="B40" s="226" t="s">
        <v>19</v>
      </c>
      <c r="C40" s="248">
        <v>402</v>
      </c>
      <c r="D40" s="252">
        <v>403</v>
      </c>
      <c r="E40" s="100">
        <f>+C40+D40</f>
        <v>805</v>
      </c>
      <c r="F40" s="248">
        <v>571</v>
      </c>
      <c r="G40" s="252">
        <v>571</v>
      </c>
      <c r="H40" s="107">
        <f>F40+G40</f>
        <v>1142</v>
      </c>
      <c r="I40" s="222">
        <f>IF(E40=0,0,((H40/E40)-1)*100)</f>
        <v>41.863354037267086</v>
      </c>
      <c r="L40" s="226" t="s">
        <v>19</v>
      </c>
      <c r="M40" s="248">
        <v>52233</v>
      </c>
      <c r="N40" s="249">
        <v>54504</v>
      </c>
      <c r="O40" s="142">
        <f>+M40+N40</f>
        <v>106737</v>
      </c>
      <c r="P40" s="102">
        <v>2</v>
      </c>
      <c r="Q40" s="145">
        <f>O40+P40</f>
        <v>106739</v>
      </c>
      <c r="R40" s="248">
        <v>67204</v>
      </c>
      <c r="S40" s="249">
        <v>67676</v>
      </c>
      <c r="T40" s="142">
        <f>+R40+S40</f>
        <v>134880</v>
      </c>
      <c r="U40" s="102">
        <v>0</v>
      </c>
      <c r="V40" s="147">
        <f>T40+U40</f>
        <v>134880</v>
      </c>
      <c r="W40" s="222">
        <f>IF(Q40=0,0,((V40/Q40)-1)*100)</f>
        <v>26.364309202821843</v>
      </c>
    </row>
    <row r="41" spans="1:23" ht="13.5" thickBot="1">
      <c r="A41" s="95" t="str">
        <f>IF(ISERROR(F41/G41)," ",IF(F41/G41&gt;0.5,IF(F41/G41&lt;1.5," ","NOT OK"),"NOT OK"))</f>
        <v xml:space="preserve"> </v>
      </c>
      <c r="B41" s="226" t="s">
        <v>20</v>
      </c>
      <c r="C41" s="248">
        <v>455</v>
      </c>
      <c r="D41" s="252">
        <v>455</v>
      </c>
      <c r="E41" s="100">
        <f>+C41+D41</f>
        <v>910</v>
      </c>
      <c r="F41" s="248">
        <v>565</v>
      </c>
      <c r="G41" s="252">
        <v>564</v>
      </c>
      <c r="H41" s="107">
        <f>F41+G41</f>
        <v>1129</v>
      </c>
      <c r="I41" s="222">
        <f>IF(E41=0,0,((H41/E41)-1)*100)</f>
        <v>24.065934065934069</v>
      </c>
      <c r="L41" s="226" t="s">
        <v>20</v>
      </c>
      <c r="M41" s="248">
        <v>58133</v>
      </c>
      <c r="N41" s="249">
        <v>57992</v>
      </c>
      <c r="O41" s="142">
        <f>+M41+N41</f>
        <v>116125</v>
      </c>
      <c r="P41" s="102">
        <v>148</v>
      </c>
      <c r="Q41" s="145">
        <f>O41+P41</f>
        <v>116273</v>
      </c>
      <c r="R41" s="248">
        <v>66105</v>
      </c>
      <c r="S41" s="249">
        <v>66740</v>
      </c>
      <c r="T41" s="142">
        <f>+R41+S41</f>
        <v>132845</v>
      </c>
      <c r="U41" s="102">
        <v>210</v>
      </c>
      <c r="V41" s="147">
        <f>T41+U41</f>
        <v>133055</v>
      </c>
      <c r="W41" s="222">
        <f>IF(Q41=0,0,((V41/Q41)-1)*100)</f>
        <v>14.43327341687235</v>
      </c>
    </row>
    <row r="42" spans="1:23" ht="14.25" thickTop="1" thickBot="1">
      <c r="A42" s="95" t="str">
        <f>IF(ISERROR(F42/G42)," ",IF(F42/G42&gt;0.5,IF(F42/G42&lt;1.5," ","NOT OK"),"NOT OK"))</f>
        <v xml:space="preserve"> </v>
      </c>
      <c r="B42" s="210" t="s">
        <v>89</v>
      </c>
      <c r="C42" s="103">
        <f t="shared" ref="C42:H42" si="23">+C39+C40+C41</f>
        <v>1272</v>
      </c>
      <c r="D42" s="104">
        <f t="shared" si="23"/>
        <v>1272</v>
      </c>
      <c r="E42" s="105">
        <f t="shared" si="23"/>
        <v>2544</v>
      </c>
      <c r="F42" s="103">
        <f t="shared" si="23"/>
        <v>1736</v>
      </c>
      <c r="G42" s="104">
        <f t="shared" si="23"/>
        <v>1733</v>
      </c>
      <c r="H42" s="105">
        <f t="shared" si="23"/>
        <v>3469</v>
      </c>
      <c r="I42" s="106">
        <f>IF(E42=0,0,((H42/E42)-1)*100)</f>
        <v>36.360062893081761</v>
      </c>
      <c r="L42" s="203" t="s">
        <v>89</v>
      </c>
      <c r="M42" s="148">
        <f t="shared" ref="M42:V42" si="24">+M39+M40+M41</f>
        <v>168327</v>
      </c>
      <c r="N42" s="149">
        <f t="shared" si="24"/>
        <v>170495</v>
      </c>
      <c r="O42" s="148">
        <f t="shared" si="24"/>
        <v>338822</v>
      </c>
      <c r="P42" s="148">
        <f t="shared" si="24"/>
        <v>150</v>
      </c>
      <c r="Q42" s="148">
        <f t="shared" si="24"/>
        <v>338972</v>
      </c>
      <c r="R42" s="148">
        <f t="shared" si="24"/>
        <v>213229</v>
      </c>
      <c r="S42" s="149">
        <f t="shared" si="24"/>
        <v>214939</v>
      </c>
      <c r="T42" s="148">
        <f t="shared" si="24"/>
        <v>428168</v>
      </c>
      <c r="U42" s="148">
        <f t="shared" si="24"/>
        <v>210</v>
      </c>
      <c r="V42" s="150">
        <f t="shared" si="24"/>
        <v>428378</v>
      </c>
      <c r="W42" s="151">
        <f>IF(Q42=0,0,((V42/Q42)-1)*100)</f>
        <v>26.375629845532966</v>
      </c>
    </row>
    <row r="43" spans="1:23" ht="13.5" thickTop="1">
      <c r="A43" s="95" t="str">
        <f t="shared" si="2"/>
        <v xml:space="preserve"> </v>
      </c>
      <c r="B43" s="226" t="s">
        <v>33</v>
      </c>
      <c r="C43" s="253">
        <v>476</v>
      </c>
      <c r="D43" s="254">
        <v>476</v>
      </c>
      <c r="E43" s="100">
        <f>+C43+D43</f>
        <v>952</v>
      </c>
      <c r="F43" s="253">
        <v>512</v>
      </c>
      <c r="G43" s="254">
        <v>513</v>
      </c>
      <c r="H43" s="107">
        <f>F43+G43</f>
        <v>1025</v>
      </c>
      <c r="I43" s="222">
        <f t="shared" si="19"/>
        <v>7.6680672268907513</v>
      </c>
      <c r="L43" s="226" t="s">
        <v>21</v>
      </c>
      <c r="M43" s="248">
        <v>61474</v>
      </c>
      <c r="N43" s="249">
        <v>60810</v>
      </c>
      <c r="O43" s="142">
        <f>+N43+M43</f>
        <v>122284</v>
      </c>
      <c r="P43" s="102">
        <v>0</v>
      </c>
      <c r="Q43" s="145">
        <f>+O43+P43</f>
        <v>122284</v>
      </c>
      <c r="R43" s="248">
        <v>69203</v>
      </c>
      <c r="S43" s="249">
        <v>69215</v>
      </c>
      <c r="T43" s="142">
        <f>+S43+R43</f>
        <v>138418</v>
      </c>
      <c r="U43" s="102">
        <v>0</v>
      </c>
      <c r="V43" s="147">
        <f>+T43+U43</f>
        <v>138418</v>
      </c>
      <c r="W43" s="222">
        <f t="shared" si="20"/>
        <v>13.193876549671257</v>
      </c>
    </row>
    <row r="44" spans="1:23">
      <c r="A44" s="95" t="str">
        <f>IF(ISERROR(F44/G44)," ",IF(F44/G44&gt;0.5,IF(F44/G44&lt;1.5," ","NOT OK"),"NOT OK"))</f>
        <v xml:space="preserve"> </v>
      </c>
      <c r="B44" s="226" t="s">
        <v>90</v>
      </c>
      <c r="C44" s="253">
        <v>504</v>
      </c>
      <c r="D44" s="254">
        <v>503</v>
      </c>
      <c r="E44" s="100">
        <f>+C44+D44</f>
        <v>1007</v>
      </c>
      <c r="F44" s="253">
        <v>514</v>
      </c>
      <c r="G44" s="254">
        <v>514</v>
      </c>
      <c r="H44" s="107">
        <f>F44+G44</f>
        <v>1028</v>
      </c>
      <c r="I44" s="222">
        <f>IF(E44=0,0,((H44/E44)-1)*100)</f>
        <v>2.0854021847070525</v>
      </c>
      <c r="L44" s="226" t="s">
        <v>90</v>
      </c>
      <c r="M44" s="248">
        <v>52538</v>
      </c>
      <c r="N44" s="249">
        <v>51293</v>
      </c>
      <c r="O44" s="142">
        <f>+N44+M44</f>
        <v>103831</v>
      </c>
      <c r="P44" s="102">
        <v>0</v>
      </c>
      <c r="Q44" s="145">
        <f>+O44+P44</f>
        <v>103831</v>
      </c>
      <c r="R44" s="248">
        <v>65431</v>
      </c>
      <c r="S44" s="249">
        <v>65537</v>
      </c>
      <c r="T44" s="142">
        <f>+S44+R44</f>
        <v>130968</v>
      </c>
      <c r="U44" s="102">
        <v>0</v>
      </c>
      <c r="V44" s="147">
        <f>+T44+U44</f>
        <v>130968</v>
      </c>
      <c r="W44" s="222">
        <f>IF(Q44=0,0,((V44/Q44)-1)*100)</f>
        <v>26.135739807957158</v>
      </c>
    </row>
    <row r="45" spans="1:23" ht="13.5" thickBot="1">
      <c r="A45" s="95" t="str">
        <f t="shared" si="2"/>
        <v xml:space="preserve"> </v>
      </c>
      <c r="B45" s="226" t="s">
        <v>22</v>
      </c>
      <c r="C45" s="253">
        <v>376</v>
      </c>
      <c r="D45" s="254">
        <v>377</v>
      </c>
      <c r="E45" s="100">
        <f>+C45+D45</f>
        <v>753</v>
      </c>
      <c r="F45" s="253">
        <v>458</v>
      </c>
      <c r="G45" s="254">
        <v>458</v>
      </c>
      <c r="H45" s="107">
        <f>F45+G45</f>
        <v>916</v>
      </c>
      <c r="I45" s="222">
        <f t="shared" si="19"/>
        <v>21.646746347941569</v>
      </c>
      <c r="L45" s="226" t="s">
        <v>22</v>
      </c>
      <c r="M45" s="248">
        <v>43351</v>
      </c>
      <c r="N45" s="249">
        <v>42980</v>
      </c>
      <c r="O45" s="143">
        <f>+N45+M45</f>
        <v>86331</v>
      </c>
      <c r="P45" s="255">
        <v>0</v>
      </c>
      <c r="Q45" s="145">
        <f>+O45+P45</f>
        <v>86331</v>
      </c>
      <c r="R45" s="248">
        <v>59565</v>
      </c>
      <c r="S45" s="249">
        <v>60143</v>
      </c>
      <c r="T45" s="143">
        <f>+S45+R45</f>
        <v>119708</v>
      </c>
      <c r="U45" s="255">
        <v>0</v>
      </c>
      <c r="V45" s="147">
        <f>+T45+U45</f>
        <v>119708</v>
      </c>
      <c r="W45" s="222">
        <f t="shared" si="20"/>
        <v>38.661662670419659</v>
      </c>
    </row>
    <row r="46" spans="1:23" ht="16.5" thickTop="1" thickBot="1">
      <c r="A46" s="115" t="str">
        <f t="shared" si="2"/>
        <v xml:space="preserve"> </v>
      </c>
      <c r="B46" s="211" t="s">
        <v>57</v>
      </c>
      <c r="C46" s="113">
        <f>C43+C44+C45</f>
        <v>1356</v>
      </c>
      <c r="D46" s="114">
        <f t="shared" ref="D46" si="25">D43+D44+D45</f>
        <v>1356</v>
      </c>
      <c r="E46" s="112">
        <f t="shared" ref="E46" si="26">E43+E44+E45</f>
        <v>2712</v>
      </c>
      <c r="F46" s="113">
        <f t="shared" ref="F46" si="27">F43+F44+F45</f>
        <v>1484</v>
      </c>
      <c r="G46" s="114">
        <f t="shared" ref="G46" si="28">G43+G44+G45</f>
        <v>1485</v>
      </c>
      <c r="H46" s="114">
        <f t="shared" ref="H46" si="29">H43+H44+H45</f>
        <v>2969</v>
      </c>
      <c r="I46" s="106">
        <f t="shared" si="19"/>
        <v>9.4764011799409964</v>
      </c>
      <c r="J46" s="115"/>
      <c r="K46" s="116"/>
      <c r="L46" s="204" t="s">
        <v>23</v>
      </c>
      <c r="M46" s="152">
        <f>M43+M44+M45</f>
        <v>157363</v>
      </c>
      <c r="N46" s="152">
        <f t="shared" ref="N46" si="30">N43+N44+N45</f>
        <v>155083</v>
      </c>
      <c r="O46" s="153">
        <f t="shared" ref="O46" si="31">O43+O44+O45</f>
        <v>312446</v>
      </c>
      <c r="P46" s="153">
        <f t="shared" ref="P46" si="32">P43+P44+P45</f>
        <v>0</v>
      </c>
      <c r="Q46" s="153">
        <f t="shared" ref="Q46" si="33">Q43+Q44+Q45</f>
        <v>312446</v>
      </c>
      <c r="R46" s="152">
        <f t="shared" ref="R46" si="34">R43+R44+R45</f>
        <v>194199</v>
      </c>
      <c r="S46" s="152">
        <f t="shared" ref="S46" si="35">S43+S44+S45</f>
        <v>194895</v>
      </c>
      <c r="T46" s="153">
        <f t="shared" ref="T46" si="36">T43+T44+T45</f>
        <v>389094</v>
      </c>
      <c r="U46" s="153">
        <f t="shared" ref="U46" si="37">U43+U44+U45</f>
        <v>0</v>
      </c>
      <c r="V46" s="153">
        <f t="shared" ref="V46" si="38">V43+V44+V45</f>
        <v>389094</v>
      </c>
      <c r="W46" s="154">
        <f t="shared" si="20"/>
        <v>24.531599060317632</v>
      </c>
    </row>
    <row r="47" spans="1:23" ht="13.5" thickTop="1">
      <c r="A47" s="95" t="str">
        <f t="shared" si="2"/>
        <v xml:space="preserve"> </v>
      </c>
      <c r="B47" s="226" t="s">
        <v>24</v>
      </c>
      <c r="C47" s="248">
        <v>378</v>
      </c>
      <c r="D47" s="252">
        <v>378</v>
      </c>
      <c r="E47" s="117">
        <f>+C47+D47</f>
        <v>756</v>
      </c>
      <c r="F47" s="248">
        <v>471</v>
      </c>
      <c r="G47" s="252">
        <v>471</v>
      </c>
      <c r="H47" s="118">
        <f t="shared" ref="H47" si="39">F47+G47</f>
        <v>942</v>
      </c>
      <c r="I47" s="222">
        <f t="shared" si="19"/>
        <v>24.603174603174605</v>
      </c>
      <c r="L47" s="226" t="s">
        <v>25</v>
      </c>
      <c r="M47" s="248">
        <v>51608</v>
      </c>
      <c r="N47" s="249">
        <v>50402</v>
      </c>
      <c r="O47" s="143">
        <f>+N47+M47</f>
        <v>102010</v>
      </c>
      <c r="P47" s="256">
        <v>0</v>
      </c>
      <c r="Q47" s="145">
        <f>+O47+P47</f>
        <v>102010</v>
      </c>
      <c r="R47" s="248">
        <v>69325</v>
      </c>
      <c r="S47" s="249">
        <v>65212</v>
      </c>
      <c r="T47" s="143">
        <f>+S47+R47</f>
        <v>134537</v>
      </c>
      <c r="U47" s="256">
        <v>0</v>
      </c>
      <c r="V47" s="147">
        <f>+T47+U47</f>
        <v>134537</v>
      </c>
      <c r="W47" s="222">
        <f>IF(Q47=0,0,((V47/Q47)-1)*100)</f>
        <v>31.88608959905892</v>
      </c>
    </row>
    <row r="48" spans="1:23">
      <c r="A48" s="95" t="str">
        <f t="shared" si="2"/>
        <v xml:space="preserve"> </v>
      </c>
      <c r="B48" s="226" t="s">
        <v>26</v>
      </c>
      <c r="C48" s="248">
        <v>377</v>
      </c>
      <c r="D48" s="252">
        <v>377</v>
      </c>
      <c r="E48" s="119">
        <f>+C48+D48</f>
        <v>754</v>
      </c>
      <c r="F48" s="248">
        <v>484</v>
      </c>
      <c r="G48" s="252">
        <v>484</v>
      </c>
      <c r="H48" s="119">
        <f>F48+G48</f>
        <v>968</v>
      </c>
      <c r="I48" s="222">
        <f>IF(E48=0,0,((H48/E48)-1)*100)</f>
        <v>28.381962864721476</v>
      </c>
      <c r="L48" s="226" t="s">
        <v>26</v>
      </c>
      <c r="M48" s="248">
        <v>53298</v>
      </c>
      <c r="N48" s="249">
        <v>52599</v>
      </c>
      <c r="O48" s="143">
        <f>+N48+M48</f>
        <v>105897</v>
      </c>
      <c r="P48" s="102">
        <v>0</v>
      </c>
      <c r="Q48" s="145">
        <f>+O48+P48</f>
        <v>105897</v>
      </c>
      <c r="R48" s="248">
        <v>69235</v>
      </c>
      <c r="S48" s="249">
        <v>69067</v>
      </c>
      <c r="T48" s="143">
        <f>+S48+R48</f>
        <v>138302</v>
      </c>
      <c r="U48" s="102">
        <v>0</v>
      </c>
      <c r="V48" s="147">
        <f>+T48+U48</f>
        <v>138302</v>
      </c>
      <c r="W48" s="222">
        <f>IF(Q48=0,0,((V48/Q48)-1)*100)</f>
        <v>30.600489154555845</v>
      </c>
    </row>
    <row r="49" spans="1:23" ht="13.5" thickBot="1">
      <c r="A49" s="95" t="str">
        <f t="shared" si="2"/>
        <v xml:space="preserve"> </v>
      </c>
      <c r="B49" s="226" t="s">
        <v>27</v>
      </c>
      <c r="C49" s="248">
        <v>375</v>
      </c>
      <c r="D49" s="257">
        <v>374</v>
      </c>
      <c r="E49" s="120">
        <f>+C49+D49</f>
        <v>749</v>
      </c>
      <c r="F49" s="248">
        <v>456</v>
      </c>
      <c r="G49" s="257">
        <v>456</v>
      </c>
      <c r="H49" s="120">
        <f>F49+G49</f>
        <v>912</v>
      </c>
      <c r="I49" s="223">
        <f>IF(E49=0,0,((H49/E49)-1)*100)</f>
        <v>21.762349799732974</v>
      </c>
      <c r="L49" s="226" t="s">
        <v>27</v>
      </c>
      <c r="M49" s="248">
        <v>45225</v>
      </c>
      <c r="N49" s="249">
        <v>43817</v>
      </c>
      <c r="O49" s="143">
        <f>+N49+M49</f>
        <v>89042</v>
      </c>
      <c r="P49" s="255">
        <v>0</v>
      </c>
      <c r="Q49" s="145">
        <f>+O49+P49</f>
        <v>89042</v>
      </c>
      <c r="R49" s="248">
        <v>61120</v>
      </c>
      <c r="S49" s="249">
        <v>59828</v>
      </c>
      <c r="T49" s="143">
        <f>+S49+R49</f>
        <v>120948</v>
      </c>
      <c r="U49" s="255">
        <v>0</v>
      </c>
      <c r="V49" s="147">
        <f>+T49+U49</f>
        <v>120948</v>
      </c>
      <c r="W49" s="222">
        <f>IF(Q49=0,0,((V49/Q49)-1)*100)</f>
        <v>35.832528469710923</v>
      </c>
    </row>
    <row r="50" spans="1:23" ht="14.25" thickTop="1" thickBot="1">
      <c r="A50" s="95" t="str">
        <f t="shared" si="2"/>
        <v xml:space="preserve"> </v>
      </c>
      <c r="B50" s="210" t="s">
        <v>28</v>
      </c>
      <c r="C50" s="113">
        <f t="shared" ref="C50:H50" si="40">+C47+C48+C49</f>
        <v>1130</v>
      </c>
      <c r="D50" s="121">
        <f t="shared" si="40"/>
        <v>1129</v>
      </c>
      <c r="E50" s="113">
        <f t="shared" si="40"/>
        <v>2259</v>
      </c>
      <c r="F50" s="113">
        <f t="shared" si="40"/>
        <v>1411</v>
      </c>
      <c r="G50" s="121">
        <f t="shared" si="40"/>
        <v>1411</v>
      </c>
      <c r="H50" s="113">
        <f t="shared" si="40"/>
        <v>2822</v>
      </c>
      <c r="I50" s="106">
        <f>IF(E50=0,0,((H50/E50)-1)*100)</f>
        <v>24.922532093846826</v>
      </c>
      <c r="L50" s="203" t="s">
        <v>28</v>
      </c>
      <c r="M50" s="148">
        <f t="shared" ref="M50:V50" si="41">+M47+M48+M49</f>
        <v>150131</v>
      </c>
      <c r="N50" s="149">
        <f t="shared" si="41"/>
        <v>146818</v>
      </c>
      <c r="O50" s="148">
        <f t="shared" si="41"/>
        <v>296949</v>
      </c>
      <c r="P50" s="148">
        <f t="shared" si="41"/>
        <v>0</v>
      </c>
      <c r="Q50" s="148">
        <f t="shared" si="41"/>
        <v>296949</v>
      </c>
      <c r="R50" s="148">
        <f t="shared" si="41"/>
        <v>199680</v>
      </c>
      <c r="S50" s="149">
        <f t="shared" si="41"/>
        <v>194107</v>
      </c>
      <c r="T50" s="148">
        <f t="shared" si="41"/>
        <v>393787</v>
      </c>
      <c r="U50" s="148">
        <f t="shared" si="41"/>
        <v>0</v>
      </c>
      <c r="V50" s="148">
        <f t="shared" si="41"/>
        <v>393787</v>
      </c>
      <c r="W50" s="151">
        <f t="shared" ref="W50" si="42">IF(Q50=0,0,((V50/Q50)-1)*100)</f>
        <v>32.610987071854083</v>
      </c>
    </row>
    <row r="51" spans="1:23" ht="14.25" thickTop="1" thickBot="1">
      <c r="A51" s="95" t="str">
        <f>IF(ISERROR(F51/G51)," ",IF(F51/G51&gt;0.5,IF(F51/G51&lt;1.5," ","NOT OK"),"NOT OK"))</f>
        <v xml:space="preserve"> </v>
      </c>
      <c r="B51" s="210" t="s">
        <v>94</v>
      </c>
      <c r="C51" s="103">
        <f>+C42+C46+C50</f>
        <v>3758</v>
      </c>
      <c r="D51" s="104">
        <f t="shared" ref="D51" si="43">+D42+D46+D50</f>
        <v>3757</v>
      </c>
      <c r="E51" s="105">
        <f t="shared" ref="E51" si="44">+E42+E46+E50</f>
        <v>7515</v>
      </c>
      <c r="F51" s="103">
        <f t="shared" ref="F51" si="45">+F42+F46+F50</f>
        <v>4631</v>
      </c>
      <c r="G51" s="104">
        <f t="shared" ref="G51" si="46">+G42+G46+G50</f>
        <v>4629</v>
      </c>
      <c r="H51" s="105">
        <f t="shared" ref="H51" si="47">+H42+H46+H50</f>
        <v>9260</v>
      </c>
      <c r="I51" s="106">
        <f t="shared" ref="I51" si="48">IF(E51=0,0,((H51/E51)-1)*100)</f>
        <v>23.220226214238181</v>
      </c>
      <c r="L51" s="203" t="s">
        <v>94</v>
      </c>
      <c r="M51" s="148">
        <f t="shared" ref="M51" si="49">+M42+M46+M50</f>
        <v>475821</v>
      </c>
      <c r="N51" s="149">
        <f t="shared" ref="N51" si="50">+N42+N46+N50</f>
        <v>472396</v>
      </c>
      <c r="O51" s="148">
        <f t="shared" ref="O51" si="51">+O42+O46+O50</f>
        <v>948217</v>
      </c>
      <c r="P51" s="148">
        <f t="shared" ref="P51" si="52">+P42+P46+P50</f>
        <v>150</v>
      </c>
      <c r="Q51" s="148">
        <f t="shared" ref="Q51" si="53">+Q42+Q46+Q50</f>
        <v>948367</v>
      </c>
      <c r="R51" s="148">
        <f t="shared" ref="R51" si="54">+R42+R46+R50</f>
        <v>607108</v>
      </c>
      <c r="S51" s="149">
        <f t="shared" ref="S51" si="55">+S42+S46+S50</f>
        <v>603941</v>
      </c>
      <c r="T51" s="148">
        <f t="shared" ref="T51" si="56">+T42+T46+T50</f>
        <v>1211049</v>
      </c>
      <c r="U51" s="148">
        <f t="shared" ref="U51" si="57">+U42+U46+U50</f>
        <v>210</v>
      </c>
      <c r="V51" s="150">
        <f t="shared" ref="V51" si="58">+V42+V46+V50</f>
        <v>1211259</v>
      </c>
      <c r="W51" s="151">
        <f t="shared" ref="W51" si="59">IF(Q51=0,0,((V51/Q51)-1)*100)</f>
        <v>27.720492172334122</v>
      </c>
    </row>
    <row r="52" spans="1:23" ht="14.25" thickTop="1" thickBot="1">
      <c r="A52" s="95" t="str">
        <f>IF(ISERROR(F52/G52)," ",IF(F52/G52&gt;0.5,IF(F52/G52&lt;1.5," ","NOT OK"),"NOT OK"))</f>
        <v xml:space="preserve"> </v>
      </c>
      <c r="B52" s="210" t="s">
        <v>92</v>
      </c>
      <c r="C52" s="103">
        <f>+C38+C42+C46+C50</f>
        <v>4794</v>
      </c>
      <c r="D52" s="104">
        <f t="shared" ref="D52:H52" si="60">+D38+D42+D46+D50</f>
        <v>4793</v>
      </c>
      <c r="E52" s="105">
        <f t="shared" si="60"/>
        <v>9587</v>
      </c>
      <c r="F52" s="103">
        <f t="shared" si="60"/>
        <v>6138</v>
      </c>
      <c r="G52" s="104">
        <f t="shared" si="60"/>
        <v>6136</v>
      </c>
      <c r="H52" s="105">
        <f t="shared" si="60"/>
        <v>12274</v>
      </c>
      <c r="I52" s="106">
        <f>IF(E52=0,0,((H52/E52)-1)*100)</f>
        <v>28.027537290080318</v>
      </c>
      <c r="L52" s="203" t="s">
        <v>92</v>
      </c>
      <c r="M52" s="148">
        <f t="shared" ref="M52:V52" si="61">+M38+M42+M46+M50</f>
        <v>639059</v>
      </c>
      <c r="N52" s="149">
        <f t="shared" si="61"/>
        <v>624176</v>
      </c>
      <c r="O52" s="148">
        <f t="shared" si="61"/>
        <v>1263235</v>
      </c>
      <c r="P52" s="148">
        <f t="shared" si="61"/>
        <v>325</v>
      </c>
      <c r="Q52" s="148">
        <f t="shared" si="61"/>
        <v>1263560</v>
      </c>
      <c r="R52" s="148">
        <f t="shared" si="61"/>
        <v>815878</v>
      </c>
      <c r="S52" s="149">
        <f t="shared" si="61"/>
        <v>796641</v>
      </c>
      <c r="T52" s="148">
        <f t="shared" si="61"/>
        <v>1612519</v>
      </c>
      <c r="U52" s="148">
        <f t="shared" si="61"/>
        <v>210</v>
      </c>
      <c r="V52" s="150">
        <f t="shared" si="61"/>
        <v>1612729</v>
      </c>
      <c r="W52" s="151">
        <f>IF(Q52=0,0,((V52/Q52)-1)*100)</f>
        <v>27.63374908987306</v>
      </c>
    </row>
    <row r="53" spans="1:23" ht="14.25" thickTop="1" thickBot="1">
      <c r="B53" s="205" t="s">
        <v>61</v>
      </c>
      <c r="C53" s="95"/>
      <c r="D53" s="95"/>
      <c r="E53" s="95"/>
      <c r="F53" s="95"/>
      <c r="G53" s="95"/>
      <c r="H53" s="95"/>
      <c r="I53" s="96"/>
      <c r="L53" s="205" t="s">
        <v>61</v>
      </c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6"/>
    </row>
    <row r="54" spans="1:23" ht="13.5" thickTop="1">
      <c r="B54" s="316" t="s">
        <v>34</v>
      </c>
      <c r="C54" s="317"/>
      <c r="D54" s="317"/>
      <c r="E54" s="317"/>
      <c r="F54" s="317"/>
      <c r="G54" s="317"/>
      <c r="H54" s="317"/>
      <c r="I54" s="318"/>
      <c r="L54" s="319" t="s">
        <v>35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1"/>
    </row>
    <row r="55" spans="1:23" ht="13.5" thickBot="1">
      <c r="B55" s="307" t="s">
        <v>36</v>
      </c>
      <c r="C55" s="308"/>
      <c r="D55" s="308"/>
      <c r="E55" s="308"/>
      <c r="F55" s="308"/>
      <c r="G55" s="308"/>
      <c r="H55" s="308"/>
      <c r="I55" s="309"/>
      <c r="L55" s="310" t="s">
        <v>37</v>
      </c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2"/>
    </row>
    <row r="56" spans="1:23" ht="14.25" thickTop="1" thickBot="1">
      <c r="B56" s="202"/>
      <c r="C56" s="95"/>
      <c r="D56" s="95"/>
      <c r="E56" s="95"/>
      <c r="F56" s="95"/>
      <c r="G56" s="95"/>
      <c r="H56" s="95"/>
      <c r="I56" s="96"/>
      <c r="L56" s="202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6"/>
    </row>
    <row r="57" spans="1:23" ht="14.25" thickTop="1" thickBot="1">
      <c r="B57" s="224"/>
      <c r="C57" s="301" t="s">
        <v>91</v>
      </c>
      <c r="D57" s="302"/>
      <c r="E57" s="303"/>
      <c r="F57" s="304" t="s">
        <v>93</v>
      </c>
      <c r="G57" s="305"/>
      <c r="H57" s="306"/>
      <c r="I57" s="225" t="s">
        <v>4</v>
      </c>
      <c r="L57" s="224"/>
      <c r="M57" s="313" t="s">
        <v>91</v>
      </c>
      <c r="N57" s="314"/>
      <c r="O57" s="314"/>
      <c r="P57" s="314"/>
      <c r="Q57" s="315"/>
      <c r="R57" s="313" t="s">
        <v>93</v>
      </c>
      <c r="S57" s="314"/>
      <c r="T57" s="314"/>
      <c r="U57" s="314"/>
      <c r="V57" s="315"/>
      <c r="W57" s="225" t="s">
        <v>4</v>
      </c>
    </row>
    <row r="58" spans="1:23" ht="13.5" thickTop="1">
      <c r="B58" s="226" t="s">
        <v>5</v>
      </c>
      <c r="C58" s="227"/>
      <c r="D58" s="228"/>
      <c r="E58" s="158"/>
      <c r="F58" s="227"/>
      <c r="G58" s="228"/>
      <c r="H58" s="158"/>
      <c r="I58" s="229" t="s">
        <v>6</v>
      </c>
      <c r="L58" s="226" t="s">
        <v>5</v>
      </c>
      <c r="M58" s="227"/>
      <c r="N58" s="230"/>
      <c r="O58" s="155"/>
      <c r="P58" s="231"/>
      <c r="Q58" s="156"/>
      <c r="R58" s="227"/>
      <c r="S58" s="230"/>
      <c r="T58" s="155"/>
      <c r="U58" s="231"/>
      <c r="V58" s="155"/>
      <c r="W58" s="229" t="s">
        <v>6</v>
      </c>
    </row>
    <row r="59" spans="1:23" ht="13.5" thickBot="1">
      <c r="B59" s="232" t="s">
        <v>38</v>
      </c>
      <c r="C59" s="233" t="s">
        <v>7</v>
      </c>
      <c r="D59" s="234" t="s">
        <v>8</v>
      </c>
      <c r="E59" s="218" t="s">
        <v>9</v>
      </c>
      <c r="F59" s="233" t="s">
        <v>7</v>
      </c>
      <c r="G59" s="234" t="s">
        <v>8</v>
      </c>
      <c r="H59" s="218" t="s">
        <v>9</v>
      </c>
      <c r="I59" s="235"/>
      <c r="L59" s="232"/>
      <c r="M59" s="236" t="s">
        <v>10</v>
      </c>
      <c r="N59" s="237" t="s">
        <v>11</v>
      </c>
      <c r="O59" s="157" t="s">
        <v>12</v>
      </c>
      <c r="P59" s="238" t="s">
        <v>13</v>
      </c>
      <c r="Q59" s="219" t="s">
        <v>9</v>
      </c>
      <c r="R59" s="236" t="s">
        <v>10</v>
      </c>
      <c r="S59" s="237" t="s">
        <v>11</v>
      </c>
      <c r="T59" s="157" t="s">
        <v>12</v>
      </c>
      <c r="U59" s="238" t="s">
        <v>13</v>
      </c>
      <c r="V59" s="157" t="s">
        <v>9</v>
      </c>
      <c r="W59" s="235"/>
    </row>
    <row r="60" spans="1:23" ht="5.25" customHeight="1" thickTop="1">
      <c r="B60" s="226"/>
      <c r="C60" s="239"/>
      <c r="D60" s="240"/>
      <c r="E60" s="99"/>
      <c r="F60" s="239"/>
      <c r="G60" s="240"/>
      <c r="H60" s="99"/>
      <c r="I60" s="241"/>
      <c r="L60" s="226"/>
      <c r="M60" s="242"/>
      <c r="N60" s="243"/>
      <c r="O60" s="141"/>
      <c r="P60" s="244"/>
      <c r="Q60" s="144"/>
      <c r="R60" s="242"/>
      <c r="S60" s="243"/>
      <c r="T60" s="141"/>
      <c r="U60" s="244"/>
      <c r="V60" s="146"/>
      <c r="W60" s="245"/>
    </row>
    <row r="61" spans="1:23">
      <c r="A61" s="95" t="str">
        <f t="shared" si="2"/>
        <v xml:space="preserve"> </v>
      </c>
      <c r="B61" s="226" t="s">
        <v>14</v>
      </c>
      <c r="C61" s="246">
        <f t="shared" ref="C61:D63" si="62">+C9+C35</f>
        <v>317</v>
      </c>
      <c r="D61" s="247">
        <f t="shared" si="62"/>
        <v>316</v>
      </c>
      <c r="E61" s="100">
        <f>+C61+D61</f>
        <v>633</v>
      </c>
      <c r="F61" s="246">
        <f t="shared" ref="F61:G63" si="63">+F9+F35</f>
        <v>490</v>
      </c>
      <c r="G61" s="247">
        <f t="shared" si="63"/>
        <v>488</v>
      </c>
      <c r="H61" s="100">
        <f>+F61+G61</f>
        <v>978</v>
      </c>
      <c r="I61" s="222">
        <f t="shared" ref="I61:I72" si="64">IF(E61=0,0,((H61/E61)-1)*100)</f>
        <v>54.502369668246445</v>
      </c>
      <c r="K61" s="101"/>
      <c r="L61" s="226" t="s">
        <v>14</v>
      </c>
      <c r="M61" s="248">
        <f t="shared" ref="M61:N63" si="65">+M9+M35</f>
        <v>49078</v>
      </c>
      <c r="N61" s="249">
        <f t="shared" si="65"/>
        <v>46144</v>
      </c>
      <c r="O61" s="142">
        <f>+M61+N61</f>
        <v>95222</v>
      </c>
      <c r="P61" s="102">
        <f>+P9+P35</f>
        <v>0</v>
      </c>
      <c r="Q61" s="145">
        <f>+O61+P61</f>
        <v>95222</v>
      </c>
      <c r="R61" s="248">
        <f t="shared" ref="R61:S67" si="66">+R9+R35</f>
        <v>66453</v>
      </c>
      <c r="S61" s="249">
        <f t="shared" si="66"/>
        <v>61842</v>
      </c>
      <c r="T61" s="142">
        <f>+R61+S61</f>
        <v>128295</v>
      </c>
      <c r="U61" s="102">
        <f t="shared" ref="U61:U67" si="67">+U9+U35</f>
        <v>0</v>
      </c>
      <c r="V61" s="147">
        <f>+T61+U61</f>
        <v>128295</v>
      </c>
      <c r="W61" s="222">
        <f t="shared" ref="W61:W72" si="68">IF(Q61=0,0,((V61/Q61)-1)*100)</f>
        <v>34.732519795845505</v>
      </c>
    </row>
    <row r="62" spans="1:23">
      <c r="A62" s="95" t="str">
        <f t="shared" si="2"/>
        <v xml:space="preserve"> </v>
      </c>
      <c r="B62" s="226" t="s">
        <v>15</v>
      </c>
      <c r="C62" s="246">
        <f t="shared" si="62"/>
        <v>361</v>
      </c>
      <c r="D62" s="247">
        <f t="shared" si="62"/>
        <v>362</v>
      </c>
      <c r="E62" s="100">
        <f>+C62+D62</f>
        <v>723</v>
      </c>
      <c r="F62" s="246">
        <f t="shared" si="63"/>
        <v>485</v>
      </c>
      <c r="G62" s="247">
        <f t="shared" si="63"/>
        <v>487</v>
      </c>
      <c r="H62" s="100">
        <f>+F62+G62</f>
        <v>972</v>
      </c>
      <c r="I62" s="222">
        <f t="shared" si="64"/>
        <v>34.439834024896278</v>
      </c>
      <c r="K62" s="101"/>
      <c r="L62" s="226" t="s">
        <v>15</v>
      </c>
      <c r="M62" s="248">
        <f t="shared" si="65"/>
        <v>55624</v>
      </c>
      <c r="N62" s="249">
        <f t="shared" si="65"/>
        <v>52502</v>
      </c>
      <c r="O62" s="142">
        <f t="shared" ref="O62:O63" si="69">+M62+N62</f>
        <v>108126</v>
      </c>
      <c r="P62" s="102">
        <f>+P10+P36</f>
        <v>0</v>
      </c>
      <c r="Q62" s="145">
        <f t="shared" ref="Q62:Q63" si="70">+O62+P62</f>
        <v>108126</v>
      </c>
      <c r="R62" s="248">
        <f t="shared" si="66"/>
        <v>66295</v>
      </c>
      <c r="S62" s="249">
        <f t="shared" si="66"/>
        <v>63053</v>
      </c>
      <c r="T62" s="142">
        <f t="shared" ref="T62:T63" si="71">+R62+S62</f>
        <v>129348</v>
      </c>
      <c r="U62" s="102">
        <f t="shared" si="67"/>
        <v>0</v>
      </c>
      <c r="V62" s="147">
        <f t="shared" ref="V62:V63" si="72">+T62+U62</f>
        <v>129348</v>
      </c>
      <c r="W62" s="222">
        <f t="shared" si="68"/>
        <v>19.627101714666217</v>
      </c>
    </row>
    <row r="63" spans="1:23" ht="13.5" thickBot="1">
      <c r="A63" s="95" t="str">
        <f t="shared" si="2"/>
        <v xml:space="preserve"> </v>
      </c>
      <c r="B63" s="232" t="s">
        <v>16</v>
      </c>
      <c r="C63" s="250">
        <f t="shared" si="62"/>
        <v>418</v>
      </c>
      <c r="D63" s="251">
        <f t="shared" si="62"/>
        <v>417</v>
      </c>
      <c r="E63" s="100">
        <f>+C63+D63</f>
        <v>835</v>
      </c>
      <c r="F63" s="250">
        <f t="shared" si="63"/>
        <v>599</v>
      </c>
      <c r="G63" s="251">
        <f t="shared" si="63"/>
        <v>598</v>
      </c>
      <c r="H63" s="100">
        <f>+F63+G63</f>
        <v>1197</v>
      </c>
      <c r="I63" s="222">
        <f t="shared" si="64"/>
        <v>43.353293413173645</v>
      </c>
      <c r="K63" s="101"/>
      <c r="L63" s="232" t="s">
        <v>16</v>
      </c>
      <c r="M63" s="248">
        <f t="shared" si="65"/>
        <v>62361</v>
      </c>
      <c r="N63" s="249">
        <f t="shared" si="65"/>
        <v>56667</v>
      </c>
      <c r="O63" s="142">
        <f t="shared" si="69"/>
        <v>119028</v>
      </c>
      <c r="P63" s="102">
        <f>+P11+P37</f>
        <v>175</v>
      </c>
      <c r="Q63" s="145">
        <f t="shared" si="70"/>
        <v>119203</v>
      </c>
      <c r="R63" s="248">
        <f t="shared" si="66"/>
        <v>80279</v>
      </c>
      <c r="S63" s="249">
        <f t="shared" si="66"/>
        <v>71937</v>
      </c>
      <c r="T63" s="142">
        <f t="shared" si="71"/>
        <v>152216</v>
      </c>
      <c r="U63" s="102">
        <f t="shared" si="67"/>
        <v>6</v>
      </c>
      <c r="V63" s="147">
        <f t="shared" si="72"/>
        <v>152222</v>
      </c>
      <c r="W63" s="222">
        <f t="shared" si="68"/>
        <v>27.699806212930888</v>
      </c>
    </row>
    <row r="64" spans="1:23" ht="14.25" thickTop="1" thickBot="1">
      <c r="A64" s="95" t="str">
        <f t="shared" si="2"/>
        <v xml:space="preserve"> </v>
      </c>
      <c r="B64" s="210" t="s">
        <v>17</v>
      </c>
      <c r="C64" s="103">
        <f t="shared" ref="C64:G64" si="73">C61+C62+C63</f>
        <v>1096</v>
      </c>
      <c r="D64" s="104">
        <f t="shared" si="73"/>
        <v>1095</v>
      </c>
      <c r="E64" s="105">
        <f t="shared" si="73"/>
        <v>2191</v>
      </c>
      <c r="F64" s="103">
        <f t="shared" si="73"/>
        <v>1574</v>
      </c>
      <c r="G64" s="104">
        <f t="shared" si="73"/>
        <v>1573</v>
      </c>
      <c r="H64" s="105">
        <f t="shared" ref="H64" si="74">H61+H62+H63</f>
        <v>3147</v>
      </c>
      <c r="I64" s="106">
        <f>IF(E64=0,0,((H64/E64)-1)*100)</f>
        <v>43.633044272021905</v>
      </c>
      <c r="L64" s="203" t="s">
        <v>17</v>
      </c>
      <c r="M64" s="148">
        <f>+M61+M62+M63</f>
        <v>167063</v>
      </c>
      <c r="N64" s="149">
        <f>+N61+N62+N63</f>
        <v>155313</v>
      </c>
      <c r="O64" s="148">
        <f>+O61+O62+O63</f>
        <v>322376</v>
      </c>
      <c r="P64" s="148">
        <f>+P61+P62+P63</f>
        <v>175</v>
      </c>
      <c r="Q64" s="148">
        <f>+Q61+Q62+Q63</f>
        <v>322551</v>
      </c>
      <c r="R64" s="148">
        <f t="shared" si="66"/>
        <v>213027</v>
      </c>
      <c r="S64" s="149">
        <f t="shared" si="66"/>
        <v>196832</v>
      </c>
      <c r="T64" s="148">
        <f>+T61+T62+T63</f>
        <v>409859</v>
      </c>
      <c r="U64" s="148">
        <f t="shared" si="67"/>
        <v>6</v>
      </c>
      <c r="V64" s="150">
        <f>+V61+V62+V63</f>
        <v>409865</v>
      </c>
      <c r="W64" s="151">
        <f>IF(Q64=0,0,((V64/Q64)-1)*100)</f>
        <v>27.069827717167215</v>
      </c>
    </row>
    <row r="65" spans="1:23" ht="13.5" thickTop="1">
      <c r="A65" s="95" t="str">
        <f t="shared" si="2"/>
        <v xml:space="preserve"> </v>
      </c>
      <c r="B65" s="226" t="s">
        <v>18</v>
      </c>
      <c r="C65" s="246">
        <f t="shared" ref="C65:D67" si="75">+C13+C39</f>
        <v>445</v>
      </c>
      <c r="D65" s="247">
        <f t="shared" si="75"/>
        <v>446</v>
      </c>
      <c r="E65" s="100">
        <f>+C65+D65</f>
        <v>891</v>
      </c>
      <c r="F65" s="246">
        <f t="shared" ref="F65:G67" si="76">+F13+F39</f>
        <v>624</v>
      </c>
      <c r="G65" s="247">
        <f t="shared" si="76"/>
        <v>625</v>
      </c>
      <c r="H65" s="100">
        <f>+F65+G65</f>
        <v>1249</v>
      </c>
      <c r="I65" s="222">
        <f t="shared" si="64"/>
        <v>40.179573512906842</v>
      </c>
      <c r="L65" s="226" t="s">
        <v>18</v>
      </c>
      <c r="M65" s="248">
        <f t="shared" ref="M65:N67" si="77">+M13+M39</f>
        <v>60727</v>
      </c>
      <c r="N65" s="249">
        <f t="shared" si="77"/>
        <v>60491</v>
      </c>
      <c r="O65" s="142">
        <f t="shared" ref="O65:O66" si="78">+M65+N65</f>
        <v>121218</v>
      </c>
      <c r="P65" s="102">
        <f>+P13+P39</f>
        <v>0</v>
      </c>
      <c r="Q65" s="145">
        <f t="shared" ref="Q65:Q66" si="79">+O65+P65</f>
        <v>121218</v>
      </c>
      <c r="R65" s="248">
        <f t="shared" si="66"/>
        <v>81076</v>
      </c>
      <c r="S65" s="249">
        <f t="shared" si="66"/>
        <v>81574</v>
      </c>
      <c r="T65" s="142">
        <f t="shared" ref="T65:T66" si="80">+R65+S65</f>
        <v>162650</v>
      </c>
      <c r="U65" s="102">
        <f t="shared" si="67"/>
        <v>0</v>
      </c>
      <c r="V65" s="147">
        <f t="shared" ref="V65:V66" si="81">+T65+U65</f>
        <v>162650</v>
      </c>
      <c r="W65" s="222">
        <f t="shared" si="68"/>
        <v>34.179742282499291</v>
      </c>
    </row>
    <row r="66" spans="1:23">
      <c r="A66" s="95" t="str">
        <f t="shared" si="2"/>
        <v xml:space="preserve"> </v>
      </c>
      <c r="B66" s="226" t="s">
        <v>19</v>
      </c>
      <c r="C66" s="248">
        <f t="shared" si="75"/>
        <v>424</v>
      </c>
      <c r="D66" s="252">
        <f t="shared" si="75"/>
        <v>424</v>
      </c>
      <c r="E66" s="100">
        <f>+C66+D66</f>
        <v>848</v>
      </c>
      <c r="F66" s="248">
        <f t="shared" si="76"/>
        <v>590</v>
      </c>
      <c r="G66" s="252">
        <f t="shared" si="76"/>
        <v>591</v>
      </c>
      <c r="H66" s="107">
        <f>+F66+G66</f>
        <v>1181</v>
      </c>
      <c r="I66" s="222">
        <f t="shared" si="64"/>
        <v>39.268867924528308</v>
      </c>
      <c r="L66" s="226" t="s">
        <v>19</v>
      </c>
      <c r="M66" s="248">
        <f t="shared" si="77"/>
        <v>54292</v>
      </c>
      <c r="N66" s="249">
        <f t="shared" si="77"/>
        <v>56549</v>
      </c>
      <c r="O66" s="142">
        <f t="shared" si="78"/>
        <v>110841</v>
      </c>
      <c r="P66" s="102">
        <f>+P14+P40</f>
        <v>2</v>
      </c>
      <c r="Q66" s="145">
        <f t="shared" si="79"/>
        <v>110843</v>
      </c>
      <c r="R66" s="248">
        <f t="shared" si="66"/>
        <v>68384</v>
      </c>
      <c r="S66" s="249">
        <f t="shared" si="66"/>
        <v>68849</v>
      </c>
      <c r="T66" s="142">
        <f t="shared" si="80"/>
        <v>137233</v>
      </c>
      <c r="U66" s="102">
        <f t="shared" si="67"/>
        <v>0</v>
      </c>
      <c r="V66" s="147">
        <f t="shared" si="81"/>
        <v>137233</v>
      </c>
      <c r="W66" s="222">
        <f t="shared" si="68"/>
        <v>23.80844978934169</v>
      </c>
    </row>
    <row r="67" spans="1:23" ht="13.5" thickBot="1">
      <c r="A67" s="95" t="str">
        <f>IF(ISERROR(F67/G67)," ",IF(F67/G67&gt;0.5,IF(F67/G67&lt;1.5," ","NOT OK"),"NOT OK"))</f>
        <v xml:space="preserve"> </v>
      </c>
      <c r="B67" s="226" t="s">
        <v>20</v>
      </c>
      <c r="C67" s="248">
        <f t="shared" si="75"/>
        <v>471</v>
      </c>
      <c r="D67" s="252">
        <f t="shared" si="75"/>
        <v>471</v>
      </c>
      <c r="E67" s="100">
        <f>+C67+D67</f>
        <v>942</v>
      </c>
      <c r="F67" s="248">
        <f t="shared" si="76"/>
        <v>593</v>
      </c>
      <c r="G67" s="252">
        <f t="shared" si="76"/>
        <v>592</v>
      </c>
      <c r="H67" s="107">
        <f>+F67+G67</f>
        <v>1185</v>
      </c>
      <c r="I67" s="222">
        <f>IF(E67=0,0,((H67/E67)-1)*100)</f>
        <v>25.796178343949052</v>
      </c>
      <c r="L67" s="226" t="s">
        <v>20</v>
      </c>
      <c r="M67" s="248">
        <f t="shared" si="77"/>
        <v>59098</v>
      </c>
      <c r="N67" s="249">
        <f t="shared" si="77"/>
        <v>59054</v>
      </c>
      <c r="O67" s="142">
        <f>+M67+N67</f>
        <v>118152</v>
      </c>
      <c r="P67" s="102">
        <f>+P15+P41</f>
        <v>148</v>
      </c>
      <c r="Q67" s="145">
        <f>+O67+P67</f>
        <v>118300</v>
      </c>
      <c r="R67" s="248">
        <f t="shared" si="66"/>
        <v>67133</v>
      </c>
      <c r="S67" s="249">
        <f t="shared" si="66"/>
        <v>67668</v>
      </c>
      <c r="T67" s="142">
        <f>+R67+S67</f>
        <v>134801</v>
      </c>
      <c r="U67" s="102">
        <f t="shared" si="67"/>
        <v>497</v>
      </c>
      <c r="V67" s="147">
        <f>+T67+U67</f>
        <v>135298</v>
      </c>
      <c r="W67" s="222">
        <f>IF(Q67=0,0,((V67/Q67)-1)*100)</f>
        <v>14.368554522400668</v>
      </c>
    </row>
    <row r="68" spans="1:23" ht="14.25" thickTop="1" thickBot="1">
      <c r="A68" s="95" t="str">
        <f t="shared" ref="A68" si="82">IF(ISERROR(F68/G68)," ",IF(F68/G68&gt;0.5,IF(F68/G68&lt;1.5," ","NOT OK"),"NOT OK"))</f>
        <v xml:space="preserve"> </v>
      </c>
      <c r="B68" s="210" t="s">
        <v>89</v>
      </c>
      <c r="C68" s="103">
        <f t="shared" ref="C68:H68" si="83">+C65+C66+C67</f>
        <v>1340</v>
      </c>
      <c r="D68" s="104">
        <f t="shared" si="83"/>
        <v>1341</v>
      </c>
      <c r="E68" s="105">
        <f t="shared" si="83"/>
        <v>2681</v>
      </c>
      <c r="F68" s="103">
        <f t="shared" si="83"/>
        <v>1807</v>
      </c>
      <c r="G68" s="104">
        <f t="shared" si="83"/>
        <v>1808</v>
      </c>
      <c r="H68" s="105">
        <f t="shared" si="83"/>
        <v>3615</v>
      </c>
      <c r="I68" s="106">
        <f>IF(E68=0,0,((H68/E68)-1)*100)</f>
        <v>34.837747109287577</v>
      </c>
      <c r="L68" s="203" t="s">
        <v>89</v>
      </c>
      <c r="M68" s="148">
        <f t="shared" ref="M68:V68" si="84">+M65+M66+M67</f>
        <v>174117</v>
      </c>
      <c r="N68" s="149">
        <f t="shared" si="84"/>
        <v>176094</v>
      </c>
      <c r="O68" s="148">
        <f t="shared" si="84"/>
        <v>350211</v>
      </c>
      <c r="P68" s="148">
        <f t="shared" si="84"/>
        <v>150</v>
      </c>
      <c r="Q68" s="148">
        <f t="shared" si="84"/>
        <v>350361</v>
      </c>
      <c r="R68" s="148">
        <f t="shared" si="84"/>
        <v>216593</v>
      </c>
      <c r="S68" s="149">
        <f t="shared" si="84"/>
        <v>218091</v>
      </c>
      <c r="T68" s="148">
        <f t="shared" si="84"/>
        <v>434684</v>
      </c>
      <c r="U68" s="148">
        <f t="shared" si="84"/>
        <v>497</v>
      </c>
      <c r="V68" s="150">
        <f t="shared" si="84"/>
        <v>435181</v>
      </c>
      <c r="W68" s="151">
        <f>IF(Q68=0,0,((V68/Q68)-1)*100)</f>
        <v>24.209315534548658</v>
      </c>
    </row>
    <row r="69" spans="1:23" ht="13.5" thickTop="1">
      <c r="A69" s="95" t="str">
        <f t="shared" si="2"/>
        <v xml:space="preserve"> </v>
      </c>
      <c r="B69" s="226" t="s">
        <v>21</v>
      </c>
      <c r="C69" s="253">
        <f t="shared" ref="C69:D71" si="85">+C17+C43</f>
        <v>491</v>
      </c>
      <c r="D69" s="254">
        <f t="shared" si="85"/>
        <v>491</v>
      </c>
      <c r="E69" s="100">
        <f>+C69+D69</f>
        <v>982</v>
      </c>
      <c r="F69" s="253">
        <f>+F17+F43</f>
        <v>536</v>
      </c>
      <c r="G69" s="254">
        <f>+G17+G43</f>
        <v>537</v>
      </c>
      <c r="H69" s="107">
        <f>+F69+G69</f>
        <v>1073</v>
      </c>
      <c r="I69" s="222">
        <f t="shared" si="64"/>
        <v>9.2668024439918497</v>
      </c>
      <c r="L69" s="226" t="s">
        <v>21</v>
      </c>
      <c r="M69" s="248">
        <f t="shared" ref="M69:N71" si="86">+M17+M43</f>
        <v>62097</v>
      </c>
      <c r="N69" s="249">
        <f t="shared" si="86"/>
        <v>61585</v>
      </c>
      <c r="O69" s="142">
        <f t="shared" ref="O69:O71" si="87">+M69+N69</f>
        <v>123682</v>
      </c>
      <c r="P69" s="102">
        <f>+P17+P43</f>
        <v>0</v>
      </c>
      <c r="Q69" s="145">
        <f t="shared" ref="Q69:Q71" si="88">+O69+P69</f>
        <v>123682</v>
      </c>
      <c r="R69" s="248">
        <f>+R17+R43</f>
        <v>70261</v>
      </c>
      <c r="S69" s="249">
        <f>+S17+S43</f>
        <v>70078</v>
      </c>
      <c r="T69" s="142">
        <f t="shared" ref="T69:T71" si="89">+R69+S69</f>
        <v>140339</v>
      </c>
      <c r="U69" s="102">
        <f>+U17+U43</f>
        <v>0</v>
      </c>
      <c r="V69" s="147">
        <f t="shared" ref="V69:V71" si="90">+T69+U69</f>
        <v>140339</v>
      </c>
      <c r="W69" s="222">
        <f t="shared" si="68"/>
        <v>13.467602399702461</v>
      </c>
    </row>
    <row r="70" spans="1:23">
      <c r="A70" s="95" t="str">
        <f>IF(ISERROR(F70/G70)," ",IF(F70/G70&gt;0.5,IF(F70/G70&lt;1.5," ","NOT OK"),"NOT OK"))</f>
        <v xml:space="preserve"> </v>
      </c>
      <c r="B70" s="226" t="s">
        <v>90</v>
      </c>
      <c r="C70" s="253">
        <f t="shared" si="85"/>
        <v>521</v>
      </c>
      <c r="D70" s="254">
        <f t="shared" si="85"/>
        <v>519</v>
      </c>
      <c r="E70" s="100">
        <f>+C70+D70</f>
        <v>1040</v>
      </c>
      <c r="F70" s="253">
        <f>+F44+F18</f>
        <v>538</v>
      </c>
      <c r="G70" s="254">
        <f>+G44+G18</f>
        <v>537</v>
      </c>
      <c r="H70" s="107">
        <f>+F70+G70</f>
        <v>1075</v>
      </c>
      <c r="I70" s="222">
        <f>IF(E70=0,0,((H70/E70)-1)*100)</f>
        <v>3.3653846153846256</v>
      </c>
      <c r="L70" s="226" t="s">
        <v>90</v>
      </c>
      <c r="M70" s="248">
        <f t="shared" si="86"/>
        <v>53083</v>
      </c>
      <c r="N70" s="249">
        <f t="shared" si="86"/>
        <v>51965</v>
      </c>
      <c r="O70" s="142">
        <f>+M70+N70</f>
        <v>105048</v>
      </c>
      <c r="P70" s="102">
        <f>+P18+P44</f>
        <v>0</v>
      </c>
      <c r="Q70" s="145">
        <f>+O70+P70</f>
        <v>105048</v>
      </c>
      <c r="R70" s="248">
        <f>+R44+R18</f>
        <v>66499</v>
      </c>
      <c r="S70" s="249">
        <f>+S44+S18</f>
        <v>66472</v>
      </c>
      <c r="T70" s="142">
        <f>+R70+S70</f>
        <v>132971</v>
      </c>
      <c r="U70" s="102">
        <f>+U18+U44</f>
        <v>0</v>
      </c>
      <c r="V70" s="147">
        <f>+T70+U70</f>
        <v>132971</v>
      </c>
      <c r="W70" s="222">
        <f>IF(Q70=0,0,((V70/Q70)-1)*100)</f>
        <v>26.581181935876931</v>
      </c>
    </row>
    <row r="71" spans="1:23" ht="13.5" thickBot="1">
      <c r="A71" s="95" t="str">
        <f t="shared" ref="A71:A76" si="91">IF(ISERROR(F71/G71)," ",IF(F71/G71&gt;0.5,IF(F71/G71&lt;1.5," ","NOT OK"),"NOT OK"))</f>
        <v xml:space="preserve"> </v>
      </c>
      <c r="B71" s="226" t="s">
        <v>22</v>
      </c>
      <c r="C71" s="253">
        <f t="shared" si="85"/>
        <v>392</v>
      </c>
      <c r="D71" s="254">
        <f t="shared" si="85"/>
        <v>394</v>
      </c>
      <c r="E71" s="100">
        <f>+C71+D71</f>
        <v>786</v>
      </c>
      <c r="F71" s="253">
        <f>+F19+F45</f>
        <v>475</v>
      </c>
      <c r="G71" s="254">
        <f>+G19+G45</f>
        <v>476</v>
      </c>
      <c r="H71" s="107">
        <f>+F71+G71</f>
        <v>951</v>
      </c>
      <c r="I71" s="222">
        <f t="shared" si="64"/>
        <v>20.992366412213737</v>
      </c>
      <c r="L71" s="226" t="s">
        <v>22</v>
      </c>
      <c r="M71" s="248">
        <f t="shared" si="86"/>
        <v>43836</v>
      </c>
      <c r="N71" s="249">
        <f t="shared" si="86"/>
        <v>43597</v>
      </c>
      <c r="O71" s="143">
        <f t="shared" si="87"/>
        <v>87433</v>
      </c>
      <c r="P71" s="255">
        <f>+P19+P45</f>
        <v>0</v>
      </c>
      <c r="Q71" s="145">
        <f t="shared" si="88"/>
        <v>87433</v>
      </c>
      <c r="R71" s="248">
        <f>+R19+R45</f>
        <v>60415</v>
      </c>
      <c r="S71" s="249">
        <f>+S19+S45</f>
        <v>61005</v>
      </c>
      <c r="T71" s="143">
        <f t="shared" si="89"/>
        <v>121420</v>
      </c>
      <c r="U71" s="255">
        <f>+U19+U45</f>
        <v>0</v>
      </c>
      <c r="V71" s="147">
        <f t="shared" si="90"/>
        <v>121420</v>
      </c>
      <c r="W71" s="222">
        <f t="shared" si="68"/>
        <v>38.872050598744188</v>
      </c>
    </row>
    <row r="72" spans="1:23" ht="16.5" thickTop="1" thickBot="1">
      <c r="A72" s="115" t="str">
        <f t="shared" si="91"/>
        <v xml:space="preserve"> </v>
      </c>
      <c r="B72" s="211" t="s">
        <v>57</v>
      </c>
      <c r="C72" s="110">
        <f>C69+C70+C71</f>
        <v>1404</v>
      </c>
      <c r="D72" s="111">
        <f t="shared" ref="D72" si="92">D69+D70+D71</f>
        <v>1404</v>
      </c>
      <c r="E72" s="112">
        <f t="shared" ref="E72" si="93">E69+E70+E71</f>
        <v>2808</v>
      </c>
      <c r="F72" s="113">
        <f t="shared" ref="F72" si="94">F69+F70+F71</f>
        <v>1549</v>
      </c>
      <c r="G72" s="114">
        <f t="shared" ref="G72" si="95">G69+G70+G71</f>
        <v>1550</v>
      </c>
      <c r="H72" s="114">
        <f t="shared" ref="H72" si="96">H69+H70+H71</f>
        <v>3099</v>
      </c>
      <c r="I72" s="106">
        <f t="shared" si="64"/>
        <v>10.363247863247871</v>
      </c>
      <c r="J72" s="115"/>
      <c r="K72" s="116"/>
      <c r="L72" s="204" t="s">
        <v>23</v>
      </c>
      <c r="M72" s="152">
        <f>M69+M70+M71</f>
        <v>159016</v>
      </c>
      <c r="N72" s="152">
        <f t="shared" ref="N72" si="97">N69+N70+N71</f>
        <v>157147</v>
      </c>
      <c r="O72" s="153">
        <f t="shared" ref="O72" si="98">O69+O70+O71</f>
        <v>316163</v>
      </c>
      <c r="P72" s="153">
        <f t="shared" ref="P72" si="99">P69+P70+P71</f>
        <v>0</v>
      </c>
      <c r="Q72" s="153">
        <f t="shared" ref="Q72" si="100">Q69+Q70+Q71</f>
        <v>316163</v>
      </c>
      <c r="R72" s="152">
        <f t="shared" ref="R72" si="101">R69+R70+R71</f>
        <v>197175</v>
      </c>
      <c r="S72" s="152">
        <f t="shared" ref="S72" si="102">S69+S70+S71</f>
        <v>197555</v>
      </c>
      <c r="T72" s="153">
        <f t="shared" ref="T72" si="103">T69+T70+T71</f>
        <v>394730</v>
      </c>
      <c r="U72" s="153">
        <f t="shared" ref="U72" si="104">U69+U70+U71</f>
        <v>0</v>
      </c>
      <c r="V72" s="153">
        <f t="shared" ref="V72" si="105">V69+V70+V71</f>
        <v>394730</v>
      </c>
      <c r="W72" s="154">
        <f t="shared" si="68"/>
        <v>24.850156406663658</v>
      </c>
    </row>
    <row r="73" spans="1:23" ht="13.5" thickTop="1">
      <c r="A73" s="95" t="str">
        <f t="shared" si="91"/>
        <v xml:space="preserve"> </v>
      </c>
      <c r="B73" s="226" t="s">
        <v>25</v>
      </c>
      <c r="C73" s="248">
        <f t="shared" ref="C73:D75" si="106">+C21+C47</f>
        <v>392</v>
      </c>
      <c r="D73" s="252">
        <f t="shared" si="106"/>
        <v>392</v>
      </c>
      <c r="E73" s="117">
        <f>+C73+D73</f>
        <v>784</v>
      </c>
      <c r="F73" s="248">
        <f t="shared" ref="F73:G75" si="107">+F21+F47</f>
        <v>494</v>
      </c>
      <c r="G73" s="252">
        <f t="shared" si="107"/>
        <v>493</v>
      </c>
      <c r="H73" s="118">
        <f>+F73+G73</f>
        <v>987</v>
      </c>
      <c r="I73" s="222">
        <f>IF(E73=0,0,((H73/E73)-1)*100)</f>
        <v>25.892857142857139</v>
      </c>
      <c r="L73" s="226" t="s">
        <v>25</v>
      </c>
      <c r="M73" s="248">
        <f t="shared" ref="M73:N75" si="108">+M21+M47</f>
        <v>52527</v>
      </c>
      <c r="N73" s="249">
        <f t="shared" si="108"/>
        <v>51150</v>
      </c>
      <c r="O73" s="143">
        <f t="shared" ref="O73:O75" si="109">+M73+N73</f>
        <v>103677</v>
      </c>
      <c r="P73" s="256">
        <f>+P21+P47</f>
        <v>0</v>
      </c>
      <c r="Q73" s="145">
        <f t="shared" ref="Q73:Q75" si="110">+O73+P73</f>
        <v>103677</v>
      </c>
      <c r="R73" s="248">
        <f t="shared" ref="R73:S75" si="111">+R21+R47</f>
        <v>70757</v>
      </c>
      <c r="S73" s="249">
        <f t="shared" si="111"/>
        <v>66247</v>
      </c>
      <c r="T73" s="143">
        <f t="shared" ref="T73:T75" si="112">+R73+S73</f>
        <v>137004</v>
      </c>
      <c r="U73" s="256">
        <f>+U21+U47</f>
        <v>0</v>
      </c>
      <c r="V73" s="147">
        <f t="shared" ref="V73:V75" si="113">+T73+U73</f>
        <v>137004</v>
      </c>
      <c r="W73" s="222">
        <f>IF(Q73=0,0,((V73/Q73)-1)*100)</f>
        <v>32.145027344541212</v>
      </c>
    </row>
    <row r="74" spans="1:23">
      <c r="A74" s="95" t="str">
        <f t="shared" si="91"/>
        <v xml:space="preserve"> </v>
      </c>
      <c r="B74" s="226" t="s">
        <v>26</v>
      </c>
      <c r="C74" s="248">
        <f t="shared" si="106"/>
        <v>393</v>
      </c>
      <c r="D74" s="252">
        <f t="shared" si="106"/>
        <v>393</v>
      </c>
      <c r="E74" s="119">
        <f>+C74+D74</f>
        <v>786</v>
      </c>
      <c r="F74" s="248">
        <f t="shared" si="107"/>
        <v>504</v>
      </c>
      <c r="G74" s="252">
        <f t="shared" si="107"/>
        <v>504</v>
      </c>
      <c r="H74" s="119">
        <f>+F74+G74</f>
        <v>1008</v>
      </c>
      <c r="I74" s="222">
        <f>IF(E74=0,0,((H74/E74)-1)*100)</f>
        <v>28.244274809160295</v>
      </c>
      <c r="L74" s="226" t="s">
        <v>26</v>
      </c>
      <c r="M74" s="248">
        <f t="shared" si="108"/>
        <v>54538</v>
      </c>
      <c r="N74" s="249">
        <f t="shared" si="108"/>
        <v>53852</v>
      </c>
      <c r="O74" s="143">
        <f>+M74+N74</f>
        <v>108390</v>
      </c>
      <c r="P74" s="102">
        <f>+P22+P48</f>
        <v>0</v>
      </c>
      <c r="Q74" s="145">
        <f>+O74+P74</f>
        <v>108390</v>
      </c>
      <c r="R74" s="248">
        <f t="shared" si="111"/>
        <v>70465</v>
      </c>
      <c r="S74" s="249">
        <f t="shared" si="111"/>
        <v>70417</v>
      </c>
      <c r="T74" s="143">
        <f>+R74+S74</f>
        <v>140882</v>
      </c>
      <c r="U74" s="102">
        <f>+U22+U48</f>
        <v>0</v>
      </c>
      <c r="V74" s="147">
        <f>+T74+U74</f>
        <v>140882</v>
      </c>
      <c r="W74" s="222">
        <f>IF(Q74=0,0,((V74/Q74)-1)*100)</f>
        <v>29.976935141618235</v>
      </c>
    </row>
    <row r="75" spans="1:23" ht="13.5" thickBot="1">
      <c r="A75" s="95" t="str">
        <f t="shared" si="91"/>
        <v xml:space="preserve"> </v>
      </c>
      <c r="B75" s="226" t="s">
        <v>27</v>
      </c>
      <c r="C75" s="248">
        <f t="shared" si="106"/>
        <v>390</v>
      </c>
      <c r="D75" s="257">
        <f t="shared" si="106"/>
        <v>389</v>
      </c>
      <c r="E75" s="120">
        <f>+C75+D75</f>
        <v>779</v>
      </c>
      <c r="F75" s="248">
        <f t="shared" si="107"/>
        <v>471</v>
      </c>
      <c r="G75" s="257">
        <f t="shared" si="107"/>
        <v>472</v>
      </c>
      <c r="H75" s="120">
        <f>+F75+G75</f>
        <v>943</v>
      </c>
      <c r="I75" s="223">
        <f>IF(E75=0,0,((H75/E75)-1)*100)</f>
        <v>21.052631578947366</v>
      </c>
      <c r="L75" s="226" t="s">
        <v>27</v>
      </c>
      <c r="M75" s="248">
        <f t="shared" si="108"/>
        <v>46014</v>
      </c>
      <c r="N75" s="249">
        <f t="shared" si="108"/>
        <v>44552</v>
      </c>
      <c r="O75" s="143">
        <f t="shared" si="109"/>
        <v>90566</v>
      </c>
      <c r="P75" s="255">
        <f>+P23+P49</f>
        <v>0</v>
      </c>
      <c r="Q75" s="145">
        <f t="shared" si="110"/>
        <v>90566</v>
      </c>
      <c r="R75" s="248">
        <f t="shared" si="111"/>
        <v>62085</v>
      </c>
      <c r="S75" s="249">
        <f t="shared" si="111"/>
        <v>60585</v>
      </c>
      <c r="T75" s="143">
        <f t="shared" si="112"/>
        <v>122670</v>
      </c>
      <c r="U75" s="255">
        <f>+U23+U49</f>
        <v>0</v>
      </c>
      <c r="V75" s="147">
        <f t="shared" si="113"/>
        <v>122670</v>
      </c>
      <c r="W75" s="222">
        <f>IF(Q75=0,0,((V75/Q75)-1)*100)</f>
        <v>35.448181436742267</v>
      </c>
    </row>
    <row r="76" spans="1:23" ht="14.25" thickTop="1" thickBot="1">
      <c r="A76" s="95" t="str">
        <f t="shared" si="91"/>
        <v xml:space="preserve"> </v>
      </c>
      <c r="B76" s="210" t="s">
        <v>28</v>
      </c>
      <c r="C76" s="113">
        <f t="shared" ref="C76:H76" si="114">+C73+C74+C75</f>
        <v>1175</v>
      </c>
      <c r="D76" s="121">
        <f t="shared" si="114"/>
        <v>1174</v>
      </c>
      <c r="E76" s="113">
        <f t="shared" si="114"/>
        <v>2349</v>
      </c>
      <c r="F76" s="113">
        <f t="shared" si="114"/>
        <v>1469</v>
      </c>
      <c r="G76" s="121">
        <f t="shared" si="114"/>
        <v>1469</v>
      </c>
      <c r="H76" s="113">
        <f t="shared" si="114"/>
        <v>2938</v>
      </c>
      <c r="I76" s="106">
        <f t="shared" ref="I76" si="115">IF(E76=0,0,((H76/E76)-1)*100)</f>
        <v>25.074499787143466</v>
      </c>
      <c r="L76" s="203" t="s">
        <v>28</v>
      </c>
      <c r="M76" s="148">
        <f t="shared" ref="M76:V76" si="116">+M73+M74+M75</f>
        <v>153079</v>
      </c>
      <c r="N76" s="149">
        <f t="shared" si="116"/>
        <v>149554</v>
      </c>
      <c r="O76" s="148">
        <f t="shared" si="116"/>
        <v>302633</v>
      </c>
      <c r="P76" s="148">
        <f t="shared" si="116"/>
        <v>0</v>
      </c>
      <c r="Q76" s="148">
        <f t="shared" si="116"/>
        <v>302633</v>
      </c>
      <c r="R76" s="148">
        <f t="shared" si="116"/>
        <v>203307</v>
      </c>
      <c r="S76" s="149">
        <f t="shared" si="116"/>
        <v>197249</v>
      </c>
      <c r="T76" s="148">
        <f t="shared" si="116"/>
        <v>400556</v>
      </c>
      <c r="U76" s="148">
        <f t="shared" si="116"/>
        <v>0</v>
      </c>
      <c r="V76" s="148">
        <f t="shared" si="116"/>
        <v>400556</v>
      </c>
      <c r="W76" s="151">
        <f t="shared" ref="W76" si="117">IF(Q76=0,0,((V76/Q76)-1)*100)</f>
        <v>32.357013280111559</v>
      </c>
    </row>
    <row r="77" spans="1:23" ht="14.25" thickTop="1" thickBot="1">
      <c r="A77" s="95" t="str">
        <f>IF(ISERROR(F77/G77)," ",IF(F77/G77&gt;0.5,IF(F77/G77&lt;1.5," ","NOT OK"),"NOT OK"))</f>
        <v xml:space="preserve"> </v>
      </c>
      <c r="B77" s="210" t="s">
        <v>94</v>
      </c>
      <c r="C77" s="103">
        <f>+C68+C72+C76</f>
        <v>3919</v>
      </c>
      <c r="D77" s="104">
        <f t="shared" ref="D77" si="118">+D68+D72+D76</f>
        <v>3919</v>
      </c>
      <c r="E77" s="105">
        <f t="shared" ref="E77" si="119">+E68+E72+E76</f>
        <v>7838</v>
      </c>
      <c r="F77" s="103">
        <f t="shared" ref="F77" si="120">+F68+F72+F76</f>
        <v>4825</v>
      </c>
      <c r="G77" s="104">
        <f t="shared" ref="G77" si="121">+G68+G72+G76</f>
        <v>4827</v>
      </c>
      <c r="H77" s="105">
        <f t="shared" ref="H77" si="122">+H68+H72+H76</f>
        <v>9652</v>
      </c>
      <c r="I77" s="106">
        <f>IF(E77=0,0,((H77/E77)-1)*100)</f>
        <v>23.143659096708348</v>
      </c>
      <c r="L77" s="203" t="s">
        <v>94</v>
      </c>
      <c r="M77" s="148">
        <f t="shared" ref="M77" si="123">+M68+M72+M76</f>
        <v>486212</v>
      </c>
      <c r="N77" s="149">
        <f t="shared" ref="N77" si="124">+N68+N72+N76</f>
        <v>482795</v>
      </c>
      <c r="O77" s="148">
        <f t="shared" ref="O77" si="125">+O68+O72+O76</f>
        <v>969007</v>
      </c>
      <c r="P77" s="148">
        <f t="shared" ref="P77" si="126">+P68+P72+P76</f>
        <v>150</v>
      </c>
      <c r="Q77" s="148">
        <f t="shared" ref="Q77" si="127">+Q68+Q72+Q76</f>
        <v>969157</v>
      </c>
      <c r="R77" s="148">
        <f t="shared" ref="R77" si="128">+R68+R72+R76</f>
        <v>617075</v>
      </c>
      <c r="S77" s="149">
        <f t="shared" ref="S77" si="129">+S68+S72+S76</f>
        <v>612895</v>
      </c>
      <c r="T77" s="148">
        <f t="shared" ref="T77" si="130">+T68+T72+T76</f>
        <v>1229970</v>
      </c>
      <c r="U77" s="148">
        <f t="shared" ref="U77" si="131">+U68+U72+U76</f>
        <v>497</v>
      </c>
      <c r="V77" s="150">
        <f t="shared" ref="V77" si="132">+V68+V72+V76</f>
        <v>1230467</v>
      </c>
      <c r="W77" s="151">
        <f>IF(Q77=0,0,((V77/Q77)-1)*100)</f>
        <v>26.962607709586784</v>
      </c>
    </row>
    <row r="78" spans="1:23" ht="14.25" thickTop="1" thickBot="1">
      <c r="A78" s="95" t="str">
        <f>IF(ISERROR(F78/G78)," ",IF(F78/G78&gt;0.5,IF(F78/G78&lt;1.5," ","NOT OK"),"NOT OK"))</f>
        <v xml:space="preserve"> </v>
      </c>
      <c r="B78" s="210" t="s">
        <v>92</v>
      </c>
      <c r="C78" s="103">
        <f>+C64+C68+C72+C76</f>
        <v>5015</v>
      </c>
      <c r="D78" s="104">
        <f t="shared" ref="D78:H78" si="133">+D64+D68+D72+D76</f>
        <v>5014</v>
      </c>
      <c r="E78" s="105">
        <f t="shared" si="133"/>
        <v>10029</v>
      </c>
      <c r="F78" s="103">
        <f t="shared" si="133"/>
        <v>6399</v>
      </c>
      <c r="G78" s="104">
        <f t="shared" si="133"/>
        <v>6400</v>
      </c>
      <c r="H78" s="105">
        <f t="shared" si="133"/>
        <v>12799</v>
      </c>
      <c r="I78" s="106">
        <f>IF(E78=0,0,((H78/E78)-1)*100)</f>
        <v>27.619902283378206</v>
      </c>
      <c r="L78" s="203" t="s">
        <v>92</v>
      </c>
      <c r="M78" s="148">
        <f t="shared" ref="M78:V78" si="134">+M64+M68+M72+M76</f>
        <v>653275</v>
      </c>
      <c r="N78" s="149">
        <f t="shared" si="134"/>
        <v>638108</v>
      </c>
      <c r="O78" s="148">
        <f t="shared" si="134"/>
        <v>1291383</v>
      </c>
      <c r="P78" s="148">
        <f t="shared" si="134"/>
        <v>325</v>
      </c>
      <c r="Q78" s="148">
        <f t="shared" si="134"/>
        <v>1291708</v>
      </c>
      <c r="R78" s="148">
        <f t="shared" si="134"/>
        <v>830102</v>
      </c>
      <c r="S78" s="149">
        <f t="shared" si="134"/>
        <v>809727</v>
      </c>
      <c r="T78" s="148">
        <f t="shared" si="134"/>
        <v>1639829</v>
      </c>
      <c r="U78" s="148">
        <f t="shared" si="134"/>
        <v>503</v>
      </c>
      <c r="V78" s="150">
        <f t="shared" si="134"/>
        <v>1640332</v>
      </c>
      <c r="W78" s="151">
        <f>IF(Q78=0,0,((V78/Q78)-1)*100)</f>
        <v>26.989381501082299</v>
      </c>
    </row>
    <row r="79" spans="1:23" ht="14.25" thickTop="1" thickBot="1">
      <c r="B79" s="205" t="s">
        <v>61</v>
      </c>
      <c r="C79" s="95"/>
      <c r="D79" s="95"/>
      <c r="E79" s="95"/>
      <c r="F79" s="95"/>
      <c r="G79" s="95"/>
      <c r="H79" s="95"/>
      <c r="I79" s="96"/>
      <c r="L79" s="205" t="s">
        <v>61</v>
      </c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6"/>
    </row>
    <row r="80" spans="1:23" ht="13.5" thickTop="1">
      <c r="B80" s="202"/>
      <c r="C80" s="95"/>
      <c r="D80" s="95"/>
      <c r="E80" s="95"/>
      <c r="F80" s="95"/>
      <c r="G80" s="95"/>
      <c r="H80" s="95"/>
      <c r="I80" s="96"/>
      <c r="L80" s="295" t="s">
        <v>39</v>
      </c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7"/>
    </row>
    <row r="81" spans="1:26" ht="13.5" thickBot="1">
      <c r="B81" s="202"/>
      <c r="C81" s="95"/>
      <c r="D81" s="95"/>
      <c r="E81" s="95"/>
      <c r="F81" s="95"/>
      <c r="G81" s="95"/>
      <c r="H81" s="95"/>
      <c r="I81" s="96"/>
      <c r="L81" s="298" t="s">
        <v>40</v>
      </c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300"/>
    </row>
    <row r="82" spans="1:26" ht="14.25" thickTop="1" thickBot="1">
      <c r="B82" s="202"/>
      <c r="C82" s="95"/>
      <c r="D82" s="95"/>
      <c r="E82" s="95"/>
      <c r="F82" s="95"/>
      <c r="G82" s="95"/>
      <c r="H82" s="95"/>
      <c r="I82" s="96"/>
      <c r="L82" s="202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122" t="s">
        <v>41</v>
      </c>
    </row>
    <row r="83" spans="1:26" ht="14.25" thickTop="1" thickBot="1">
      <c r="B83" s="202"/>
      <c r="C83" s="95"/>
      <c r="D83" s="95"/>
      <c r="E83" s="95"/>
      <c r="F83" s="95"/>
      <c r="G83" s="95"/>
      <c r="H83" s="95"/>
      <c r="I83" s="96"/>
      <c r="L83" s="224"/>
      <c r="M83" s="292" t="s">
        <v>91</v>
      </c>
      <c r="N83" s="293"/>
      <c r="O83" s="293"/>
      <c r="P83" s="293"/>
      <c r="Q83" s="294"/>
      <c r="R83" s="292" t="s">
        <v>93</v>
      </c>
      <c r="S83" s="293"/>
      <c r="T83" s="293"/>
      <c r="U83" s="293"/>
      <c r="V83" s="294"/>
      <c r="W83" s="225" t="s">
        <v>4</v>
      </c>
    </row>
    <row r="84" spans="1:26" ht="13.5" thickTop="1">
      <c r="B84" s="202"/>
      <c r="C84" s="95"/>
      <c r="D84" s="95"/>
      <c r="E84" s="95"/>
      <c r="F84" s="95"/>
      <c r="G84" s="95"/>
      <c r="H84" s="95"/>
      <c r="I84" s="96"/>
      <c r="L84" s="226" t="s">
        <v>5</v>
      </c>
      <c r="M84" s="227"/>
      <c r="N84" s="230"/>
      <c r="O84" s="173"/>
      <c r="P84" s="231"/>
      <c r="Q84" s="174"/>
      <c r="R84" s="227"/>
      <c r="S84" s="230"/>
      <c r="T84" s="173"/>
      <c r="U84" s="231"/>
      <c r="V84" s="174"/>
      <c r="W84" s="229" t="s">
        <v>6</v>
      </c>
    </row>
    <row r="85" spans="1:26" ht="13.5" thickBot="1">
      <c r="B85" s="202"/>
      <c r="C85" s="95"/>
      <c r="D85" s="95"/>
      <c r="E85" s="95"/>
      <c r="F85" s="95"/>
      <c r="G85" s="95"/>
      <c r="H85" s="95"/>
      <c r="I85" s="96"/>
      <c r="L85" s="232"/>
      <c r="M85" s="236" t="s">
        <v>42</v>
      </c>
      <c r="N85" s="237" t="s">
        <v>43</v>
      </c>
      <c r="O85" s="175" t="s">
        <v>44</v>
      </c>
      <c r="P85" s="238" t="s">
        <v>13</v>
      </c>
      <c r="Q85" s="220" t="s">
        <v>9</v>
      </c>
      <c r="R85" s="236" t="s">
        <v>42</v>
      </c>
      <c r="S85" s="237" t="s">
        <v>43</v>
      </c>
      <c r="T85" s="175" t="s">
        <v>44</v>
      </c>
      <c r="U85" s="238" t="s">
        <v>13</v>
      </c>
      <c r="V85" s="220" t="s">
        <v>9</v>
      </c>
      <c r="W85" s="235"/>
    </row>
    <row r="86" spans="1:26" ht="4.5" customHeight="1" thickTop="1">
      <c r="B86" s="202"/>
      <c r="C86" s="95"/>
      <c r="D86" s="95"/>
      <c r="E86" s="95"/>
      <c r="F86" s="95"/>
      <c r="G86" s="95"/>
      <c r="H86" s="95"/>
      <c r="I86" s="96"/>
      <c r="L86" s="226"/>
      <c r="M86" s="242"/>
      <c r="N86" s="243"/>
      <c r="O86" s="159"/>
      <c r="P86" s="244"/>
      <c r="Q86" s="162"/>
      <c r="R86" s="242"/>
      <c r="S86" s="243"/>
      <c r="T86" s="159"/>
      <c r="U86" s="244"/>
      <c r="V86" s="164"/>
      <c r="W86" s="245"/>
    </row>
    <row r="87" spans="1:26">
      <c r="A87" s="123"/>
      <c r="B87" s="212"/>
      <c r="C87" s="123"/>
      <c r="D87" s="123"/>
      <c r="E87" s="123"/>
      <c r="F87" s="123"/>
      <c r="G87" s="123"/>
      <c r="H87" s="123"/>
      <c r="I87" s="124"/>
      <c r="J87" s="123"/>
      <c r="L87" s="226" t="s">
        <v>14</v>
      </c>
      <c r="M87" s="248">
        <v>0</v>
      </c>
      <c r="N87" s="249">
        <v>0</v>
      </c>
      <c r="O87" s="160">
        <f>M87+N87</f>
        <v>0</v>
      </c>
      <c r="P87" s="102">
        <v>0</v>
      </c>
      <c r="Q87" s="163">
        <f>O87+P87</f>
        <v>0</v>
      </c>
      <c r="R87" s="248">
        <v>0</v>
      </c>
      <c r="S87" s="249">
        <v>0</v>
      </c>
      <c r="T87" s="160">
        <f>R87+S87</f>
        <v>0</v>
      </c>
      <c r="U87" s="102">
        <v>0</v>
      </c>
      <c r="V87" s="165">
        <f>T87+U87</f>
        <v>0</v>
      </c>
      <c r="W87" s="222">
        <f t="shared" ref="W87:W91" si="135">IF(Q87=0,0,((V87/Q87)-1)*100)</f>
        <v>0</v>
      </c>
      <c r="Y87" s="3"/>
      <c r="Z87" s="3"/>
    </row>
    <row r="88" spans="1:26">
      <c r="A88" s="123"/>
      <c r="B88" s="212"/>
      <c r="C88" s="123"/>
      <c r="D88" s="123"/>
      <c r="E88" s="123"/>
      <c r="F88" s="123"/>
      <c r="G88" s="123"/>
      <c r="H88" s="123"/>
      <c r="I88" s="124"/>
      <c r="J88" s="123"/>
      <c r="L88" s="226" t="s">
        <v>15</v>
      </c>
      <c r="M88" s="248">
        <v>0</v>
      </c>
      <c r="N88" s="249">
        <v>0</v>
      </c>
      <c r="O88" s="160">
        <f>M88+N88</f>
        <v>0</v>
      </c>
      <c r="P88" s="102">
        <v>0</v>
      </c>
      <c r="Q88" s="163">
        <f>O88+P88</f>
        <v>0</v>
      </c>
      <c r="R88" s="248">
        <v>0</v>
      </c>
      <c r="S88" s="249">
        <v>0</v>
      </c>
      <c r="T88" s="160">
        <f>R88+S88</f>
        <v>0</v>
      </c>
      <c r="U88" s="102">
        <v>0</v>
      </c>
      <c r="V88" s="165">
        <f>T88+U88</f>
        <v>0</v>
      </c>
      <c r="W88" s="222">
        <f t="shared" si="135"/>
        <v>0</v>
      </c>
    </row>
    <row r="89" spans="1:26" ht="13.5" thickBot="1">
      <c r="A89" s="123"/>
      <c r="B89" s="212"/>
      <c r="C89" s="123"/>
      <c r="D89" s="123"/>
      <c r="E89" s="123"/>
      <c r="F89" s="123"/>
      <c r="G89" s="123"/>
      <c r="H89" s="123"/>
      <c r="I89" s="124"/>
      <c r="J89" s="123"/>
      <c r="L89" s="232" t="s">
        <v>16</v>
      </c>
      <c r="M89" s="248">
        <v>0</v>
      </c>
      <c r="N89" s="249">
        <v>0</v>
      </c>
      <c r="O89" s="160">
        <f>M89+N89</f>
        <v>0</v>
      </c>
      <c r="P89" s="102">
        <v>0</v>
      </c>
      <c r="Q89" s="163">
        <f>O89+P89</f>
        <v>0</v>
      </c>
      <c r="R89" s="248">
        <v>0</v>
      </c>
      <c r="S89" s="249">
        <v>0</v>
      </c>
      <c r="T89" s="160">
        <f>R89+S89</f>
        <v>0</v>
      </c>
      <c r="U89" s="102">
        <v>0</v>
      </c>
      <c r="V89" s="165">
        <f>T89+U89</f>
        <v>0</v>
      </c>
      <c r="W89" s="222">
        <f t="shared" si="135"/>
        <v>0</v>
      </c>
    </row>
    <row r="90" spans="1:26" ht="14.25" thickTop="1" thickBot="1">
      <c r="A90" s="123"/>
      <c r="B90" s="212"/>
      <c r="C90" s="123"/>
      <c r="D90" s="123"/>
      <c r="E90" s="123"/>
      <c r="F90" s="123"/>
      <c r="G90" s="123"/>
      <c r="H90" s="123"/>
      <c r="I90" s="124"/>
      <c r="J90" s="123"/>
      <c r="L90" s="206" t="s">
        <v>17</v>
      </c>
      <c r="M90" s="166">
        <v>0</v>
      </c>
      <c r="N90" s="167">
        <v>0</v>
      </c>
      <c r="O90" s="166">
        <v>0</v>
      </c>
      <c r="P90" s="166">
        <v>0</v>
      </c>
      <c r="Q90" s="166">
        <f>Q87+Q88+Q89</f>
        <v>0</v>
      </c>
      <c r="R90" s="166">
        <v>0</v>
      </c>
      <c r="S90" s="167">
        <v>0</v>
      </c>
      <c r="T90" s="166">
        <v>0</v>
      </c>
      <c r="U90" s="166">
        <v>0</v>
      </c>
      <c r="V90" s="168">
        <v>0</v>
      </c>
      <c r="W90" s="169">
        <f>IF(Q90=0,0,((V90/Q90)-1)*100)</f>
        <v>0</v>
      </c>
      <c r="Y90" s="3"/>
      <c r="Z90" s="3"/>
    </row>
    <row r="91" spans="1:26" ht="13.5" thickTop="1">
      <c r="A91" s="123"/>
      <c r="B91" s="212"/>
      <c r="C91" s="123"/>
      <c r="D91" s="123"/>
      <c r="E91" s="123"/>
      <c r="F91" s="123"/>
      <c r="G91" s="123"/>
      <c r="H91" s="123"/>
      <c r="I91" s="124"/>
      <c r="J91" s="123"/>
      <c r="L91" s="226" t="s">
        <v>18</v>
      </c>
      <c r="M91" s="248">
        <v>0</v>
      </c>
      <c r="N91" s="249">
        <v>0</v>
      </c>
      <c r="O91" s="160">
        <f>M91+N91</f>
        <v>0</v>
      </c>
      <c r="P91" s="102">
        <v>0</v>
      </c>
      <c r="Q91" s="163">
        <f>O91+P91</f>
        <v>0</v>
      </c>
      <c r="R91" s="248">
        <v>0</v>
      </c>
      <c r="S91" s="249">
        <v>0</v>
      </c>
      <c r="T91" s="160">
        <f>R91+S91</f>
        <v>0</v>
      </c>
      <c r="U91" s="102">
        <v>0</v>
      </c>
      <c r="V91" s="165">
        <f>T91+U91</f>
        <v>0</v>
      </c>
      <c r="W91" s="222">
        <f t="shared" si="135"/>
        <v>0</v>
      </c>
      <c r="Y91" s="3"/>
      <c r="Z91" s="3"/>
    </row>
    <row r="92" spans="1:26">
      <c r="A92" s="123"/>
      <c r="B92" s="212"/>
      <c r="C92" s="123"/>
      <c r="D92" s="123"/>
      <c r="E92" s="123"/>
      <c r="F92" s="123"/>
      <c r="G92" s="123"/>
      <c r="H92" s="123"/>
      <c r="I92" s="124"/>
      <c r="J92" s="123"/>
      <c r="L92" s="226" t="s">
        <v>19</v>
      </c>
      <c r="M92" s="248">
        <v>0</v>
      </c>
      <c r="N92" s="249">
        <v>0</v>
      </c>
      <c r="O92" s="160">
        <f>M92+N92</f>
        <v>0</v>
      </c>
      <c r="P92" s="102">
        <v>0</v>
      </c>
      <c r="Q92" s="163">
        <f>O92+P92</f>
        <v>0</v>
      </c>
      <c r="R92" s="248">
        <v>0</v>
      </c>
      <c r="S92" s="249">
        <v>0</v>
      </c>
      <c r="T92" s="160">
        <f>R92+S92</f>
        <v>0</v>
      </c>
      <c r="U92" s="102">
        <v>0</v>
      </c>
      <c r="V92" s="165">
        <f>T92+U92</f>
        <v>0</v>
      </c>
      <c r="W92" s="222">
        <f>IF(Q92=0,0,((V92/Q92)-1)*100)</f>
        <v>0</v>
      </c>
      <c r="Y92" s="3"/>
      <c r="Z92" s="3"/>
    </row>
    <row r="93" spans="1:26" ht="13.5" thickBot="1">
      <c r="A93" s="123"/>
      <c r="B93" s="212"/>
      <c r="C93" s="123"/>
      <c r="D93" s="123"/>
      <c r="E93" s="123"/>
      <c r="F93" s="123"/>
      <c r="G93" s="123"/>
      <c r="H93" s="123"/>
      <c r="I93" s="124"/>
      <c r="J93" s="123"/>
      <c r="L93" s="226" t="s">
        <v>20</v>
      </c>
      <c r="M93" s="248">
        <v>0</v>
      </c>
      <c r="N93" s="249">
        <v>0</v>
      </c>
      <c r="O93" s="160">
        <f>M93+N93</f>
        <v>0</v>
      </c>
      <c r="P93" s="102">
        <v>0</v>
      </c>
      <c r="Q93" s="163">
        <f>O93+P93</f>
        <v>0</v>
      </c>
      <c r="R93" s="248">
        <v>0</v>
      </c>
      <c r="S93" s="249">
        <v>0</v>
      </c>
      <c r="T93" s="160">
        <f>R93+S93</f>
        <v>0</v>
      </c>
      <c r="U93" s="102">
        <v>0</v>
      </c>
      <c r="V93" s="165">
        <f>T93+U93</f>
        <v>0</v>
      </c>
      <c r="W93" s="222">
        <f>IF(Q93=0,0,((V93/Q93)-1)*100)</f>
        <v>0</v>
      </c>
    </row>
    <row r="94" spans="1:26" ht="14.25" thickTop="1" thickBot="1">
      <c r="A94" s="123"/>
      <c r="B94" s="212"/>
      <c r="C94" s="123"/>
      <c r="D94" s="123"/>
      <c r="E94" s="123"/>
      <c r="F94" s="123"/>
      <c r="G94" s="123"/>
      <c r="H94" s="123"/>
      <c r="I94" s="124"/>
      <c r="J94" s="123"/>
      <c r="L94" s="206" t="s">
        <v>89</v>
      </c>
      <c r="M94" s="166">
        <f t="shared" ref="M94:V94" si="136">+M91+M92+M93</f>
        <v>0</v>
      </c>
      <c r="N94" s="167">
        <f t="shared" si="136"/>
        <v>0</v>
      </c>
      <c r="O94" s="166">
        <f t="shared" si="136"/>
        <v>0</v>
      </c>
      <c r="P94" s="166">
        <f t="shared" si="136"/>
        <v>0</v>
      </c>
      <c r="Q94" s="166">
        <f t="shared" si="136"/>
        <v>0</v>
      </c>
      <c r="R94" s="166">
        <f t="shared" si="136"/>
        <v>0</v>
      </c>
      <c r="S94" s="167">
        <f t="shared" si="136"/>
        <v>0</v>
      </c>
      <c r="T94" s="166">
        <f t="shared" si="136"/>
        <v>0</v>
      </c>
      <c r="U94" s="166">
        <f t="shared" si="136"/>
        <v>0</v>
      </c>
      <c r="V94" s="168">
        <f t="shared" si="136"/>
        <v>0</v>
      </c>
      <c r="W94" s="169">
        <f>IF(Q94=0,0,((V94/Q94)-1)*100)</f>
        <v>0</v>
      </c>
      <c r="Y94" s="3"/>
      <c r="Z94" s="3"/>
    </row>
    <row r="95" spans="1:26" ht="13.5" thickTop="1">
      <c r="A95" s="123"/>
      <c r="B95" s="212"/>
      <c r="C95" s="123"/>
      <c r="D95" s="123"/>
      <c r="E95" s="123"/>
      <c r="F95" s="123"/>
      <c r="G95" s="123"/>
      <c r="H95" s="123"/>
      <c r="I95" s="124"/>
      <c r="J95" s="123"/>
      <c r="L95" s="226" t="s">
        <v>21</v>
      </c>
      <c r="M95" s="248">
        <v>0</v>
      </c>
      <c r="N95" s="249">
        <v>0</v>
      </c>
      <c r="O95" s="160">
        <v>0</v>
      </c>
      <c r="P95" s="102">
        <v>0</v>
      </c>
      <c r="Q95" s="163">
        <f>O95+P95</f>
        <v>0</v>
      </c>
      <c r="R95" s="248">
        <v>0</v>
      </c>
      <c r="S95" s="249">
        <v>0</v>
      </c>
      <c r="T95" s="160">
        <v>0</v>
      </c>
      <c r="U95" s="102">
        <v>0</v>
      </c>
      <c r="V95" s="165">
        <v>0</v>
      </c>
      <c r="W95" s="222">
        <v>0</v>
      </c>
      <c r="Y95" s="3"/>
      <c r="Z95" s="3"/>
    </row>
    <row r="96" spans="1:26">
      <c r="A96" s="123"/>
      <c r="B96" s="212"/>
      <c r="C96" s="123"/>
      <c r="D96" s="123"/>
      <c r="E96" s="123"/>
      <c r="F96" s="123"/>
      <c r="G96" s="123"/>
      <c r="H96" s="123"/>
      <c r="I96" s="124"/>
      <c r="J96" s="123"/>
      <c r="L96" s="226" t="s">
        <v>90</v>
      </c>
      <c r="M96" s="248">
        <v>0</v>
      </c>
      <c r="N96" s="249">
        <v>0</v>
      </c>
      <c r="O96" s="160">
        <v>0</v>
      </c>
      <c r="P96" s="102">
        <v>0</v>
      </c>
      <c r="Q96" s="163">
        <f>O96+P96</f>
        <v>0</v>
      </c>
      <c r="R96" s="248">
        <v>0</v>
      </c>
      <c r="S96" s="249">
        <v>0</v>
      </c>
      <c r="T96" s="160">
        <v>0</v>
      </c>
      <c r="U96" s="102">
        <v>0</v>
      </c>
      <c r="V96" s="165">
        <v>0</v>
      </c>
      <c r="W96" s="222">
        <v>0</v>
      </c>
      <c r="Y96" s="3"/>
      <c r="Z96" s="3"/>
    </row>
    <row r="97" spans="1:26" ht="13.5" thickBot="1">
      <c r="A97" s="123"/>
      <c r="B97" s="212"/>
      <c r="C97" s="123"/>
      <c r="D97" s="123"/>
      <c r="E97" s="123"/>
      <c r="F97" s="123"/>
      <c r="G97" s="123"/>
      <c r="H97" s="123"/>
      <c r="I97" s="124"/>
      <c r="J97" s="123"/>
      <c r="L97" s="226" t="s">
        <v>22</v>
      </c>
      <c r="M97" s="248">
        <v>0</v>
      </c>
      <c r="N97" s="249">
        <v>0</v>
      </c>
      <c r="O97" s="161">
        <v>0</v>
      </c>
      <c r="P97" s="255">
        <v>0</v>
      </c>
      <c r="Q97" s="163">
        <f>O97+P97</f>
        <v>0</v>
      </c>
      <c r="R97" s="248">
        <v>0</v>
      </c>
      <c r="S97" s="249">
        <v>0</v>
      </c>
      <c r="T97" s="161">
        <v>0</v>
      </c>
      <c r="U97" s="255">
        <v>0</v>
      </c>
      <c r="V97" s="165">
        <v>0</v>
      </c>
      <c r="W97" s="222">
        <v>0</v>
      </c>
      <c r="Y97" s="3"/>
      <c r="Z97" s="3"/>
    </row>
    <row r="98" spans="1:26" ht="14.25" thickTop="1" thickBot="1">
      <c r="A98" s="123"/>
      <c r="B98" s="212"/>
      <c r="C98" s="123"/>
      <c r="D98" s="123"/>
      <c r="E98" s="123"/>
      <c r="F98" s="123"/>
      <c r="G98" s="123"/>
      <c r="H98" s="123"/>
      <c r="I98" s="124"/>
      <c r="J98" s="123"/>
      <c r="L98" s="207" t="s">
        <v>23</v>
      </c>
      <c r="M98" s="170">
        <f>M95+M96+M97</f>
        <v>0</v>
      </c>
      <c r="N98" s="170">
        <f t="shared" ref="N98" si="137">N95+N96+N97</f>
        <v>0</v>
      </c>
      <c r="O98" s="171">
        <f t="shared" ref="O98" si="138">O95+O96+O97</f>
        <v>0</v>
      </c>
      <c r="P98" s="171">
        <f t="shared" ref="P98" si="139">P95+P96+P97</f>
        <v>0</v>
      </c>
      <c r="Q98" s="171">
        <f t="shared" ref="Q98" si="140">Q95+Q96+Q97</f>
        <v>0</v>
      </c>
      <c r="R98" s="170">
        <f t="shared" ref="R98" si="141">R95+R96+R97</f>
        <v>0</v>
      </c>
      <c r="S98" s="170">
        <f t="shared" ref="S98" si="142">S95+S96+S97</f>
        <v>0</v>
      </c>
      <c r="T98" s="171">
        <f t="shared" ref="T98" si="143">T95+T96+T97</f>
        <v>0</v>
      </c>
      <c r="U98" s="171">
        <f t="shared" ref="U98" si="144">U95+U96+U97</f>
        <v>0</v>
      </c>
      <c r="V98" s="171">
        <f t="shared" ref="V98" si="145">V95+V96+V97</f>
        <v>0</v>
      </c>
      <c r="W98" s="172">
        <f t="shared" ref="W98" si="146">IF(Q98=0,0,((V98/Q98)-1)*100)</f>
        <v>0</v>
      </c>
    </row>
    <row r="99" spans="1:26" ht="13.5" thickTop="1">
      <c r="A99" s="123"/>
      <c r="B99" s="212"/>
      <c r="C99" s="123"/>
      <c r="D99" s="123"/>
      <c r="E99" s="123"/>
      <c r="F99" s="123"/>
      <c r="G99" s="123"/>
      <c r="H99" s="123"/>
      <c r="I99" s="124"/>
      <c r="J99" s="123"/>
      <c r="L99" s="226" t="s">
        <v>25</v>
      </c>
      <c r="M99" s="248">
        <v>0</v>
      </c>
      <c r="N99" s="249">
        <v>0</v>
      </c>
      <c r="O99" s="161">
        <v>0</v>
      </c>
      <c r="P99" s="256">
        <v>0</v>
      </c>
      <c r="Q99" s="163">
        <f>O99+P99</f>
        <v>0</v>
      </c>
      <c r="R99" s="248">
        <v>0</v>
      </c>
      <c r="S99" s="249">
        <v>0</v>
      </c>
      <c r="T99" s="161">
        <v>0</v>
      </c>
      <c r="U99" s="256">
        <v>0</v>
      </c>
      <c r="V99" s="165">
        <v>0</v>
      </c>
      <c r="W99" s="222">
        <v>0</v>
      </c>
    </row>
    <row r="100" spans="1:26">
      <c r="A100" s="123"/>
      <c r="B100" s="212"/>
      <c r="C100" s="123"/>
      <c r="D100" s="123"/>
      <c r="E100" s="123"/>
      <c r="F100" s="123"/>
      <c r="G100" s="123"/>
      <c r="H100" s="123"/>
      <c r="I100" s="124"/>
      <c r="J100" s="123"/>
      <c r="L100" s="226" t="s">
        <v>26</v>
      </c>
      <c r="M100" s="248">
        <v>0</v>
      </c>
      <c r="N100" s="249">
        <v>0</v>
      </c>
      <c r="O100" s="161">
        <v>0</v>
      </c>
      <c r="P100" s="102">
        <v>0</v>
      </c>
      <c r="Q100" s="163">
        <f>O100+P100</f>
        <v>0</v>
      </c>
      <c r="R100" s="248">
        <v>0</v>
      </c>
      <c r="S100" s="249">
        <v>0</v>
      </c>
      <c r="T100" s="161">
        <v>0</v>
      </c>
      <c r="U100" s="102">
        <v>0</v>
      </c>
      <c r="V100" s="165">
        <v>0</v>
      </c>
      <c r="W100" s="222">
        <v>0</v>
      </c>
    </row>
    <row r="101" spans="1:26" ht="13.5" thickBot="1">
      <c r="A101" s="98"/>
      <c r="B101" s="212"/>
      <c r="C101" s="123"/>
      <c r="D101" s="123"/>
      <c r="E101" s="123"/>
      <c r="F101" s="123"/>
      <c r="G101" s="123"/>
      <c r="H101" s="123"/>
      <c r="I101" s="124"/>
      <c r="J101" s="98"/>
      <c r="L101" s="226" t="s">
        <v>27</v>
      </c>
      <c r="M101" s="248">
        <v>0</v>
      </c>
      <c r="N101" s="249">
        <v>0</v>
      </c>
      <c r="O101" s="161">
        <f>+M101+N101</f>
        <v>0</v>
      </c>
      <c r="P101" s="102">
        <v>0</v>
      </c>
      <c r="Q101" s="163">
        <f>O101+P101</f>
        <v>0</v>
      </c>
      <c r="R101" s="248">
        <v>0</v>
      </c>
      <c r="S101" s="249">
        <v>0</v>
      </c>
      <c r="T101" s="161">
        <f>+R101+S101</f>
        <v>0</v>
      </c>
      <c r="U101" s="102">
        <v>0</v>
      </c>
      <c r="V101" s="165">
        <f>T101+U101</f>
        <v>0</v>
      </c>
      <c r="W101" s="222">
        <v>0</v>
      </c>
    </row>
    <row r="102" spans="1:26" ht="14.25" thickTop="1" thickBot="1">
      <c r="A102" s="123"/>
      <c r="B102" s="212"/>
      <c r="C102" s="123"/>
      <c r="D102" s="123"/>
      <c r="E102" s="123"/>
      <c r="F102" s="123"/>
      <c r="G102" s="123"/>
      <c r="H102" s="123"/>
      <c r="I102" s="124"/>
      <c r="J102" s="123"/>
      <c r="L102" s="206" t="s">
        <v>28</v>
      </c>
      <c r="M102" s="166">
        <f t="shared" ref="M102:V102" si="147">+M99+M100+M101</f>
        <v>0</v>
      </c>
      <c r="N102" s="167">
        <f t="shared" si="147"/>
        <v>0</v>
      </c>
      <c r="O102" s="166">
        <f t="shared" si="147"/>
        <v>0</v>
      </c>
      <c r="P102" s="166">
        <f t="shared" si="147"/>
        <v>0</v>
      </c>
      <c r="Q102" s="166">
        <f t="shared" si="147"/>
        <v>0</v>
      </c>
      <c r="R102" s="166">
        <f t="shared" si="147"/>
        <v>0</v>
      </c>
      <c r="S102" s="167">
        <f t="shared" si="147"/>
        <v>0</v>
      </c>
      <c r="T102" s="166">
        <f t="shared" si="147"/>
        <v>0</v>
      </c>
      <c r="U102" s="166">
        <f t="shared" si="147"/>
        <v>0</v>
      </c>
      <c r="V102" s="166">
        <f t="shared" si="147"/>
        <v>0</v>
      </c>
      <c r="W102" s="169"/>
    </row>
    <row r="103" spans="1:26" ht="14.25" thickTop="1" thickBot="1">
      <c r="A103" s="123"/>
      <c r="B103" s="212"/>
      <c r="C103" s="123"/>
      <c r="D103" s="123"/>
      <c r="E103" s="123"/>
      <c r="F103" s="123"/>
      <c r="G103" s="123"/>
      <c r="H103" s="123"/>
      <c r="I103" s="124"/>
      <c r="J103" s="123"/>
      <c r="L103" s="206" t="s">
        <v>94</v>
      </c>
      <c r="M103" s="166">
        <f t="shared" ref="M103" si="148">+M94+M98+M102</f>
        <v>0</v>
      </c>
      <c r="N103" s="167">
        <f t="shared" ref="N103" si="149">+N94+N98+N102</f>
        <v>0</v>
      </c>
      <c r="O103" s="166">
        <f t="shared" ref="O103" si="150">+O94+O98+O102</f>
        <v>0</v>
      </c>
      <c r="P103" s="166">
        <f t="shared" ref="P103" si="151">+P94+P98+P102</f>
        <v>0</v>
      </c>
      <c r="Q103" s="166">
        <f t="shared" ref="Q103" si="152">+Q94+Q98+Q102</f>
        <v>0</v>
      </c>
      <c r="R103" s="166">
        <f t="shared" ref="R103" si="153">+R94+R98+R102</f>
        <v>0</v>
      </c>
      <c r="S103" s="167">
        <f t="shared" ref="S103" si="154">+S94+S98+S102</f>
        <v>0</v>
      </c>
      <c r="T103" s="166">
        <f t="shared" ref="T103" si="155">+T94+T98+T102</f>
        <v>0</v>
      </c>
      <c r="U103" s="166">
        <f t="shared" ref="U103" si="156">+U94+U98+U102</f>
        <v>0</v>
      </c>
      <c r="V103" s="168">
        <f t="shared" ref="V103" si="157">+V94+V98+V102</f>
        <v>0</v>
      </c>
      <c r="W103" s="169">
        <f>IF(Q103=0,0,((V103/Q103)-1)*100)</f>
        <v>0</v>
      </c>
      <c r="Y103" s="3"/>
      <c r="Z103" s="3"/>
    </row>
    <row r="104" spans="1:26" ht="14.25" thickTop="1" thickBot="1">
      <c r="A104" s="123"/>
      <c r="B104" s="212"/>
      <c r="C104" s="123"/>
      <c r="D104" s="123"/>
      <c r="E104" s="123"/>
      <c r="F104" s="123"/>
      <c r="G104" s="123"/>
      <c r="H104" s="123"/>
      <c r="I104" s="124"/>
      <c r="J104" s="123"/>
      <c r="L104" s="206" t="s">
        <v>92</v>
      </c>
      <c r="M104" s="166">
        <f t="shared" ref="M104:V104" si="158">+M90+M94+M98+M102</f>
        <v>0</v>
      </c>
      <c r="N104" s="167">
        <f t="shared" si="158"/>
        <v>0</v>
      </c>
      <c r="O104" s="166">
        <f t="shared" si="158"/>
        <v>0</v>
      </c>
      <c r="P104" s="166">
        <f t="shared" si="158"/>
        <v>0</v>
      </c>
      <c r="Q104" s="166">
        <f t="shared" si="158"/>
        <v>0</v>
      </c>
      <c r="R104" s="166">
        <f t="shared" si="158"/>
        <v>0</v>
      </c>
      <c r="S104" s="167">
        <f t="shared" si="158"/>
        <v>0</v>
      </c>
      <c r="T104" s="166">
        <f t="shared" si="158"/>
        <v>0</v>
      </c>
      <c r="U104" s="166">
        <f t="shared" si="158"/>
        <v>0</v>
      </c>
      <c r="V104" s="168">
        <f t="shared" si="158"/>
        <v>0</v>
      </c>
      <c r="W104" s="169">
        <f>IF(Q104=0,0,((V104/Q104)-1)*100)</f>
        <v>0</v>
      </c>
      <c r="Y104" s="3"/>
      <c r="Z104" s="3"/>
    </row>
    <row r="105" spans="1:26" ht="14.25" thickTop="1" thickBot="1">
      <c r="A105" s="123"/>
      <c r="B105" s="212"/>
      <c r="C105" s="123"/>
      <c r="D105" s="123"/>
      <c r="E105" s="123"/>
      <c r="F105" s="123"/>
      <c r="G105" s="123"/>
      <c r="H105" s="123"/>
      <c r="I105" s="124"/>
      <c r="J105" s="123"/>
      <c r="L105" s="205" t="s">
        <v>61</v>
      </c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6"/>
    </row>
    <row r="106" spans="1:26" ht="13.5" thickTop="1">
      <c r="B106" s="212"/>
      <c r="C106" s="123"/>
      <c r="D106" s="123"/>
      <c r="E106" s="123"/>
      <c r="F106" s="123"/>
      <c r="G106" s="123"/>
      <c r="H106" s="123"/>
      <c r="I106" s="124"/>
      <c r="L106" s="295" t="s">
        <v>45</v>
      </c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7"/>
    </row>
    <row r="107" spans="1:26" ht="13.5" thickBot="1">
      <c r="B107" s="212"/>
      <c r="C107" s="123"/>
      <c r="D107" s="123"/>
      <c r="E107" s="123"/>
      <c r="F107" s="123"/>
      <c r="G107" s="123"/>
      <c r="H107" s="123"/>
      <c r="I107" s="124"/>
      <c r="L107" s="298" t="s">
        <v>46</v>
      </c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300"/>
    </row>
    <row r="108" spans="1:26" ht="14.25" thickTop="1" thickBot="1">
      <c r="B108" s="212"/>
      <c r="C108" s="123"/>
      <c r="D108" s="123"/>
      <c r="E108" s="123"/>
      <c r="F108" s="123"/>
      <c r="G108" s="123"/>
      <c r="H108" s="123"/>
      <c r="I108" s="124"/>
      <c r="L108" s="202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122" t="s">
        <v>41</v>
      </c>
    </row>
    <row r="109" spans="1:26" ht="14.25" thickTop="1" thickBot="1">
      <c r="B109" s="212"/>
      <c r="C109" s="123"/>
      <c r="D109" s="123"/>
      <c r="E109" s="123"/>
      <c r="F109" s="123"/>
      <c r="G109" s="123"/>
      <c r="H109" s="123"/>
      <c r="I109" s="124"/>
      <c r="L109" s="224"/>
      <c r="M109" s="292" t="s">
        <v>91</v>
      </c>
      <c r="N109" s="293"/>
      <c r="O109" s="293"/>
      <c r="P109" s="293"/>
      <c r="Q109" s="294"/>
      <c r="R109" s="292" t="s">
        <v>93</v>
      </c>
      <c r="S109" s="293"/>
      <c r="T109" s="293"/>
      <c r="U109" s="293"/>
      <c r="V109" s="294"/>
      <c r="W109" s="225" t="s">
        <v>4</v>
      </c>
    </row>
    <row r="110" spans="1:26" ht="13.5" thickTop="1">
      <c r="B110" s="212"/>
      <c r="C110" s="123"/>
      <c r="D110" s="123"/>
      <c r="E110" s="123"/>
      <c r="F110" s="123"/>
      <c r="G110" s="123"/>
      <c r="H110" s="123"/>
      <c r="I110" s="124"/>
      <c r="L110" s="226" t="s">
        <v>5</v>
      </c>
      <c r="M110" s="227"/>
      <c r="N110" s="230"/>
      <c r="O110" s="173"/>
      <c r="P110" s="231"/>
      <c r="Q110" s="174"/>
      <c r="R110" s="227"/>
      <c r="S110" s="230"/>
      <c r="T110" s="173"/>
      <c r="U110" s="231"/>
      <c r="V110" s="174"/>
      <c r="W110" s="229" t="s">
        <v>6</v>
      </c>
    </row>
    <row r="111" spans="1:26" ht="13.5" thickBot="1">
      <c r="B111" s="212"/>
      <c r="C111" s="123"/>
      <c r="D111" s="123"/>
      <c r="E111" s="123"/>
      <c r="F111" s="123"/>
      <c r="G111" s="123"/>
      <c r="H111" s="123"/>
      <c r="I111" s="124"/>
      <c r="L111" s="232"/>
      <c r="M111" s="236" t="s">
        <v>42</v>
      </c>
      <c r="N111" s="237" t="s">
        <v>43</v>
      </c>
      <c r="O111" s="175" t="s">
        <v>44</v>
      </c>
      <c r="P111" s="238" t="s">
        <v>13</v>
      </c>
      <c r="Q111" s="220" t="s">
        <v>9</v>
      </c>
      <c r="R111" s="236" t="s">
        <v>42</v>
      </c>
      <c r="S111" s="237" t="s">
        <v>43</v>
      </c>
      <c r="T111" s="175" t="s">
        <v>44</v>
      </c>
      <c r="U111" s="238" t="s">
        <v>13</v>
      </c>
      <c r="V111" s="220" t="s">
        <v>9</v>
      </c>
      <c r="W111" s="235"/>
    </row>
    <row r="112" spans="1:26" ht="4.5" customHeight="1" thickTop="1">
      <c r="B112" s="212"/>
      <c r="C112" s="123"/>
      <c r="D112" s="123"/>
      <c r="E112" s="123"/>
      <c r="F112" s="123"/>
      <c r="G112" s="123"/>
      <c r="H112" s="123"/>
      <c r="I112" s="124"/>
      <c r="L112" s="226"/>
      <c r="M112" s="242"/>
      <c r="N112" s="243"/>
      <c r="O112" s="159"/>
      <c r="P112" s="244"/>
      <c r="Q112" s="162"/>
      <c r="R112" s="242"/>
      <c r="S112" s="243"/>
      <c r="T112" s="159"/>
      <c r="U112" s="244"/>
      <c r="V112" s="164"/>
      <c r="W112" s="245"/>
    </row>
    <row r="113" spans="1:26">
      <c r="B113" s="212"/>
      <c r="C113" s="123"/>
      <c r="D113" s="123"/>
      <c r="E113" s="123"/>
      <c r="F113" s="123"/>
      <c r="G113" s="123"/>
      <c r="H113" s="123"/>
      <c r="I113" s="124"/>
      <c r="L113" s="226" t="s">
        <v>14</v>
      </c>
      <c r="M113" s="248">
        <v>96</v>
      </c>
      <c r="N113" s="249">
        <v>274</v>
      </c>
      <c r="O113" s="160">
        <f>M113+N113</f>
        <v>370</v>
      </c>
      <c r="P113" s="102">
        <v>0</v>
      </c>
      <c r="Q113" s="163">
        <f>O113+P113</f>
        <v>370</v>
      </c>
      <c r="R113" s="248">
        <v>90</v>
      </c>
      <c r="S113" s="249">
        <v>195</v>
      </c>
      <c r="T113" s="160">
        <f>R113+S113</f>
        <v>285</v>
      </c>
      <c r="U113" s="102">
        <v>0</v>
      </c>
      <c r="V113" s="165">
        <f>T113+U113</f>
        <v>285</v>
      </c>
      <c r="W113" s="222">
        <f t="shared" ref="W113:W128" si="159">IF(Q113=0,0,((V113/Q113)-1)*100)</f>
        <v>-22.972972972972972</v>
      </c>
    </row>
    <row r="114" spans="1:26">
      <c r="B114" s="212"/>
      <c r="C114" s="123"/>
      <c r="D114" s="123"/>
      <c r="E114" s="123"/>
      <c r="F114" s="123"/>
      <c r="G114" s="123"/>
      <c r="H114" s="123"/>
      <c r="I114" s="124"/>
      <c r="L114" s="226" t="s">
        <v>15</v>
      </c>
      <c r="M114" s="248">
        <v>91</v>
      </c>
      <c r="N114" s="249">
        <v>255</v>
      </c>
      <c r="O114" s="160">
        <f>M114+N114</f>
        <v>346</v>
      </c>
      <c r="P114" s="102">
        <v>0</v>
      </c>
      <c r="Q114" s="163">
        <f>O114+P114</f>
        <v>346</v>
      </c>
      <c r="R114" s="248">
        <v>82</v>
      </c>
      <c r="S114" s="249">
        <v>204</v>
      </c>
      <c r="T114" s="160">
        <f>R114+S114</f>
        <v>286</v>
      </c>
      <c r="U114" s="102">
        <v>0</v>
      </c>
      <c r="V114" s="165">
        <f>T114+U114</f>
        <v>286</v>
      </c>
      <c r="W114" s="222">
        <f t="shared" si="159"/>
        <v>-17.341040462427749</v>
      </c>
    </row>
    <row r="115" spans="1:26" ht="13.5" thickBot="1">
      <c r="B115" s="212"/>
      <c r="C115" s="123"/>
      <c r="D115" s="123"/>
      <c r="E115" s="123"/>
      <c r="F115" s="123"/>
      <c r="G115" s="123"/>
      <c r="H115" s="123"/>
      <c r="I115" s="124"/>
      <c r="L115" s="232" t="s">
        <v>16</v>
      </c>
      <c r="M115" s="248">
        <v>90</v>
      </c>
      <c r="N115" s="249">
        <v>234</v>
      </c>
      <c r="O115" s="160">
        <f>+M115+N115</f>
        <v>324</v>
      </c>
      <c r="P115" s="102">
        <v>0</v>
      </c>
      <c r="Q115" s="163">
        <f>O115+P115</f>
        <v>324</v>
      </c>
      <c r="R115" s="248">
        <v>88</v>
      </c>
      <c r="S115" s="249">
        <v>229</v>
      </c>
      <c r="T115" s="160">
        <f>+R115+S115</f>
        <v>317</v>
      </c>
      <c r="U115" s="102">
        <v>0</v>
      </c>
      <c r="V115" s="165">
        <f>T115+U115</f>
        <v>317</v>
      </c>
      <c r="W115" s="222">
        <f t="shared" si="159"/>
        <v>-2.1604938271604923</v>
      </c>
    </row>
    <row r="116" spans="1:26" ht="14.25" thickTop="1" thickBot="1">
      <c r="B116" s="212"/>
      <c r="C116" s="123"/>
      <c r="D116" s="123"/>
      <c r="E116" s="123"/>
      <c r="F116" s="123"/>
      <c r="G116" s="123"/>
      <c r="H116" s="123"/>
      <c r="I116" s="124"/>
      <c r="L116" s="206" t="s">
        <v>17</v>
      </c>
      <c r="M116" s="166">
        <f t="shared" ref="M116:N116" si="160">M113+M114+M115</f>
        <v>277</v>
      </c>
      <c r="N116" s="167">
        <f t="shared" si="160"/>
        <v>763</v>
      </c>
      <c r="O116" s="166">
        <f t="shared" ref="O116:P116" si="161">O113+O114+O115</f>
        <v>1040</v>
      </c>
      <c r="P116" s="166">
        <f t="shared" si="161"/>
        <v>0</v>
      </c>
      <c r="Q116" s="166">
        <f t="shared" ref="Q116:V116" si="162">Q113+Q114+Q115</f>
        <v>1040</v>
      </c>
      <c r="R116" s="166">
        <f t="shared" si="162"/>
        <v>260</v>
      </c>
      <c r="S116" s="167">
        <f t="shared" si="162"/>
        <v>628</v>
      </c>
      <c r="T116" s="166">
        <f t="shared" si="162"/>
        <v>888</v>
      </c>
      <c r="U116" s="166">
        <f t="shared" si="162"/>
        <v>0</v>
      </c>
      <c r="V116" s="168">
        <f t="shared" si="162"/>
        <v>888</v>
      </c>
      <c r="W116" s="169">
        <f t="shared" si="159"/>
        <v>-14.615384615384619</v>
      </c>
      <c r="Y116" s="3"/>
      <c r="Z116" s="3"/>
    </row>
    <row r="117" spans="1:26" ht="13.5" thickTop="1">
      <c r="B117" s="212"/>
      <c r="C117" s="123"/>
      <c r="D117" s="123"/>
      <c r="E117" s="123"/>
      <c r="F117" s="123"/>
      <c r="G117" s="123"/>
      <c r="H117" s="123"/>
      <c r="I117" s="124"/>
      <c r="L117" s="226" t="s">
        <v>18</v>
      </c>
      <c r="M117" s="248">
        <v>78</v>
      </c>
      <c r="N117" s="249">
        <v>236</v>
      </c>
      <c r="O117" s="160">
        <f>+M117+N117</f>
        <v>314</v>
      </c>
      <c r="P117" s="102">
        <v>0</v>
      </c>
      <c r="Q117" s="163">
        <f>O117+P117</f>
        <v>314</v>
      </c>
      <c r="R117" s="248">
        <v>77</v>
      </c>
      <c r="S117" s="249">
        <v>263</v>
      </c>
      <c r="T117" s="160">
        <f>+R117+S117</f>
        <v>340</v>
      </c>
      <c r="U117" s="102">
        <v>0</v>
      </c>
      <c r="V117" s="165">
        <f>T117+U117</f>
        <v>340</v>
      </c>
      <c r="W117" s="222">
        <f t="shared" si="159"/>
        <v>8.2802547770700627</v>
      </c>
      <c r="Y117" s="3"/>
      <c r="Z117" s="3"/>
    </row>
    <row r="118" spans="1:26">
      <c r="B118" s="212"/>
      <c r="C118" s="123"/>
      <c r="D118" s="123"/>
      <c r="E118" s="123"/>
      <c r="F118" s="123"/>
      <c r="G118" s="123"/>
      <c r="H118" s="123"/>
      <c r="I118" s="124"/>
      <c r="L118" s="226" t="s">
        <v>19</v>
      </c>
      <c r="M118" s="248">
        <v>81</v>
      </c>
      <c r="N118" s="249">
        <v>237</v>
      </c>
      <c r="O118" s="160">
        <f>+M118+N118</f>
        <v>318</v>
      </c>
      <c r="P118" s="102">
        <v>0</v>
      </c>
      <c r="Q118" s="163">
        <f>O118+P118</f>
        <v>318</v>
      </c>
      <c r="R118" s="248">
        <v>84</v>
      </c>
      <c r="S118" s="249">
        <v>288</v>
      </c>
      <c r="T118" s="160">
        <f>+R118+S118</f>
        <v>372</v>
      </c>
      <c r="U118" s="102">
        <v>0</v>
      </c>
      <c r="V118" s="165">
        <f>T118+U118</f>
        <v>372</v>
      </c>
      <c r="W118" s="222">
        <f>IF(Q118=0,0,((V118/Q118)-1)*100)</f>
        <v>16.981132075471695</v>
      </c>
      <c r="Y118" s="3"/>
      <c r="Z118" s="3"/>
    </row>
    <row r="119" spans="1:26" ht="13.5" thickBot="1">
      <c r="B119" s="212"/>
      <c r="C119" s="123"/>
      <c r="D119" s="123"/>
      <c r="E119" s="123"/>
      <c r="F119" s="123"/>
      <c r="G119" s="123"/>
      <c r="H119" s="123"/>
      <c r="I119" s="124"/>
      <c r="L119" s="226" t="s">
        <v>20</v>
      </c>
      <c r="M119" s="248">
        <v>83</v>
      </c>
      <c r="N119" s="249">
        <v>265</v>
      </c>
      <c r="O119" s="160">
        <f>+M119+N119</f>
        <v>348</v>
      </c>
      <c r="P119" s="102">
        <v>0</v>
      </c>
      <c r="Q119" s="163">
        <f>O119+P119</f>
        <v>348</v>
      </c>
      <c r="R119" s="248">
        <v>81</v>
      </c>
      <c r="S119" s="249">
        <v>282</v>
      </c>
      <c r="T119" s="160">
        <f>+R119+S119</f>
        <v>363</v>
      </c>
      <c r="U119" s="102">
        <v>0</v>
      </c>
      <c r="V119" s="165">
        <f>T119+U119</f>
        <v>363</v>
      </c>
      <c r="W119" s="222">
        <f>IF(Q119=0,0,((V119/Q119)-1)*100)</f>
        <v>4.31034482758621</v>
      </c>
      <c r="Y119" s="3"/>
      <c r="Z119" s="3"/>
    </row>
    <row r="120" spans="1:26" ht="14.25" thickTop="1" thickBot="1">
      <c r="B120" s="212"/>
      <c r="C120" s="123"/>
      <c r="D120" s="123"/>
      <c r="E120" s="123"/>
      <c r="F120" s="123"/>
      <c r="G120" s="123"/>
      <c r="H120" s="123"/>
      <c r="I120" s="124"/>
      <c r="L120" s="206" t="s">
        <v>89</v>
      </c>
      <c r="M120" s="166">
        <f t="shared" ref="M120:V120" si="163">+M117+M118+M119</f>
        <v>242</v>
      </c>
      <c r="N120" s="167">
        <f t="shared" si="163"/>
        <v>738</v>
      </c>
      <c r="O120" s="166">
        <f t="shared" si="163"/>
        <v>980</v>
      </c>
      <c r="P120" s="166">
        <f t="shared" si="163"/>
        <v>0</v>
      </c>
      <c r="Q120" s="166">
        <f t="shared" si="163"/>
        <v>980</v>
      </c>
      <c r="R120" s="166">
        <f t="shared" si="163"/>
        <v>242</v>
      </c>
      <c r="S120" s="167">
        <f t="shared" si="163"/>
        <v>833</v>
      </c>
      <c r="T120" s="166">
        <f t="shared" si="163"/>
        <v>1075</v>
      </c>
      <c r="U120" s="166">
        <f t="shared" si="163"/>
        <v>0</v>
      </c>
      <c r="V120" s="168">
        <f t="shared" si="163"/>
        <v>1075</v>
      </c>
      <c r="W120" s="169">
        <f t="shared" ref="W120" si="164">IF(Q120=0,0,((V120/Q120)-1)*100)</f>
        <v>9.6938775510204032</v>
      </c>
      <c r="Y120" s="3"/>
      <c r="Z120" s="3"/>
    </row>
    <row r="121" spans="1:26" ht="13.5" thickTop="1">
      <c r="B121" s="212"/>
      <c r="C121" s="123"/>
      <c r="D121" s="123"/>
      <c r="E121" s="123"/>
      <c r="F121" s="123"/>
      <c r="G121" s="123"/>
      <c r="H121" s="123"/>
      <c r="I121" s="124"/>
      <c r="L121" s="226" t="s">
        <v>21</v>
      </c>
      <c r="M121" s="248">
        <v>88</v>
      </c>
      <c r="N121" s="249">
        <v>187</v>
      </c>
      <c r="O121" s="160">
        <f>+M121+N121</f>
        <v>275</v>
      </c>
      <c r="P121" s="102">
        <v>0</v>
      </c>
      <c r="Q121" s="163">
        <f>O121+P121</f>
        <v>275</v>
      </c>
      <c r="R121" s="248">
        <v>80</v>
      </c>
      <c r="S121" s="249">
        <v>272</v>
      </c>
      <c r="T121" s="160">
        <f>+R121+S121</f>
        <v>352</v>
      </c>
      <c r="U121" s="102">
        <v>0</v>
      </c>
      <c r="V121" s="165">
        <f>T121+U121</f>
        <v>352</v>
      </c>
      <c r="W121" s="222">
        <f>IF(Q121=0,0,((V121/Q121)-1)*100)</f>
        <v>28.000000000000004</v>
      </c>
      <c r="Y121" s="3"/>
      <c r="Z121" s="3"/>
    </row>
    <row r="122" spans="1:26">
      <c r="B122" s="212"/>
      <c r="C122" s="123"/>
      <c r="D122" s="123"/>
      <c r="E122" s="123"/>
      <c r="F122" s="123"/>
      <c r="G122" s="123"/>
      <c r="H122" s="123"/>
      <c r="I122" s="124"/>
      <c r="L122" s="226" t="s">
        <v>90</v>
      </c>
      <c r="M122" s="248">
        <v>83</v>
      </c>
      <c r="N122" s="249">
        <v>229</v>
      </c>
      <c r="O122" s="160">
        <f>+M122+N122</f>
        <v>312</v>
      </c>
      <c r="P122" s="102">
        <v>0</v>
      </c>
      <c r="Q122" s="163">
        <f>O122+P122</f>
        <v>312</v>
      </c>
      <c r="R122" s="248">
        <v>79</v>
      </c>
      <c r="S122" s="249">
        <v>256</v>
      </c>
      <c r="T122" s="160">
        <f>+R122+S122</f>
        <v>335</v>
      </c>
      <c r="U122" s="102">
        <v>0</v>
      </c>
      <c r="V122" s="165">
        <f>T122+U122</f>
        <v>335</v>
      </c>
      <c r="W122" s="222">
        <f>IF(Q122=0,0,((V122/Q122)-1)*100)</f>
        <v>7.3717948717948678</v>
      </c>
      <c r="Y122" s="3"/>
      <c r="Z122" s="3"/>
    </row>
    <row r="123" spans="1:26" ht="13.5" thickBot="1">
      <c r="B123" s="212"/>
      <c r="C123" s="123"/>
      <c r="D123" s="123"/>
      <c r="E123" s="123"/>
      <c r="F123" s="123"/>
      <c r="G123" s="123"/>
      <c r="H123" s="123"/>
      <c r="I123" s="124"/>
      <c r="L123" s="226" t="s">
        <v>22</v>
      </c>
      <c r="M123" s="248">
        <v>90</v>
      </c>
      <c r="N123" s="249">
        <v>207</v>
      </c>
      <c r="O123" s="161">
        <f>+M123+N123</f>
        <v>297</v>
      </c>
      <c r="P123" s="255">
        <v>0</v>
      </c>
      <c r="Q123" s="163">
        <f>O123+P123</f>
        <v>297</v>
      </c>
      <c r="R123" s="248">
        <v>69</v>
      </c>
      <c r="S123" s="249">
        <v>251</v>
      </c>
      <c r="T123" s="161">
        <f>+R123+S123</f>
        <v>320</v>
      </c>
      <c r="U123" s="255">
        <v>0</v>
      </c>
      <c r="V123" s="165">
        <f>T123+U123</f>
        <v>320</v>
      </c>
      <c r="W123" s="222">
        <f>IF(Q123=0,0,((V123/Q123)-1)*100)</f>
        <v>7.7441077441077422</v>
      </c>
      <c r="Y123" s="3"/>
      <c r="Z123" s="3"/>
    </row>
    <row r="124" spans="1:26" ht="14.25" thickTop="1" thickBot="1">
      <c r="B124" s="212"/>
      <c r="C124" s="123"/>
      <c r="D124" s="123"/>
      <c r="E124" s="123"/>
      <c r="F124" s="123"/>
      <c r="G124" s="123"/>
      <c r="H124" s="123"/>
      <c r="I124" s="124"/>
      <c r="L124" s="207" t="s">
        <v>23</v>
      </c>
      <c r="M124" s="170">
        <f>M121+M122+M123</f>
        <v>261</v>
      </c>
      <c r="N124" s="170">
        <f t="shared" ref="N124" si="165">N121+N122+N123</f>
        <v>623</v>
      </c>
      <c r="O124" s="171">
        <f t="shared" ref="O124" si="166">O121+O122+O123</f>
        <v>884</v>
      </c>
      <c r="P124" s="171">
        <f t="shared" ref="P124" si="167">P121+P122+P123</f>
        <v>0</v>
      </c>
      <c r="Q124" s="171">
        <f t="shared" ref="Q124" si="168">Q121+Q122+Q123</f>
        <v>884</v>
      </c>
      <c r="R124" s="170">
        <f t="shared" ref="R124" si="169">R121+R122+R123</f>
        <v>228</v>
      </c>
      <c r="S124" s="170">
        <f t="shared" ref="S124" si="170">S121+S122+S123</f>
        <v>779</v>
      </c>
      <c r="T124" s="171">
        <f t="shared" ref="T124" si="171">T121+T122+T123</f>
        <v>1007</v>
      </c>
      <c r="U124" s="171">
        <f t="shared" ref="U124" si="172">U121+U122+U123</f>
        <v>0</v>
      </c>
      <c r="V124" s="171">
        <f t="shared" ref="V124" si="173">V121+V122+V123</f>
        <v>1007</v>
      </c>
      <c r="W124" s="172">
        <f t="shared" si="159"/>
        <v>13.914027149321262</v>
      </c>
    </row>
    <row r="125" spans="1:26" ht="13.5" thickTop="1">
      <c r="A125" s="129"/>
      <c r="B125" s="213"/>
      <c r="C125" s="130"/>
      <c r="D125" s="130"/>
      <c r="E125" s="130"/>
      <c r="F125" s="130"/>
      <c r="G125" s="130"/>
      <c r="H125" s="130"/>
      <c r="I125" s="131"/>
      <c r="J125" s="129"/>
      <c r="K125" s="129"/>
      <c r="L125" s="226" t="s">
        <v>25</v>
      </c>
      <c r="M125" s="248">
        <v>86</v>
      </c>
      <c r="N125" s="249">
        <v>190</v>
      </c>
      <c r="O125" s="161">
        <f>+M125+N125</f>
        <v>276</v>
      </c>
      <c r="P125" s="256">
        <v>0</v>
      </c>
      <c r="Q125" s="163">
        <f>+O125+P125</f>
        <v>276</v>
      </c>
      <c r="R125" s="248">
        <v>88</v>
      </c>
      <c r="S125" s="249">
        <v>263</v>
      </c>
      <c r="T125" s="161">
        <f>+R125+S125</f>
        <v>351</v>
      </c>
      <c r="U125" s="256">
        <v>0</v>
      </c>
      <c r="V125" s="165">
        <f>T125+U125</f>
        <v>351</v>
      </c>
      <c r="W125" s="222">
        <f t="shared" si="159"/>
        <v>27.173913043478272</v>
      </c>
    </row>
    <row r="126" spans="1:26" ht="13.5" customHeight="1">
      <c r="A126" s="129"/>
      <c r="B126" s="214"/>
      <c r="C126" s="132"/>
      <c r="D126" s="132"/>
      <c r="E126" s="132"/>
      <c r="F126" s="132"/>
      <c r="G126" s="132"/>
      <c r="H126" s="132"/>
      <c r="I126" s="133"/>
      <c r="J126" s="129"/>
      <c r="K126" s="129"/>
      <c r="L126" s="226" t="s">
        <v>26</v>
      </c>
      <c r="M126" s="248">
        <v>77</v>
      </c>
      <c r="N126" s="249">
        <v>189</v>
      </c>
      <c r="O126" s="161">
        <f>+M126+N126</f>
        <v>266</v>
      </c>
      <c r="P126" s="102">
        <v>0</v>
      </c>
      <c r="Q126" s="163">
        <f>+O126+P126</f>
        <v>266</v>
      </c>
      <c r="R126" s="248">
        <v>87</v>
      </c>
      <c r="S126" s="249">
        <v>303</v>
      </c>
      <c r="T126" s="161">
        <f>+R126+S126</f>
        <v>390</v>
      </c>
      <c r="U126" s="102">
        <v>0</v>
      </c>
      <c r="V126" s="165">
        <f>T126+U126</f>
        <v>390</v>
      </c>
      <c r="W126" s="222">
        <f>IF(Q126=0,0,((V126/Q126)-1)*100)</f>
        <v>46.616541353383468</v>
      </c>
    </row>
    <row r="127" spans="1:26" ht="13.5" customHeight="1" thickBot="1">
      <c r="A127" s="129"/>
      <c r="B127" s="214"/>
      <c r="C127" s="132"/>
      <c r="D127" s="132"/>
      <c r="E127" s="132"/>
      <c r="F127" s="132"/>
      <c r="G127" s="132"/>
      <c r="H127" s="132"/>
      <c r="I127" s="133"/>
      <c r="J127" s="129"/>
      <c r="K127" s="129"/>
      <c r="L127" s="226" t="s">
        <v>27</v>
      </c>
      <c r="M127" s="248">
        <v>91</v>
      </c>
      <c r="N127" s="249">
        <v>171</v>
      </c>
      <c r="O127" s="161">
        <f>+M127+N127</f>
        <v>262</v>
      </c>
      <c r="P127" s="102">
        <v>0</v>
      </c>
      <c r="Q127" s="163">
        <f>+O127+P127</f>
        <v>262</v>
      </c>
      <c r="R127" s="248">
        <v>71</v>
      </c>
      <c r="S127" s="249">
        <v>272</v>
      </c>
      <c r="T127" s="161">
        <f>+R127+S127</f>
        <v>343</v>
      </c>
      <c r="U127" s="102">
        <v>0</v>
      </c>
      <c r="V127" s="165">
        <f>+T127+U127</f>
        <v>343</v>
      </c>
      <c r="W127" s="222">
        <f t="shared" si="159"/>
        <v>30.916030534351147</v>
      </c>
    </row>
    <row r="128" spans="1:26" ht="14.25" thickTop="1" thickBot="1">
      <c r="B128" s="212"/>
      <c r="C128" s="123"/>
      <c r="D128" s="123"/>
      <c r="E128" s="123"/>
      <c r="F128" s="123"/>
      <c r="G128" s="123"/>
      <c r="H128" s="123"/>
      <c r="I128" s="124"/>
      <c r="L128" s="206" t="s">
        <v>28</v>
      </c>
      <c r="M128" s="166">
        <f t="shared" ref="M128:V128" si="174">+M125+M126+M127</f>
        <v>254</v>
      </c>
      <c r="N128" s="167">
        <f t="shared" si="174"/>
        <v>550</v>
      </c>
      <c r="O128" s="166">
        <f t="shared" si="174"/>
        <v>804</v>
      </c>
      <c r="P128" s="166">
        <f t="shared" si="174"/>
        <v>0</v>
      </c>
      <c r="Q128" s="166">
        <f t="shared" si="174"/>
        <v>804</v>
      </c>
      <c r="R128" s="166">
        <f t="shared" si="174"/>
        <v>246</v>
      </c>
      <c r="S128" s="167">
        <f t="shared" si="174"/>
        <v>838</v>
      </c>
      <c r="T128" s="166">
        <f t="shared" si="174"/>
        <v>1084</v>
      </c>
      <c r="U128" s="166">
        <f t="shared" si="174"/>
        <v>0</v>
      </c>
      <c r="V128" s="166">
        <f t="shared" si="174"/>
        <v>1084</v>
      </c>
      <c r="W128" s="169">
        <f t="shared" si="159"/>
        <v>34.825870646766163</v>
      </c>
    </row>
    <row r="129" spans="2:26" ht="14.25" thickTop="1" thickBot="1">
      <c r="B129" s="212"/>
      <c r="C129" s="123"/>
      <c r="D129" s="123"/>
      <c r="E129" s="123"/>
      <c r="F129" s="123"/>
      <c r="G129" s="123"/>
      <c r="H129" s="123"/>
      <c r="I129" s="124"/>
      <c r="L129" s="206" t="s">
        <v>94</v>
      </c>
      <c r="M129" s="166">
        <f t="shared" ref="M129" si="175">+M120+M124+M128</f>
        <v>757</v>
      </c>
      <c r="N129" s="167">
        <f t="shared" ref="N129" si="176">+N120+N124+N128</f>
        <v>1911</v>
      </c>
      <c r="O129" s="166">
        <f t="shared" ref="O129" si="177">+O120+O124+O128</f>
        <v>2668</v>
      </c>
      <c r="P129" s="166">
        <f t="shared" ref="P129" si="178">+P120+P124+P128</f>
        <v>0</v>
      </c>
      <c r="Q129" s="166">
        <f t="shared" ref="Q129" si="179">+Q120+Q124+Q128</f>
        <v>2668</v>
      </c>
      <c r="R129" s="166">
        <f t="shared" ref="R129" si="180">+R120+R124+R128</f>
        <v>716</v>
      </c>
      <c r="S129" s="167">
        <f t="shared" ref="S129" si="181">+S120+S124+S128</f>
        <v>2450</v>
      </c>
      <c r="T129" s="166">
        <f t="shared" ref="T129" si="182">+T120+T124+T128</f>
        <v>3166</v>
      </c>
      <c r="U129" s="166">
        <f t="shared" ref="U129" si="183">+U120+U124+U128</f>
        <v>0</v>
      </c>
      <c r="V129" s="168">
        <f t="shared" ref="V129" si="184">+V120+V124+V128</f>
        <v>3166</v>
      </c>
      <c r="W129" s="169">
        <f t="shared" ref="W129:W130" si="185">IF(Q129=0,0,((V129/Q129)-1)*100)</f>
        <v>18.665667166416799</v>
      </c>
      <c r="Y129" s="3"/>
      <c r="Z129" s="3"/>
    </row>
    <row r="130" spans="2:26" ht="14.25" thickTop="1" thickBot="1">
      <c r="B130" s="212"/>
      <c r="C130" s="123"/>
      <c r="D130" s="123"/>
      <c r="E130" s="123"/>
      <c r="F130" s="123"/>
      <c r="G130" s="123"/>
      <c r="H130" s="123"/>
      <c r="I130" s="124"/>
      <c r="L130" s="206" t="s">
        <v>92</v>
      </c>
      <c r="M130" s="166">
        <f t="shared" ref="M130:V130" si="186">+M116+M120+M124+M128</f>
        <v>1034</v>
      </c>
      <c r="N130" s="167">
        <f t="shared" si="186"/>
        <v>2674</v>
      </c>
      <c r="O130" s="166">
        <f t="shared" si="186"/>
        <v>3708</v>
      </c>
      <c r="P130" s="166">
        <f t="shared" si="186"/>
        <v>0</v>
      </c>
      <c r="Q130" s="166">
        <f t="shared" si="186"/>
        <v>3708</v>
      </c>
      <c r="R130" s="166">
        <f t="shared" si="186"/>
        <v>976</v>
      </c>
      <c r="S130" s="167">
        <f t="shared" si="186"/>
        <v>3078</v>
      </c>
      <c r="T130" s="166">
        <f t="shared" si="186"/>
        <v>4054</v>
      </c>
      <c r="U130" s="166">
        <f t="shared" si="186"/>
        <v>0</v>
      </c>
      <c r="V130" s="168">
        <f t="shared" si="186"/>
        <v>4054</v>
      </c>
      <c r="W130" s="169">
        <f t="shared" si="185"/>
        <v>9.3311758360302033</v>
      </c>
      <c r="Y130" s="3"/>
      <c r="Z130" s="3"/>
    </row>
    <row r="131" spans="2:26" ht="14.25" thickTop="1" thickBot="1">
      <c r="B131" s="212"/>
      <c r="C131" s="123"/>
      <c r="D131" s="123"/>
      <c r="E131" s="123"/>
      <c r="F131" s="123"/>
      <c r="G131" s="123"/>
      <c r="H131" s="123"/>
      <c r="I131" s="124"/>
      <c r="L131" s="205" t="s">
        <v>61</v>
      </c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135"/>
    </row>
    <row r="132" spans="2:26" ht="13.5" thickTop="1">
      <c r="B132" s="212"/>
      <c r="C132" s="123"/>
      <c r="D132" s="123"/>
      <c r="E132" s="123"/>
      <c r="F132" s="123"/>
      <c r="G132" s="123"/>
      <c r="H132" s="123"/>
      <c r="I132" s="124"/>
      <c r="L132" s="295" t="s">
        <v>47</v>
      </c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7"/>
    </row>
    <row r="133" spans="2:26" ht="13.5" thickBot="1">
      <c r="B133" s="212"/>
      <c r="C133" s="123"/>
      <c r="D133" s="123"/>
      <c r="E133" s="123"/>
      <c r="F133" s="123"/>
      <c r="G133" s="123"/>
      <c r="H133" s="123"/>
      <c r="I133" s="124"/>
      <c r="L133" s="298" t="s">
        <v>48</v>
      </c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300"/>
    </row>
    <row r="134" spans="2:26" ht="14.25" thickTop="1" thickBot="1">
      <c r="B134" s="212"/>
      <c r="C134" s="123"/>
      <c r="D134" s="123"/>
      <c r="E134" s="123"/>
      <c r="F134" s="123"/>
      <c r="G134" s="123"/>
      <c r="H134" s="123"/>
      <c r="I134" s="124"/>
      <c r="L134" s="202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122" t="s">
        <v>41</v>
      </c>
    </row>
    <row r="135" spans="2:26" ht="14.25" thickTop="1" thickBot="1">
      <c r="B135" s="212"/>
      <c r="C135" s="123"/>
      <c r="D135" s="123"/>
      <c r="E135" s="123"/>
      <c r="F135" s="123"/>
      <c r="G135" s="123"/>
      <c r="H135" s="123"/>
      <c r="I135" s="124"/>
      <c r="L135" s="224"/>
      <c r="M135" s="292" t="s">
        <v>91</v>
      </c>
      <c r="N135" s="293"/>
      <c r="O135" s="293"/>
      <c r="P135" s="293"/>
      <c r="Q135" s="294"/>
      <c r="R135" s="292" t="s">
        <v>93</v>
      </c>
      <c r="S135" s="293"/>
      <c r="T135" s="293"/>
      <c r="U135" s="293"/>
      <c r="V135" s="294"/>
      <c r="W135" s="225" t="s">
        <v>4</v>
      </c>
    </row>
    <row r="136" spans="2:26" ht="13.5" thickTop="1">
      <c r="B136" s="212"/>
      <c r="C136" s="123"/>
      <c r="D136" s="123"/>
      <c r="E136" s="123"/>
      <c r="F136" s="123"/>
      <c r="G136" s="123"/>
      <c r="H136" s="123"/>
      <c r="I136" s="124"/>
      <c r="L136" s="226" t="s">
        <v>5</v>
      </c>
      <c r="M136" s="227"/>
      <c r="N136" s="230"/>
      <c r="O136" s="173"/>
      <c r="P136" s="231"/>
      <c r="Q136" s="174"/>
      <c r="R136" s="227"/>
      <c r="S136" s="230"/>
      <c r="T136" s="173"/>
      <c r="U136" s="231"/>
      <c r="V136" s="174"/>
      <c r="W136" s="229" t="s">
        <v>6</v>
      </c>
    </row>
    <row r="137" spans="2:26" ht="13.5" thickBot="1">
      <c r="B137" s="212"/>
      <c r="C137" s="123"/>
      <c r="D137" s="123"/>
      <c r="E137" s="123"/>
      <c r="F137" s="123"/>
      <c r="G137" s="123"/>
      <c r="H137" s="123"/>
      <c r="I137" s="124"/>
      <c r="L137" s="232"/>
      <c r="M137" s="236" t="s">
        <v>42</v>
      </c>
      <c r="N137" s="237" t="s">
        <v>43</v>
      </c>
      <c r="O137" s="175" t="s">
        <v>44</v>
      </c>
      <c r="P137" s="238" t="s">
        <v>13</v>
      </c>
      <c r="Q137" s="220" t="s">
        <v>9</v>
      </c>
      <c r="R137" s="236" t="s">
        <v>42</v>
      </c>
      <c r="S137" s="237" t="s">
        <v>43</v>
      </c>
      <c r="T137" s="175" t="s">
        <v>44</v>
      </c>
      <c r="U137" s="238" t="s">
        <v>13</v>
      </c>
      <c r="V137" s="220" t="s">
        <v>9</v>
      </c>
      <c r="W137" s="235"/>
    </row>
    <row r="138" spans="2:26" ht="4.5" customHeight="1" thickTop="1">
      <c r="B138" s="212"/>
      <c r="C138" s="123"/>
      <c r="D138" s="123"/>
      <c r="E138" s="123"/>
      <c r="F138" s="123"/>
      <c r="G138" s="123"/>
      <c r="H138" s="123"/>
      <c r="I138" s="124"/>
      <c r="L138" s="226"/>
      <c r="M138" s="242"/>
      <c r="N138" s="243"/>
      <c r="O138" s="159"/>
      <c r="P138" s="244"/>
      <c r="Q138" s="162"/>
      <c r="R138" s="242"/>
      <c r="S138" s="243"/>
      <c r="T138" s="159"/>
      <c r="U138" s="244"/>
      <c r="V138" s="164"/>
      <c r="W138" s="245"/>
    </row>
    <row r="139" spans="2:26">
      <c r="B139" s="212"/>
      <c r="C139" s="123"/>
      <c r="D139" s="123"/>
      <c r="E139" s="123"/>
      <c r="F139" s="123"/>
      <c r="G139" s="123"/>
      <c r="H139" s="123"/>
      <c r="I139" s="124"/>
      <c r="L139" s="226" t="s">
        <v>14</v>
      </c>
      <c r="M139" s="248">
        <f t="shared" ref="M139:N141" si="187">+M87+M113</f>
        <v>96</v>
      </c>
      <c r="N139" s="249">
        <f t="shared" si="187"/>
        <v>274</v>
      </c>
      <c r="O139" s="160">
        <f>+M139+N139</f>
        <v>370</v>
      </c>
      <c r="P139" s="102">
        <f>+P87+P113</f>
        <v>0</v>
      </c>
      <c r="Q139" s="163">
        <f>+O139+P139</f>
        <v>370</v>
      </c>
      <c r="R139" s="248">
        <f t="shared" ref="R139:S145" si="188">+R87+R113</f>
        <v>90</v>
      </c>
      <c r="S139" s="249">
        <f t="shared" si="188"/>
        <v>195</v>
      </c>
      <c r="T139" s="160">
        <f>+R139+S139</f>
        <v>285</v>
      </c>
      <c r="U139" s="102">
        <f t="shared" ref="U139:U145" si="189">+U87+U113</f>
        <v>0</v>
      </c>
      <c r="V139" s="165">
        <f>+T139+U139</f>
        <v>285</v>
      </c>
      <c r="W139" s="222">
        <f t="shared" ref="W139:W144" si="190">IF(Q139=0,0,((V139/Q139)-1)*100)</f>
        <v>-22.972972972972972</v>
      </c>
      <c r="Z139" s="3"/>
    </row>
    <row r="140" spans="2:26">
      <c r="B140" s="212"/>
      <c r="C140" s="123"/>
      <c r="D140" s="123"/>
      <c r="E140" s="123"/>
      <c r="F140" s="123"/>
      <c r="G140" s="123"/>
      <c r="H140" s="123"/>
      <c r="I140" s="124"/>
      <c r="L140" s="226" t="s">
        <v>15</v>
      </c>
      <c r="M140" s="248">
        <f t="shared" si="187"/>
        <v>91</v>
      </c>
      <c r="N140" s="249">
        <f t="shared" si="187"/>
        <v>255</v>
      </c>
      <c r="O140" s="160">
        <f t="shared" ref="O140:O141" si="191">+M140+N140</f>
        <v>346</v>
      </c>
      <c r="P140" s="102">
        <f>+P88+P114</f>
        <v>0</v>
      </c>
      <c r="Q140" s="163">
        <f t="shared" ref="Q140:Q141" si="192">+O140+P140</f>
        <v>346</v>
      </c>
      <c r="R140" s="248">
        <f t="shared" si="188"/>
        <v>82</v>
      </c>
      <c r="S140" s="249">
        <f t="shared" si="188"/>
        <v>204</v>
      </c>
      <c r="T140" s="160">
        <f t="shared" ref="T140:T141" si="193">+R140+S140</f>
        <v>286</v>
      </c>
      <c r="U140" s="102">
        <f t="shared" si="189"/>
        <v>0</v>
      </c>
      <c r="V140" s="165">
        <f t="shared" ref="V140:V141" si="194">+T140+U140</f>
        <v>286</v>
      </c>
      <c r="W140" s="222">
        <f t="shared" si="190"/>
        <v>-17.341040462427749</v>
      </c>
      <c r="Z140" s="3"/>
    </row>
    <row r="141" spans="2:26" ht="13.5" thickBot="1">
      <c r="B141" s="212"/>
      <c r="C141" s="123"/>
      <c r="D141" s="123"/>
      <c r="E141" s="123"/>
      <c r="F141" s="123"/>
      <c r="G141" s="123"/>
      <c r="H141" s="123"/>
      <c r="I141" s="124"/>
      <c r="L141" s="232" t="s">
        <v>16</v>
      </c>
      <c r="M141" s="248">
        <f t="shared" si="187"/>
        <v>90</v>
      </c>
      <c r="N141" s="249">
        <f t="shared" si="187"/>
        <v>234</v>
      </c>
      <c r="O141" s="160">
        <f t="shared" si="191"/>
        <v>324</v>
      </c>
      <c r="P141" s="102">
        <f>+P89+P115</f>
        <v>0</v>
      </c>
      <c r="Q141" s="163">
        <f t="shared" si="192"/>
        <v>324</v>
      </c>
      <c r="R141" s="248">
        <f t="shared" si="188"/>
        <v>88</v>
      </c>
      <c r="S141" s="249">
        <f t="shared" si="188"/>
        <v>229</v>
      </c>
      <c r="T141" s="160">
        <f t="shared" si="193"/>
        <v>317</v>
      </c>
      <c r="U141" s="102">
        <f t="shared" si="189"/>
        <v>0</v>
      </c>
      <c r="V141" s="165">
        <f t="shared" si="194"/>
        <v>317</v>
      </c>
      <c r="W141" s="222">
        <f t="shared" si="190"/>
        <v>-2.1604938271604923</v>
      </c>
      <c r="Z141" s="3"/>
    </row>
    <row r="142" spans="2:26" ht="14.25" thickTop="1" thickBot="1">
      <c r="B142" s="212"/>
      <c r="C142" s="123"/>
      <c r="D142" s="123"/>
      <c r="E142" s="123"/>
      <c r="F142" s="123"/>
      <c r="G142" s="123"/>
      <c r="H142" s="123"/>
      <c r="I142" s="124"/>
      <c r="L142" s="206" t="s">
        <v>17</v>
      </c>
      <c r="M142" s="166">
        <f>+M139+M140+M141</f>
        <v>277</v>
      </c>
      <c r="N142" s="167">
        <f>+N139+N140+N141</f>
        <v>763</v>
      </c>
      <c r="O142" s="166">
        <f>+O139+O140+O141</f>
        <v>1040</v>
      </c>
      <c r="P142" s="166">
        <f>+P139+P140+P141</f>
        <v>0</v>
      </c>
      <c r="Q142" s="166">
        <f>+Q139+Q140+Q141</f>
        <v>1040</v>
      </c>
      <c r="R142" s="166">
        <f t="shared" si="188"/>
        <v>260</v>
      </c>
      <c r="S142" s="167">
        <f t="shared" si="188"/>
        <v>628</v>
      </c>
      <c r="T142" s="166">
        <f>+T139+T140+T141</f>
        <v>888</v>
      </c>
      <c r="U142" s="166">
        <f t="shared" si="189"/>
        <v>0</v>
      </c>
      <c r="V142" s="168">
        <f>+V139+V140+V141</f>
        <v>888</v>
      </c>
      <c r="W142" s="169">
        <f t="shared" si="190"/>
        <v>-14.615384615384619</v>
      </c>
      <c r="Y142" s="3"/>
      <c r="Z142" s="3"/>
    </row>
    <row r="143" spans="2:26" ht="13.5" thickTop="1">
      <c r="B143" s="212"/>
      <c r="C143" s="123"/>
      <c r="D143" s="123"/>
      <c r="E143" s="123"/>
      <c r="F143" s="123"/>
      <c r="G143" s="123"/>
      <c r="H143" s="123"/>
      <c r="I143" s="124"/>
      <c r="L143" s="226" t="s">
        <v>18</v>
      </c>
      <c r="M143" s="248">
        <f t="shared" ref="M143:N145" si="195">+M91+M117</f>
        <v>78</v>
      </c>
      <c r="N143" s="249">
        <f t="shared" si="195"/>
        <v>236</v>
      </c>
      <c r="O143" s="160">
        <f t="shared" ref="O143:O144" si="196">+M143+N143</f>
        <v>314</v>
      </c>
      <c r="P143" s="102">
        <f>+P91+P117</f>
        <v>0</v>
      </c>
      <c r="Q143" s="163">
        <f t="shared" ref="Q143:Q144" si="197">+O143+P143</f>
        <v>314</v>
      </c>
      <c r="R143" s="248">
        <f t="shared" si="188"/>
        <v>77</v>
      </c>
      <c r="S143" s="249">
        <f t="shared" si="188"/>
        <v>263</v>
      </c>
      <c r="T143" s="160">
        <f t="shared" ref="T143:T144" si="198">+R143+S143</f>
        <v>340</v>
      </c>
      <c r="U143" s="102">
        <f t="shared" si="189"/>
        <v>0</v>
      </c>
      <c r="V143" s="165">
        <f t="shared" ref="V143:V144" si="199">+T143+U143</f>
        <v>340</v>
      </c>
      <c r="W143" s="222">
        <f t="shared" si="190"/>
        <v>8.2802547770700627</v>
      </c>
      <c r="Y143" s="3"/>
      <c r="Z143" s="3"/>
    </row>
    <row r="144" spans="2:26">
      <c r="B144" s="212"/>
      <c r="C144" s="123"/>
      <c r="D144" s="123"/>
      <c r="E144" s="123"/>
      <c r="F144" s="123"/>
      <c r="G144" s="123"/>
      <c r="H144" s="123"/>
      <c r="I144" s="124"/>
      <c r="L144" s="226" t="s">
        <v>19</v>
      </c>
      <c r="M144" s="248">
        <f t="shared" si="195"/>
        <v>81</v>
      </c>
      <c r="N144" s="249">
        <f t="shared" si="195"/>
        <v>237</v>
      </c>
      <c r="O144" s="160">
        <f t="shared" si="196"/>
        <v>318</v>
      </c>
      <c r="P144" s="102">
        <f>+P92+P118</f>
        <v>0</v>
      </c>
      <c r="Q144" s="163">
        <f t="shared" si="197"/>
        <v>318</v>
      </c>
      <c r="R144" s="248">
        <f t="shared" si="188"/>
        <v>84</v>
      </c>
      <c r="S144" s="249">
        <f t="shared" si="188"/>
        <v>288</v>
      </c>
      <c r="T144" s="160">
        <f t="shared" si="198"/>
        <v>372</v>
      </c>
      <c r="U144" s="102">
        <f t="shared" si="189"/>
        <v>0</v>
      </c>
      <c r="V144" s="165">
        <f t="shared" si="199"/>
        <v>372</v>
      </c>
      <c r="W144" s="222">
        <f t="shared" si="190"/>
        <v>16.981132075471695</v>
      </c>
      <c r="Y144" s="3"/>
      <c r="Z144" s="3"/>
    </row>
    <row r="145" spans="1:26" ht="13.5" thickBot="1">
      <c r="B145" s="212"/>
      <c r="C145" s="123"/>
      <c r="D145" s="123"/>
      <c r="E145" s="123"/>
      <c r="F145" s="123"/>
      <c r="G145" s="123"/>
      <c r="H145" s="123"/>
      <c r="I145" s="124"/>
      <c r="L145" s="226" t="s">
        <v>20</v>
      </c>
      <c r="M145" s="248">
        <f t="shared" si="195"/>
        <v>83</v>
      </c>
      <c r="N145" s="249">
        <f t="shared" si="195"/>
        <v>265</v>
      </c>
      <c r="O145" s="160">
        <f>+M145+N145</f>
        <v>348</v>
      </c>
      <c r="P145" s="102">
        <f>+P93+P119</f>
        <v>0</v>
      </c>
      <c r="Q145" s="163">
        <f>+O145+P145</f>
        <v>348</v>
      </c>
      <c r="R145" s="248">
        <f t="shared" si="188"/>
        <v>81</v>
      </c>
      <c r="S145" s="249">
        <f t="shared" si="188"/>
        <v>282</v>
      </c>
      <c r="T145" s="160">
        <f>+R145+S145</f>
        <v>363</v>
      </c>
      <c r="U145" s="102">
        <f t="shared" si="189"/>
        <v>0</v>
      </c>
      <c r="V145" s="165">
        <f>+T145+U145</f>
        <v>363</v>
      </c>
      <c r="W145" s="222">
        <f>IF(Q145=0,0,((V145/Q145)-1)*100)</f>
        <v>4.31034482758621</v>
      </c>
      <c r="Y145" s="3"/>
      <c r="Z145" s="3"/>
    </row>
    <row r="146" spans="1:26" ht="14.25" thickTop="1" thickBot="1">
      <c r="B146" s="212"/>
      <c r="C146" s="123"/>
      <c r="D146" s="123"/>
      <c r="E146" s="123"/>
      <c r="F146" s="123"/>
      <c r="G146" s="123"/>
      <c r="H146" s="123"/>
      <c r="I146" s="124"/>
      <c r="L146" s="206" t="s">
        <v>89</v>
      </c>
      <c r="M146" s="166">
        <f t="shared" ref="M146:V146" si="200">+M143+M144+M145</f>
        <v>242</v>
      </c>
      <c r="N146" s="167">
        <f t="shared" si="200"/>
        <v>738</v>
      </c>
      <c r="O146" s="166">
        <f t="shared" si="200"/>
        <v>980</v>
      </c>
      <c r="P146" s="166">
        <f t="shared" si="200"/>
        <v>0</v>
      </c>
      <c r="Q146" s="166">
        <f t="shared" si="200"/>
        <v>980</v>
      </c>
      <c r="R146" s="166">
        <f t="shared" si="200"/>
        <v>242</v>
      </c>
      <c r="S146" s="167">
        <f t="shared" si="200"/>
        <v>833</v>
      </c>
      <c r="T146" s="166">
        <f t="shared" si="200"/>
        <v>1075</v>
      </c>
      <c r="U146" s="166">
        <f t="shared" si="200"/>
        <v>0</v>
      </c>
      <c r="V146" s="168">
        <f t="shared" si="200"/>
        <v>1075</v>
      </c>
      <c r="W146" s="169">
        <f t="shared" ref="W146" si="201">IF(Q146=0,0,((V146/Q146)-1)*100)</f>
        <v>9.6938775510204032</v>
      </c>
      <c r="Y146" s="3"/>
      <c r="Z146" s="3"/>
    </row>
    <row r="147" spans="1:26" ht="13.5" thickTop="1">
      <c r="B147" s="212"/>
      <c r="C147" s="123"/>
      <c r="D147" s="123"/>
      <c r="E147" s="123"/>
      <c r="F147" s="123"/>
      <c r="G147" s="123"/>
      <c r="H147" s="123"/>
      <c r="I147" s="124"/>
      <c r="L147" s="226" t="s">
        <v>21</v>
      </c>
      <c r="M147" s="248">
        <f t="shared" ref="M147:N149" si="202">+M95+M121</f>
        <v>88</v>
      </c>
      <c r="N147" s="249">
        <f t="shared" si="202"/>
        <v>187</v>
      </c>
      <c r="O147" s="160">
        <f t="shared" ref="O147:O149" si="203">+M147+N147</f>
        <v>275</v>
      </c>
      <c r="P147" s="102">
        <f>+P95+P121</f>
        <v>0</v>
      </c>
      <c r="Q147" s="163">
        <f t="shared" ref="Q147:Q149" si="204">+O147+P147</f>
        <v>275</v>
      </c>
      <c r="R147" s="248">
        <f>+R95+R121</f>
        <v>80</v>
      </c>
      <c r="S147" s="249">
        <f>+S95+S121</f>
        <v>272</v>
      </c>
      <c r="T147" s="160">
        <f t="shared" ref="T147:T149" si="205">+R147+S147</f>
        <v>352</v>
      </c>
      <c r="U147" s="102">
        <f>+U95+U121</f>
        <v>0</v>
      </c>
      <c r="V147" s="165">
        <f t="shared" ref="V147:V149" si="206">+T147+U147</f>
        <v>352</v>
      </c>
      <c r="W147" s="222">
        <f t="shared" ref="W147:W151" si="207">IF(Q147=0,0,((V147/Q147)-1)*100)</f>
        <v>28.000000000000004</v>
      </c>
      <c r="Y147" s="3"/>
      <c r="Z147" s="3"/>
    </row>
    <row r="148" spans="1:26">
      <c r="B148" s="212"/>
      <c r="C148" s="123"/>
      <c r="D148" s="123"/>
      <c r="E148" s="123"/>
      <c r="F148" s="123"/>
      <c r="G148" s="123"/>
      <c r="H148" s="123"/>
      <c r="I148" s="124"/>
      <c r="L148" s="226" t="s">
        <v>90</v>
      </c>
      <c r="M148" s="248">
        <f t="shared" si="202"/>
        <v>83</v>
      </c>
      <c r="N148" s="249">
        <f t="shared" si="202"/>
        <v>229</v>
      </c>
      <c r="O148" s="160">
        <f>+M148+N148</f>
        <v>312</v>
      </c>
      <c r="P148" s="102">
        <f>+P96+P122</f>
        <v>0</v>
      </c>
      <c r="Q148" s="163">
        <f>+O148+P148</f>
        <v>312</v>
      </c>
      <c r="R148" s="248">
        <f>+R122+R96</f>
        <v>79</v>
      </c>
      <c r="S148" s="249">
        <f>+S122+S96</f>
        <v>256</v>
      </c>
      <c r="T148" s="160">
        <f>+R148+S148</f>
        <v>335</v>
      </c>
      <c r="U148" s="102">
        <f>+U96+U122</f>
        <v>0</v>
      </c>
      <c r="V148" s="165">
        <f>+T148+U148</f>
        <v>335</v>
      </c>
      <c r="W148" s="222">
        <f>IF(Q148=0,0,((V148/Q148)-1)*100)</f>
        <v>7.3717948717948678</v>
      </c>
      <c r="Y148" s="3"/>
      <c r="Z148" s="3"/>
    </row>
    <row r="149" spans="1:26" ht="13.5" thickBot="1">
      <c r="B149" s="212"/>
      <c r="C149" s="123"/>
      <c r="D149" s="123"/>
      <c r="E149" s="123"/>
      <c r="F149" s="123"/>
      <c r="G149" s="123"/>
      <c r="H149" s="123"/>
      <c r="I149" s="124"/>
      <c r="L149" s="226" t="s">
        <v>22</v>
      </c>
      <c r="M149" s="248">
        <f t="shared" si="202"/>
        <v>90</v>
      </c>
      <c r="N149" s="249">
        <f t="shared" si="202"/>
        <v>207</v>
      </c>
      <c r="O149" s="161">
        <f t="shared" si="203"/>
        <v>297</v>
      </c>
      <c r="P149" s="255">
        <f>+P97+P123</f>
        <v>0</v>
      </c>
      <c r="Q149" s="163">
        <f t="shared" si="204"/>
        <v>297</v>
      </c>
      <c r="R149" s="248">
        <f>+R97+R123</f>
        <v>69</v>
      </c>
      <c r="S149" s="249">
        <f>+S97+S123</f>
        <v>251</v>
      </c>
      <c r="T149" s="161">
        <f t="shared" si="205"/>
        <v>320</v>
      </c>
      <c r="U149" s="255">
        <f>+U97+U123</f>
        <v>0</v>
      </c>
      <c r="V149" s="165">
        <f t="shared" si="206"/>
        <v>320</v>
      </c>
      <c r="W149" s="222">
        <f t="shared" si="207"/>
        <v>7.7441077441077422</v>
      </c>
      <c r="Y149" s="3"/>
      <c r="Z149" s="3"/>
    </row>
    <row r="150" spans="1:26" ht="14.25" thickTop="1" thickBot="1">
      <c r="A150" s="123"/>
      <c r="B150" s="212"/>
      <c r="C150" s="123"/>
      <c r="D150" s="123"/>
      <c r="E150" s="123"/>
      <c r="F150" s="123"/>
      <c r="G150" s="123"/>
      <c r="H150" s="123"/>
      <c r="I150" s="124"/>
      <c r="J150" s="123"/>
      <c r="L150" s="207" t="s">
        <v>23</v>
      </c>
      <c r="M150" s="170">
        <f>M147+M148+M149</f>
        <v>261</v>
      </c>
      <c r="N150" s="170">
        <f t="shared" ref="N150" si="208">N147+N148+N149</f>
        <v>623</v>
      </c>
      <c r="O150" s="171">
        <f t="shared" ref="O150" si="209">O147+O148+O149</f>
        <v>884</v>
      </c>
      <c r="P150" s="171">
        <f t="shared" ref="P150" si="210">P147+P148+P149</f>
        <v>0</v>
      </c>
      <c r="Q150" s="171">
        <f t="shared" ref="Q150" si="211">Q147+Q148+Q149</f>
        <v>884</v>
      </c>
      <c r="R150" s="170">
        <f t="shared" ref="R150" si="212">R147+R148+R149</f>
        <v>228</v>
      </c>
      <c r="S150" s="170">
        <f t="shared" ref="S150" si="213">S147+S148+S149</f>
        <v>779</v>
      </c>
      <c r="T150" s="171">
        <f t="shared" ref="T150" si="214">T147+T148+T149</f>
        <v>1007</v>
      </c>
      <c r="U150" s="171">
        <f t="shared" ref="U150" si="215">U147+U148+U149</f>
        <v>0</v>
      </c>
      <c r="V150" s="171">
        <f t="shared" ref="V150" si="216">V147+V148+V149</f>
        <v>1007</v>
      </c>
      <c r="W150" s="172">
        <f t="shared" si="207"/>
        <v>13.914027149321262</v>
      </c>
      <c r="Y150" s="3"/>
      <c r="Z150" s="3"/>
    </row>
    <row r="151" spans="1:26" ht="13.5" thickTop="1">
      <c r="A151" s="123"/>
      <c r="B151" s="212"/>
      <c r="C151" s="123"/>
      <c r="D151" s="123"/>
      <c r="E151" s="123"/>
      <c r="F151" s="123"/>
      <c r="G151" s="123"/>
      <c r="H151" s="123"/>
      <c r="I151" s="124"/>
      <c r="J151" s="123"/>
      <c r="L151" s="226" t="s">
        <v>25</v>
      </c>
      <c r="M151" s="248">
        <f t="shared" ref="M151:N153" si="217">+M99+M125</f>
        <v>86</v>
      </c>
      <c r="N151" s="249">
        <f t="shared" si="217"/>
        <v>190</v>
      </c>
      <c r="O151" s="161">
        <f t="shared" ref="O151:O153" si="218">+M151+N151</f>
        <v>276</v>
      </c>
      <c r="P151" s="256">
        <f>+P99+P125</f>
        <v>0</v>
      </c>
      <c r="Q151" s="163">
        <f t="shared" ref="Q151:Q153" si="219">+O151+P151</f>
        <v>276</v>
      </c>
      <c r="R151" s="248">
        <f t="shared" ref="R151:S153" si="220">+R99+R125</f>
        <v>88</v>
      </c>
      <c r="S151" s="249">
        <f t="shared" si="220"/>
        <v>263</v>
      </c>
      <c r="T151" s="161">
        <f t="shared" ref="T151:T153" si="221">+R151+S151</f>
        <v>351</v>
      </c>
      <c r="U151" s="256">
        <f>+U99+U125</f>
        <v>0</v>
      </c>
      <c r="V151" s="165">
        <f t="shared" ref="V151:V153" si="222">+T151+U151</f>
        <v>351</v>
      </c>
      <c r="W151" s="222">
        <f t="shared" si="207"/>
        <v>27.173913043478272</v>
      </c>
    </row>
    <row r="152" spans="1:26">
      <c r="A152" s="123"/>
      <c r="B152" s="126"/>
      <c r="C152" s="136"/>
      <c r="D152" s="136"/>
      <c r="E152" s="127"/>
      <c r="F152" s="137"/>
      <c r="G152" s="137"/>
      <c r="H152" s="138"/>
      <c r="I152" s="139"/>
      <c r="J152" s="123"/>
      <c r="L152" s="226" t="s">
        <v>26</v>
      </c>
      <c r="M152" s="248">
        <f t="shared" si="217"/>
        <v>77</v>
      </c>
      <c r="N152" s="249">
        <f t="shared" si="217"/>
        <v>189</v>
      </c>
      <c r="O152" s="161">
        <f>+M152+N152</f>
        <v>266</v>
      </c>
      <c r="P152" s="102">
        <f>+P100+P126</f>
        <v>0</v>
      </c>
      <c r="Q152" s="163">
        <f>+O152+P152</f>
        <v>266</v>
      </c>
      <c r="R152" s="248">
        <f t="shared" si="220"/>
        <v>87</v>
      </c>
      <c r="S152" s="249">
        <f t="shared" si="220"/>
        <v>303</v>
      </c>
      <c r="T152" s="161">
        <f>+R152+S152</f>
        <v>390</v>
      </c>
      <c r="U152" s="102">
        <f>+U100+U126</f>
        <v>0</v>
      </c>
      <c r="V152" s="165">
        <f>+T152+U152</f>
        <v>390</v>
      </c>
      <c r="W152" s="222">
        <f>IF(Q152=0,0,((V152/Q152)-1)*100)</f>
        <v>46.616541353383468</v>
      </c>
    </row>
    <row r="153" spans="1:26" ht="13.5" customHeight="1" thickBot="1">
      <c r="A153" s="129"/>
      <c r="B153" s="214"/>
      <c r="C153" s="132"/>
      <c r="D153" s="132"/>
      <c r="E153" s="132"/>
      <c r="F153" s="132"/>
      <c r="G153" s="132"/>
      <c r="H153" s="132"/>
      <c r="I153" s="133"/>
      <c r="J153" s="129"/>
      <c r="K153" s="129"/>
      <c r="L153" s="226" t="s">
        <v>27</v>
      </c>
      <c r="M153" s="248">
        <f t="shared" si="217"/>
        <v>91</v>
      </c>
      <c r="N153" s="249">
        <f t="shared" si="217"/>
        <v>171</v>
      </c>
      <c r="O153" s="161">
        <f t="shared" si="218"/>
        <v>262</v>
      </c>
      <c r="P153" s="102">
        <f>+P101+P127</f>
        <v>0</v>
      </c>
      <c r="Q153" s="163">
        <f t="shared" si="219"/>
        <v>262</v>
      </c>
      <c r="R153" s="248">
        <f t="shared" si="220"/>
        <v>71</v>
      </c>
      <c r="S153" s="249">
        <f t="shared" si="220"/>
        <v>272</v>
      </c>
      <c r="T153" s="161">
        <f t="shared" si="221"/>
        <v>343</v>
      </c>
      <c r="U153" s="102">
        <f>+U101+U127</f>
        <v>0</v>
      </c>
      <c r="V153" s="165">
        <f t="shared" si="222"/>
        <v>343</v>
      </c>
      <c r="W153" s="222">
        <f>IF(Q153=0,0,((V153/Q153)-1)*100)</f>
        <v>30.916030534351147</v>
      </c>
    </row>
    <row r="154" spans="1:26" ht="13.5" customHeight="1" thickTop="1" thickBot="1">
      <c r="A154" s="129"/>
      <c r="B154" s="214"/>
      <c r="C154" s="132"/>
      <c r="D154" s="132"/>
      <c r="E154" s="132"/>
      <c r="F154" s="132"/>
      <c r="G154" s="132"/>
      <c r="H154" s="132"/>
      <c r="I154" s="133"/>
      <c r="J154" s="129"/>
      <c r="K154" s="129"/>
      <c r="L154" s="206" t="s">
        <v>28</v>
      </c>
      <c r="M154" s="166">
        <f t="shared" ref="M154:V154" si="223">+M151+M152+M153</f>
        <v>254</v>
      </c>
      <c r="N154" s="167">
        <f t="shared" si="223"/>
        <v>550</v>
      </c>
      <c r="O154" s="166">
        <f t="shared" si="223"/>
        <v>804</v>
      </c>
      <c r="P154" s="166">
        <f t="shared" si="223"/>
        <v>0</v>
      </c>
      <c r="Q154" s="166">
        <f t="shared" si="223"/>
        <v>804</v>
      </c>
      <c r="R154" s="166">
        <f t="shared" si="223"/>
        <v>246</v>
      </c>
      <c r="S154" s="167">
        <f t="shared" si="223"/>
        <v>838</v>
      </c>
      <c r="T154" s="166">
        <f t="shared" si="223"/>
        <v>1084</v>
      </c>
      <c r="U154" s="166">
        <f t="shared" si="223"/>
        <v>0</v>
      </c>
      <c r="V154" s="166">
        <f t="shared" si="223"/>
        <v>1084</v>
      </c>
      <c r="W154" s="169">
        <f>IF(Q154=0,0,((V154/Q154)-1)*100)</f>
        <v>34.825870646766163</v>
      </c>
    </row>
    <row r="155" spans="1:26" ht="14.25" thickTop="1" thickBot="1">
      <c r="B155" s="212"/>
      <c r="C155" s="123"/>
      <c r="D155" s="123"/>
      <c r="E155" s="123"/>
      <c r="F155" s="123"/>
      <c r="G155" s="123"/>
      <c r="H155" s="123"/>
      <c r="I155" s="124"/>
      <c r="L155" s="206" t="s">
        <v>94</v>
      </c>
      <c r="M155" s="166">
        <f t="shared" ref="M155" si="224">+M146+M150+M154</f>
        <v>757</v>
      </c>
      <c r="N155" s="167">
        <f t="shared" ref="N155" si="225">+N146+N150+N154</f>
        <v>1911</v>
      </c>
      <c r="O155" s="166">
        <f t="shared" ref="O155" si="226">+O146+O150+O154</f>
        <v>2668</v>
      </c>
      <c r="P155" s="166">
        <f t="shared" ref="P155" si="227">+P146+P150+P154</f>
        <v>0</v>
      </c>
      <c r="Q155" s="166">
        <f t="shared" ref="Q155" si="228">+Q146+Q150+Q154</f>
        <v>2668</v>
      </c>
      <c r="R155" s="166">
        <f t="shared" ref="R155" si="229">+R146+R150+R154</f>
        <v>716</v>
      </c>
      <c r="S155" s="167">
        <f t="shared" ref="S155" si="230">+S146+S150+S154</f>
        <v>2450</v>
      </c>
      <c r="T155" s="166">
        <f t="shared" ref="T155" si="231">+T146+T150+T154</f>
        <v>3166</v>
      </c>
      <c r="U155" s="166">
        <f t="shared" ref="U155" si="232">+U146+U150+U154</f>
        <v>0</v>
      </c>
      <c r="V155" s="168">
        <f t="shared" ref="V155" si="233">+V146+V150+V154</f>
        <v>3166</v>
      </c>
      <c r="W155" s="169">
        <f t="shared" ref="W155" si="234">IF(Q155=0,0,((V155/Q155)-1)*100)</f>
        <v>18.665667166416799</v>
      </c>
      <c r="Y155" s="3"/>
      <c r="Z155" s="3"/>
    </row>
    <row r="156" spans="1:26" ht="14.25" thickTop="1" thickBot="1">
      <c r="B156" s="212"/>
      <c r="C156" s="123"/>
      <c r="D156" s="123"/>
      <c r="E156" s="123"/>
      <c r="F156" s="123"/>
      <c r="G156" s="123"/>
      <c r="H156" s="123"/>
      <c r="I156" s="124"/>
      <c r="L156" s="206" t="s">
        <v>92</v>
      </c>
      <c r="M156" s="166">
        <f t="shared" ref="M156:V156" si="235">+M142+M146+M150+M154</f>
        <v>1034</v>
      </c>
      <c r="N156" s="167">
        <f t="shared" si="235"/>
        <v>2674</v>
      </c>
      <c r="O156" s="166">
        <f t="shared" si="235"/>
        <v>3708</v>
      </c>
      <c r="P156" s="166">
        <f t="shared" si="235"/>
        <v>0</v>
      </c>
      <c r="Q156" s="166">
        <f t="shared" si="235"/>
        <v>3708</v>
      </c>
      <c r="R156" s="166">
        <f t="shared" si="235"/>
        <v>976</v>
      </c>
      <c r="S156" s="167">
        <f t="shared" si="235"/>
        <v>3078</v>
      </c>
      <c r="T156" s="166">
        <f t="shared" si="235"/>
        <v>4054</v>
      </c>
      <c r="U156" s="166">
        <f t="shared" si="235"/>
        <v>0</v>
      </c>
      <c r="V156" s="168">
        <f t="shared" si="235"/>
        <v>4054</v>
      </c>
      <c r="W156" s="169">
        <f>IF(Q156=0,0,((V156/Q156)-1)*100)</f>
        <v>9.3311758360302033</v>
      </c>
      <c r="Y156" s="3"/>
      <c r="Z156" s="3"/>
    </row>
    <row r="157" spans="1:26" ht="14.25" thickTop="1" thickBot="1">
      <c r="B157" s="212"/>
      <c r="C157" s="123"/>
      <c r="D157" s="123"/>
      <c r="E157" s="123"/>
      <c r="F157" s="123"/>
      <c r="G157" s="123"/>
      <c r="H157" s="123"/>
      <c r="I157" s="124"/>
      <c r="L157" s="205" t="s">
        <v>61</v>
      </c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6"/>
    </row>
    <row r="158" spans="1:26" ht="13.5" thickTop="1">
      <c r="B158" s="212"/>
      <c r="C158" s="123"/>
      <c r="D158" s="123"/>
      <c r="E158" s="123"/>
      <c r="F158" s="123"/>
      <c r="G158" s="123"/>
      <c r="H158" s="123"/>
      <c r="I158" s="124"/>
      <c r="L158" s="286" t="s">
        <v>49</v>
      </c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8"/>
    </row>
    <row r="159" spans="1:26" ht="13.5" thickBot="1">
      <c r="B159" s="212"/>
      <c r="C159" s="123"/>
      <c r="D159" s="123"/>
      <c r="E159" s="123"/>
      <c r="F159" s="123"/>
      <c r="G159" s="123"/>
      <c r="H159" s="123"/>
      <c r="I159" s="124"/>
      <c r="L159" s="289" t="s">
        <v>50</v>
      </c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1"/>
    </row>
    <row r="160" spans="1:26" ht="14.25" thickTop="1" thickBot="1">
      <c r="B160" s="212"/>
      <c r="C160" s="123"/>
      <c r="D160" s="123"/>
      <c r="E160" s="123"/>
      <c r="F160" s="123"/>
      <c r="G160" s="123"/>
      <c r="H160" s="123"/>
      <c r="I160" s="124"/>
      <c r="L160" s="202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122" t="s">
        <v>41</v>
      </c>
    </row>
    <row r="161" spans="2:23" ht="14.25" thickTop="1" thickBot="1">
      <c r="B161" s="212"/>
      <c r="C161" s="123"/>
      <c r="D161" s="123"/>
      <c r="E161" s="123"/>
      <c r="F161" s="123"/>
      <c r="G161" s="123"/>
      <c r="H161" s="123"/>
      <c r="I161" s="124"/>
      <c r="L161" s="224"/>
      <c r="M161" s="283" t="s">
        <v>91</v>
      </c>
      <c r="N161" s="284"/>
      <c r="O161" s="284"/>
      <c r="P161" s="284"/>
      <c r="Q161" s="285"/>
      <c r="R161" s="283" t="s">
        <v>93</v>
      </c>
      <c r="S161" s="284"/>
      <c r="T161" s="284"/>
      <c r="U161" s="284"/>
      <c r="V161" s="285"/>
      <c r="W161" s="225" t="s">
        <v>4</v>
      </c>
    </row>
    <row r="162" spans="2:23" ht="13.5" thickTop="1">
      <c r="B162" s="212"/>
      <c r="C162" s="123"/>
      <c r="D162" s="123"/>
      <c r="E162" s="123"/>
      <c r="F162" s="123"/>
      <c r="G162" s="123"/>
      <c r="H162" s="123"/>
      <c r="I162" s="124"/>
      <c r="L162" s="226" t="s">
        <v>5</v>
      </c>
      <c r="M162" s="227"/>
      <c r="N162" s="230"/>
      <c r="O162" s="199"/>
      <c r="P162" s="231"/>
      <c r="Q162" s="200"/>
      <c r="R162" s="227"/>
      <c r="S162" s="230"/>
      <c r="T162" s="199"/>
      <c r="U162" s="231"/>
      <c r="V162" s="200"/>
      <c r="W162" s="229" t="s">
        <v>6</v>
      </c>
    </row>
    <row r="163" spans="2:23" ht="13.5" thickBot="1">
      <c r="B163" s="212"/>
      <c r="C163" s="123"/>
      <c r="D163" s="123"/>
      <c r="E163" s="123"/>
      <c r="F163" s="123"/>
      <c r="G163" s="123"/>
      <c r="H163" s="123"/>
      <c r="I163" s="124"/>
      <c r="L163" s="232"/>
      <c r="M163" s="236" t="s">
        <v>42</v>
      </c>
      <c r="N163" s="237" t="s">
        <v>43</v>
      </c>
      <c r="O163" s="201" t="s">
        <v>44</v>
      </c>
      <c r="P163" s="238" t="s">
        <v>13</v>
      </c>
      <c r="Q163" s="221" t="s">
        <v>9</v>
      </c>
      <c r="R163" s="236" t="s">
        <v>42</v>
      </c>
      <c r="S163" s="237" t="s">
        <v>43</v>
      </c>
      <c r="T163" s="201" t="s">
        <v>44</v>
      </c>
      <c r="U163" s="238" t="s">
        <v>13</v>
      </c>
      <c r="V163" s="221" t="s">
        <v>9</v>
      </c>
      <c r="W163" s="235"/>
    </row>
    <row r="164" spans="2:23" ht="3.75" customHeight="1" thickTop="1">
      <c r="B164" s="212"/>
      <c r="C164" s="123"/>
      <c r="D164" s="123"/>
      <c r="E164" s="123"/>
      <c r="F164" s="123"/>
      <c r="G164" s="123"/>
      <c r="H164" s="123"/>
      <c r="I164" s="124"/>
      <c r="L164" s="226"/>
      <c r="M164" s="242"/>
      <c r="N164" s="243"/>
      <c r="O164" s="176"/>
      <c r="P164" s="244"/>
      <c r="Q164" s="182"/>
      <c r="R164" s="242"/>
      <c r="S164" s="243"/>
      <c r="T164" s="176"/>
      <c r="U164" s="244"/>
      <c r="V164" s="186"/>
      <c r="W164" s="245"/>
    </row>
    <row r="165" spans="2:23">
      <c r="B165" s="212"/>
      <c r="C165" s="123"/>
      <c r="D165" s="123"/>
      <c r="E165" s="123"/>
      <c r="F165" s="123"/>
      <c r="G165" s="123"/>
      <c r="H165" s="123"/>
      <c r="I165" s="124"/>
      <c r="L165" s="226" t="s">
        <v>14</v>
      </c>
      <c r="M165" s="248">
        <v>0</v>
      </c>
      <c r="N165" s="249">
        <v>0</v>
      </c>
      <c r="O165" s="177">
        <f>M165+N165</f>
        <v>0</v>
      </c>
      <c r="P165" s="102">
        <v>0</v>
      </c>
      <c r="Q165" s="183">
        <f>O165+P165</f>
        <v>0</v>
      </c>
      <c r="R165" s="248">
        <v>0</v>
      </c>
      <c r="S165" s="249">
        <v>0</v>
      </c>
      <c r="T165" s="177">
        <f>+R165+S165</f>
        <v>0</v>
      </c>
      <c r="U165" s="102">
        <v>0</v>
      </c>
      <c r="V165" s="187">
        <f>+T165+U165</f>
        <v>0</v>
      </c>
      <c r="W165" s="222">
        <f t="shared" ref="W165:W170" si="236">IF(Q165=0,0,((V165/Q165)-1)*100)</f>
        <v>0</v>
      </c>
    </row>
    <row r="166" spans="2:23">
      <c r="B166" s="212"/>
      <c r="C166" s="123"/>
      <c r="D166" s="123"/>
      <c r="E166" s="123"/>
      <c r="F166" s="123"/>
      <c r="G166" s="123"/>
      <c r="H166" s="123"/>
      <c r="I166" s="124"/>
      <c r="L166" s="226" t="s">
        <v>15</v>
      </c>
      <c r="M166" s="248">
        <v>0</v>
      </c>
      <c r="N166" s="249">
        <v>0</v>
      </c>
      <c r="O166" s="177">
        <f>M166+N166</f>
        <v>0</v>
      </c>
      <c r="P166" s="102">
        <v>0</v>
      </c>
      <c r="Q166" s="183">
        <f>O166+P166</f>
        <v>0</v>
      </c>
      <c r="R166" s="248">
        <v>0</v>
      </c>
      <c r="S166" s="249">
        <v>0</v>
      </c>
      <c r="T166" s="177">
        <f t="shared" ref="T166:T167" si="237">+R166+S166</f>
        <v>0</v>
      </c>
      <c r="U166" s="102">
        <v>0</v>
      </c>
      <c r="V166" s="187">
        <f t="shared" ref="V166:V167" si="238">+T166+U166</f>
        <v>0</v>
      </c>
      <c r="W166" s="222">
        <f t="shared" si="236"/>
        <v>0</v>
      </c>
    </row>
    <row r="167" spans="2:23" ht="13.5" thickBot="1">
      <c r="B167" s="212"/>
      <c r="C167" s="123"/>
      <c r="D167" s="123"/>
      <c r="E167" s="123"/>
      <c r="F167" s="123"/>
      <c r="G167" s="123"/>
      <c r="H167" s="123"/>
      <c r="I167" s="124"/>
      <c r="L167" s="232" t="s">
        <v>16</v>
      </c>
      <c r="M167" s="248">
        <v>0</v>
      </c>
      <c r="N167" s="249">
        <v>0</v>
      </c>
      <c r="O167" s="177"/>
      <c r="P167" s="102">
        <v>0</v>
      </c>
      <c r="Q167" s="183">
        <f>O167+P167</f>
        <v>0</v>
      </c>
      <c r="R167" s="248">
        <v>0</v>
      </c>
      <c r="S167" s="249">
        <v>0</v>
      </c>
      <c r="T167" s="177">
        <f t="shared" si="237"/>
        <v>0</v>
      </c>
      <c r="U167" s="102">
        <v>0</v>
      </c>
      <c r="V167" s="187">
        <f t="shared" si="238"/>
        <v>0</v>
      </c>
      <c r="W167" s="222">
        <f t="shared" si="236"/>
        <v>0</v>
      </c>
    </row>
    <row r="168" spans="2:23" ht="14.25" thickTop="1" thickBot="1">
      <c r="B168" s="212"/>
      <c r="C168" s="123"/>
      <c r="D168" s="123"/>
      <c r="E168" s="123"/>
      <c r="F168" s="123"/>
      <c r="G168" s="123"/>
      <c r="H168" s="123"/>
      <c r="I168" s="124"/>
      <c r="L168" s="208" t="s">
        <v>17</v>
      </c>
      <c r="M168" s="189">
        <v>0</v>
      </c>
      <c r="N168" s="190">
        <v>0</v>
      </c>
      <c r="O168" s="189">
        <v>0</v>
      </c>
      <c r="P168" s="189">
        <v>0</v>
      </c>
      <c r="Q168" s="189">
        <f>Q167+Q165+Q166</f>
        <v>0</v>
      </c>
      <c r="R168" s="189">
        <v>0</v>
      </c>
      <c r="S168" s="190">
        <v>0</v>
      </c>
      <c r="T168" s="189">
        <v>0</v>
      </c>
      <c r="U168" s="189">
        <v>0</v>
      </c>
      <c r="V168" s="191">
        <v>0</v>
      </c>
      <c r="W168" s="192">
        <f t="shared" si="236"/>
        <v>0</v>
      </c>
    </row>
    <row r="169" spans="2:23" ht="13.5" thickTop="1">
      <c r="B169" s="212"/>
      <c r="C169" s="123"/>
      <c r="D169" s="123"/>
      <c r="E169" s="123"/>
      <c r="F169" s="123"/>
      <c r="G169" s="123"/>
      <c r="H169" s="123"/>
      <c r="I169" s="124"/>
      <c r="L169" s="226" t="s">
        <v>18</v>
      </c>
      <c r="M169" s="258">
        <v>0</v>
      </c>
      <c r="N169" s="259">
        <v>0</v>
      </c>
      <c r="O169" s="178">
        <f>M169+N169</f>
        <v>0</v>
      </c>
      <c r="P169" s="102">
        <v>0</v>
      </c>
      <c r="Q169" s="184">
        <f>O169+P169</f>
        <v>0</v>
      </c>
      <c r="R169" s="258">
        <v>0</v>
      </c>
      <c r="S169" s="259">
        <v>0</v>
      </c>
      <c r="T169" s="178">
        <f t="shared" ref="T169:T171" si="239">+R169+S169</f>
        <v>0</v>
      </c>
      <c r="U169" s="102">
        <v>0</v>
      </c>
      <c r="V169" s="187">
        <f t="shared" ref="V169:V171" si="240">+T169+U169</f>
        <v>0</v>
      </c>
      <c r="W169" s="222">
        <f t="shared" si="236"/>
        <v>0</v>
      </c>
    </row>
    <row r="170" spans="2:23">
      <c r="B170" s="212"/>
      <c r="C170" s="123"/>
      <c r="D170" s="123"/>
      <c r="E170" s="123"/>
      <c r="F170" s="123"/>
      <c r="G170" s="123"/>
      <c r="H170" s="123"/>
      <c r="I170" s="124"/>
      <c r="L170" s="226" t="s">
        <v>19</v>
      </c>
      <c r="M170" s="248">
        <v>0</v>
      </c>
      <c r="N170" s="249">
        <v>0</v>
      </c>
      <c r="O170" s="177">
        <f>M170+N170</f>
        <v>0</v>
      </c>
      <c r="P170" s="102">
        <v>0</v>
      </c>
      <c r="Q170" s="183">
        <f>O170+P170</f>
        <v>0</v>
      </c>
      <c r="R170" s="248">
        <v>0</v>
      </c>
      <c r="S170" s="249">
        <v>0</v>
      </c>
      <c r="T170" s="177">
        <f t="shared" si="239"/>
        <v>0</v>
      </c>
      <c r="U170" s="102">
        <v>0</v>
      </c>
      <c r="V170" s="187">
        <f t="shared" si="240"/>
        <v>0</v>
      </c>
      <c r="W170" s="222">
        <f t="shared" si="236"/>
        <v>0</v>
      </c>
    </row>
    <row r="171" spans="2:23" ht="13.5" thickBot="1">
      <c r="B171" s="212"/>
      <c r="C171" s="123"/>
      <c r="D171" s="123"/>
      <c r="E171" s="123"/>
      <c r="F171" s="123"/>
      <c r="G171" s="123"/>
      <c r="H171" s="123"/>
      <c r="I171" s="124"/>
      <c r="L171" s="226" t="s">
        <v>20</v>
      </c>
      <c r="M171" s="248">
        <v>0</v>
      </c>
      <c r="N171" s="249">
        <v>0</v>
      </c>
      <c r="O171" s="177">
        <f>M171+N171</f>
        <v>0</v>
      </c>
      <c r="P171" s="102">
        <v>0</v>
      </c>
      <c r="Q171" s="183">
        <f>O171+P171</f>
        <v>0</v>
      </c>
      <c r="R171" s="248">
        <v>0</v>
      </c>
      <c r="S171" s="249">
        <v>0</v>
      </c>
      <c r="T171" s="177">
        <f t="shared" si="239"/>
        <v>0</v>
      </c>
      <c r="U171" s="102">
        <v>0</v>
      </c>
      <c r="V171" s="187">
        <f t="shared" si="240"/>
        <v>0</v>
      </c>
      <c r="W171" s="222">
        <f>IF(Q171=0,0,((V171/Q171)-1)*100)</f>
        <v>0</v>
      </c>
    </row>
    <row r="172" spans="2:23" ht="14.25" thickTop="1" thickBot="1">
      <c r="B172" s="212"/>
      <c r="C172" s="123"/>
      <c r="D172" s="123"/>
      <c r="E172" s="123"/>
      <c r="F172" s="123"/>
      <c r="G172" s="123"/>
      <c r="H172" s="123"/>
      <c r="I172" s="124"/>
      <c r="L172" s="208" t="s">
        <v>89</v>
      </c>
      <c r="M172" s="189">
        <f t="shared" ref="M172:V172" si="241">+M169+M170+M171</f>
        <v>0</v>
      </c>
      <c r="N172" s="190">
        <f t="shared" si="241"/>
        <v>0</v>
      </c>
      <c r="O172" s="189">
        <f t="shared" si="241"/>
        <v>0</v>
      </c>
      <c r="P172" s="189">
        <f t="shared" si="241"/>
        <v>0</v>
      </c>
      <c r="Q172" s="189">
        <f t="shared" si="241"/>
        <v>0</v>
      </c>
      <c r="R172" s="189">
        <f t="shared" si="241"/>
        <v>0</v>
      </c>
      <c r="S172" s="190">
        <f t="shared" si="241"/>
        <v>0</v>
      </c>
      <c r="T172" s="189">
        <f t="shared" si="241"/>
        <v>0</v>
      </c>
      <c r="U172" s="189">
        <f t="shared" si="241"/>
        <v>0</v>
      </c>
      <c r="V172" s="191">
        <f t="shared" si="241"/>
        <v>0</v>
      </c>
      <c r="W172" s="192">
        <f t="shared" ref="W172" si="242">IF(Q172=0,0,((V172/Q172)-1)*100)</f>
        <v>0</v>
      </c>
    </row>
    <row r="173" spans="2:23" ht="13.5" thickTop="1">
      <c r="B173" s="212"/>
      <c r="C173" s="123"/>
      <c r="D173" s="123"/>
      <c r="E173" s="123"/>
      <c r="F173" s="123"/>
      <c r="G173" s="123"/>
      <c r="H173" s="123"/>
      <c r="I173" s="124"/>
      <c r="L173" s="226" t="s">
        <v>21</v>
      </c>
      <c r="M173" s="248">
        <v>0</v>
      </c>
      <c r="N173" s="249">
        <v>0</v>
      </c>
      <c r="O173" s="177">
        <v>0</v>
      </c>
      <c r="P173" s="102">
        <v>0</v>
      </c>
      <c r="Q173" s="183">
        <f>O173+P173</f>
        <v>0</v>
      </c>
      <c r="R173" s="248">
        <v>0</v>
      </c>
      <c r="S173" s="249">
        <v>0</v>
      </c>
      <c r="T173" s="177">
        <f t="shared" ref="T173:T174" si="243">+R173+S173</f>
        <v>0</v>
      </c>
      <c r="U173" s="102">
        <v>0</v>
      </c>
      <c r="V173" s="187">
        <f t="shared" ref="V173:V174" si="244">+T173+U173</f>
        <v>0</v>
      </c>
      <c r="W173" s="222">
        <v>0</v>
      </c>
    </row>
    <row r="174" spans="2:23">
      <c r="B174" s="212"/>
      <c r="C174" s="123"/>
      <c r="D174" s="123"/>
      <c r="E174" s="123"/>
      <c r="F174" s="123"/>
      <c r="G174" s="123"/>
      <c r="H174" s="123"/>
      <c r="I174" s="124"/>
      <c r="L174" s="226" t="s">
        <v>90</v>
      </c>
      <c r="M174" s="248">
        <v>0</v>
      </c>
      <c r="N174" s="249">
        <v>0</v>
      </c>
      <c r="O174" s="177">
        <v>0</v>
      </c>
      <c r="P174" s="102">
        <v>0</v>
      </c>
      <c r="Q174" s="183">
        <f>O174+P174</f>
        <v>0</v>
      </c>
      <c r="R174" s="248">
        <v>0</v>
      </c>
      <c r="S174" s="249">
        <v>0</v>
      </c>
      <c r="T174" s="177">
        <f t="shared" si="243"/>
        <v>0</v>
      </c>
      <c r="U174" s="102">
        <v>0</v>
      </c>
      <c r="V174" s="187">
        <f t="shared" si="244"/>
        <v>0</v>
      </c>
      <c r="W174" s="222">
        <v>0</v>
      </c>
    </row>
    <row r="175" spans="2:23" ht="13.5" thickBot="1">
      <c r="B175" s="212"/>
      <c r="C175" s="123"/>
      <c r="D175" s="123"/>
      <c r="E175" s="123"/>
      <c r="F175" s="123"/>
      <c r="G175" s="123"/>
      <c r="H175" s="123"/>
      <c r="I175" s="124"/>
      <c r="L175" s="226" t="s">
        <v>22</v>
      </c>
      <c r="M175" s="248">
        <v>0</v>
      </c>
      <c r="N175" s="249">
        <v>0</v>
      </c>
      <c r="O175" s="179">
        <v>0</v>
      </c>
      <c r="P175" s="255">
        <v>0</v>
      </c>
      <c r="Q175" s="183">
        <f>O175+P175</f>
        <v>0</v>
      </c>
      <c r="R175" s="248">
        <v>0</v>
      </c>
      <c r="S175" s="249">
        <v>0</v>
      </c>
      <c r="T175" s="179">
        <f>+R175+S175</f>
        <v>0</v>
      </c>
      <c r="U175" s="255">
        <v>0</v>
      </c>
      <c r="V175" s="187">
        <f>+T175+U175</f>
        <v>0</v>
      </c>
      <c r="W175" s="222">
        <v>0</v>
      </c>
    </row>
    <row r="176" spans="2:23" ht="14.25" thickTop="1" thickBot="1">
      <c r="B176" s="212"/>
      <c r="C176" s="123"/>
      <c r="D176" s="123"/>
      <c r="E176" s="123"/>
      <c r="F176" s="123"/>
      <c r="G176" s="123"/>
      <c r="H176" s="123"/>
      <c r="I176" s="124"/>
      <c r="L176" s="209" t="s">
        <v>23</v>
      </c>
      <c r="M176" s="193">
        <f>M173+M174+M175</f>
        <v>0</v>
      </c>
      <c r="N176" s="193">
        <f t="shared" ref="N176" si="245">N173+N174+N175</f>
        <v>0</v>
      </c>
      <c r="O176" s="197">
        <f t="shared" ref="O176" si="246">O173+O174+O175</f>
        <v>0</v>
      </c>
      <c r="P176" s="197">
        <f t="shared" ref="P176" si="247">P173+P174+P175</f>
        <v>0</v>
      </c>
      <c r="Q176" s="196">
        <f t="shared" ref="Q176" si="248">Q173+Q174+Q175</f>
        <v>0</v>
      </c>
      <c r="R176" s="193">
        <f t="shared" ref="R176" si="249">R173+R174+R175</f>
        <v>0</v>
      </c>
      <c r="S176" s="193">
        <f t="shared" ref="S176" si="250">S173+S174+S175</f>
        <v>0</v>
      </c>
      <c r="T176" s="197">
        <f t="shared" ref="T176" si="251">T173+T174+T175</f>
        <v>0</v>
      </c>
      <c r="U176" s="197">
        <f t="shared" ref="U176" si="252">U173+U174+U175</f>
        <v>0</v>
      </c>
      <c r="V176" s="197">
        <f t="shared" ref="V176" si="253">V173+V174+V175</f>
        <v>0</v>
      </c>
      <c r="W176" s="198">
        <f t="shared" ref="W176" si="254">IF(Q176=0,0,((V176/Q176)-1)*100)</f>
        <v>0</v>
      </c>
    </row>
    <row r="177" spans="1:23" ht="13.5" thickTop="1">
      <c r="A177" s="129"/>
      <c r="B177" s="213"/>
      <c r="C177" s="130"/>
      <c r="D177" s="130"/>
      <c r="E177" s="130"/>
      <c r="F177" s="130"/>
      <c r="G177" s="130"/>
      <c r="H177" s="130"/>
      <c r="I177" s="131"/>
      <c r="J177" s="129"/>
      <c r="K177" s="129"/>
      <c r="L177" s="260" t="s">
        <v>25</v>
      </c>
      <c r="M177" s="261">
        <v>0</v>
      </c>
      <c r="N177" s="262">
        <v>0</v>
      </c>
      <c r="O177" s="180">
        <v>0</v>
      </c>
      <c r="P177" s="263">
        <v>0</v>
      </c>
      <c r="Q177" s="185">
        <f>O177+P177</f>
        <v>0</v>
      </c>
      <c r="R177" s="261">
        <v>0</v>
      </c>
      <c r="S177" s="262">
        <v>0</v>
      </c>
      <c r="T177" s="180">
        <f t="shared" ref="T177:T179" si="255">+R177+S177</f>
        <v>0</v>
      </c>
      <c r="U177" s="263">
        <v>0</v>
      </c>
      <c r="V177" s="188">
        <f t="shared" ref="V177:V179" si="256">+T177+U177</f>
        <v>0</v>
      </c>
      <c r="W177" s="264">
        <v>0</v>
      </c>
    </row>
    <row r="178" spans="1:23" ht="13.5" customHeight="1">
      <c r="A178" s="129"/>
      <c r="B178" s="214"/>
      <c r="C178" s="132"/>
      <c r="D178" s="132"/>
      <c r="E178" s="132"/>
      <c r="F178" s="132"/>
      <c r="G178" s="132"/>
      <c r="H178" s="132"/>
      <c r="I178" s="133"/>
      <c r="J178" s="129"/>
      <c r="K178" s="129"/>
      <c r="L178" s="260" t="s">
        <v>26</v>
      </c>
      <c r="M178" s="261">
        <v>0</v>
      </c>
      <c r="N178" s="262">
        <v>0</v>
      </c>
      <c r="O178" s="180">
        <v>0</v>
      </c>
      <c r="P178" s="265">
        <v>0</v>
      </c>
      <c r="Q178" s="185">
        <f>O178+P178</f>
        <v>0</v>
      </c>
      <c r="R178" s="261">
        <v>0</v>
      </c>
      <c r="S178" s="262">
        <v>0</v>
      </c>
      <c r="T178" s="180">
        <f t="shared" si="255"/>
        <v>0</v>
      </c>
      <c r="U178" s="265">
        <v>0</v>
      </c>
      <c r="V178" s="180">
        <f t="shared" si="256"/>
        <v>0</v>
      </c>
      <c r="W178" s="264">
        <v>0</v>
      </c>
    </row>
    <row r="179" spans="1:23" ht="13.5" customHeight="1" thickBot="1">
      <c r="A179" s="129"/>
      <c r="B179" s="214"/>
      <c r="C179" s="132"/>
      <c r="D179" s="132"/>
      <c r="E179" s="132"/>
      <c r="F179" s="132"/>
      <c r="G179" s="132"/>
      <c r="H179" s="132"/>
      <c r="I179" s="133"/>
      <c r="J179" s="129"/>
      <c r="K179" s="129"/>
      <c r="L179" s="260" t="s">
        <v>27</v>
      </c>
      <c r="M179" s="261">
        <v>0</v>
      </c>
      <c r="N179" s="262">
        <v>0</v>
      </c>
      <c r="O179" s="180">
        <v>0</v>
      </c>
      <c r="P179" s="266">
        <v>0</v>
      </c>
      <c r="Q179" s="185">
        <f>O179+P179</f>
        <v>0</v>
      </c>
      <c r="R179" s="261">
        <v>0</v>
      </c>
      <c r="S179" s="262">
        <v>0</v>
      </c>
      <c r="T179" s="180">
        <f t="shared" si="255"/>
        <v>0</v>
      </c>
      <c r="U179" s="266">
        <v>0</v>
      </c>
      <c r="V179" s="188">
        <f t="shared" si="256"/>
        <v>0</v>
      </c>
      <c r="W179" s="264">
        <v>0</v>
      </c>
    </row>
    <row r="180" spans="1:23" ht="14.25" thickTop="1" thickBot="1">
      <c r="B180" s="212"/>
      <c r="C180" s="123"/>
      <c r="D180" s="123"/>
      <c r="E180" s="123"/>
      <c r="F180" s="123"/>
      <c r="G180" s="123"/>
      <c r="H180" s="123"/>
      <c r="I180" s="124"/>
      <c r="L180" s="208" t="s">
        <v>28</v>
      </c>
      <c r="M180" s="189">
        <f t="shared" ref="M180:V180" si="257">+M177+M178+M179</f>
        <v>0</v>
      </c>
      <c r="N180" s="190">
        <f t="shared" si="257"/>
        <v>0</v>
      </c>
      <c r="O180" s="189">
        <f t="shared" si="257"/>
        <v>0</v>
      </c>
      <c r="P180" s="189">
        <f t="shared" si="257"/>
        <v>0</v>
      </c>
      <c r="Q180" s="195">
        <f t="shared" si="257"/>
        <v>0</v>
      </c>
      <c r="R180" s="189">
        <f t="shared" si="257"/>
        <v>0</v>
      </c>
      <c r="S180" s="190">
        <f t="shared" si="257"/>
        <v>0</v>
      </c>
      <c r="T180" s="189">
        <f t="shared" si="257"/>
        <v>0</v>
      </c>
      <c r="U180" s="189">
        <f t="shared" si="257"/>
        <v>0</v>
      </c>
      <c r="V180" s="195">
        <f t="shared" si="257"/>
        <v>0</v>
      </c>
      <c r="W180" s="192">
        <f>IF(Q180=0,0,((V180/Q180)-1)*100)</f>
        <v>0</v>
      </c>
    </row>
    <row r="181" spans="1:23" ht="14.25" thickTop="1" thickBot="1">
      <c r="B181" s="212"/>
      <c r="C181" s="123"/>
      <c r="D181" s="123"/>
      <c r="E181" s="123"/>
      <c r="F181" s="123"/>
      <c r="G181" s="123"/>
      <c r="H181" s="123"/>
      <c r="I181" s="124"/>
      <c r="L181" s="208" t="s">
        <v>94</v>
      </c>
      <c r="M181" s="189">
        <f t="shared" ref="M181" si="258">+M172+M176+M180</f>
        <v>0</v>
      </c>
      <c r="N181" s="190">
        <f t="shared" ref="N181" si="259">+N172+N176+N180</f>
        <v>0</v>
      </c>
      <c r="O181" s="189">
        <f t="shared" ref="O181" si="260">+O172+O176+O180</f>
        <v>0</v>
      </c>
      <c r="P181" s="189">
        <f t="shared" ref="P181" si="261">+P172+P176+P180</f>
        <v>0</v>
      </c>
      <c r="Q181" s="189">
        <f t="shared" ref="Q181" si="262">+Q172+Q176+Q180</f>
        <v>0</v>
      </c>
      <c r="R181" s="189">
        <f t="shared" ref="R181" si="263">+R172+R176+R180</f>
        <v>0</v>
      </c>
      <c r="S181" s="190">
        <f t="shared" ref="S181" si="264">+S172+S176+S180</f>
        <v>0</v>
      </c>
      <c r="T181" s="189">
        <f t="shared" ref="T181" si="265">+T172+T176+T180</f>
        <v>0</v>
      </c>
      <c r="U181" s="189">
        <f t="shared" ref="U181" si="266">+U172+U176+U180</f>
        <v>0</v>
      </c>
      <c r="V181" s="191">
        <f t="shared" ref="V181" si="267">+V172+V176+V180</f>
        <v>0</v>
      </c>
      <c r="W181" s="192">
        <f>IF(Q181=0,0,((V181/Q181)-1)*100)</f>
        <v>0</v>
      </c>
    </row>
    <row r="182" spans="1:23" ht="14.25" thickTop="1" thickBot="1">
      <c r="B182" s="212"/>
      <c r="C182" s="123"/>
      <c r="D182" s="123"/>
      <c r="E182" s="123"/>
      <c r="F182" s="123"/>
      <c r="G182" s="123"/>
      <c r="H182" s="123"/>
      <c r="I182" s="124"/>
      <c r="L182" s="208" t="s">
        <v>92</v>
      </c>
      <c r="M182" s="189">
        <f t="shared" ref="M182:V182" si="268">+M168+M172+M176+M180</f>
        <v>0</v>
      </c>
      <c r="N182" s="190">
        <f t="shared" si="268"/>
        <v>0</v>
      </c>
      <c r="O182" s="189">
        <f t="shared" si="268"/>
        <v>0</v>
      </c>
      <c r="P182" s="189">
        <f t="shared" si="268"/>
        <v>0</v>
      </c>
      <c r="Q182" s="189">
        <f t="shared" si="268"/>
        <v>0</v>
      </c>
      <c r="R182" s="189">
        <f t="shared" si="268"/>
        <v>0</v>
      </c>
      <c r="S182" s="190">
        <f t="shared" si="268"/>
        <v>0</v>
      </c>
      <c r="T182" s="189">
        <f t="shared" si="268"/>
        <v>0</v>
      </c>
      <c r="U182" s="189">
        <f t="shared" si="268"/>
        <v>0</v>
      </c>
      <c r="V182" s="191">
        <f t="shared" si="268"/>
        <v>0</v>
      </c>
      <c r="W182" s="192">
        <f>IF(Q182=0,0,((V182/Q182)-1)*100)</f>
        <v>0</v>
      </c>
    </row>
    <row r="183" spans="1:23" ht="14.25" thickTop="1" thickBot="1">
      <c r="B183" s="212"/>
      <c r="C183" s="123"/>
      <c r="D183" s="123"/>
      <c r="E183" s="123"/>
      <c r="F183" s="123"/>
      <c r="G183" s="123"/>
      <c r="H183" s="123"/>
      <c r="I183" s="124"/>
      <c r="L183" s="205" t="s">
        <v>61</v>
      </c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6"/>
    </row>
    <row r="184" spans="1:23" ht="13.5" thickTop="1">
      <c r="B184" s="212"/>
      <c r="C184" s="123"/>
      <c r="D184" s="123"/>
      <c r="E184" s="123"/>
      <c r="F184" s="123"/>
      <c r="G184" s="123"/>
      <c r="H184" s="123"/>
      <c r="I184" s="124"/>
      <c r="L184" s="286" t="s">
        <v>51</v>
      </c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8"/>
    </row>
    <row r="185" spans="1:23" ht="13.5" thickBot="1">
      <c r="B185" s="212"/>
      <c r="C185" s="123"/>
      <c r="D185" s="123"/>
      <c r="E185" s="123"/>
      <c r="F185" s="123"/>
      <c r="G185" s="123"/>
      <c r="H185" s="123"/>
      <c r="I185" s="124"/>
      <c r="L185" s="289" t="s">
        <v>52</v>
      </c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1"/>
    </row>
    <row r="186" spans="1:23" ht="14.25" thickTop="1" thickBot="1">
      <c r="B186" s="212"/>
      <c r="C186" s="123"/>
      <c r="D186" s="123"/>
      <c r="E186" s="123"/>
      <c r="F186" s="123"/>
      <c r="G186" s="123"/>
      <c r="H186" s="123"/>
      <c r="I186" s="124"/>
      <c r="L186" s="202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122" t="s">
        <v>41</v>
      </c>
    </row>
    <row r="187" spans="1:23" ht="14.25" thickTop="1" thickBot="1">
      <c r="B187" s="212"/>
      <c r="C187" s="123"/>
      <c r="D187" s="123"/>
      <c r="E187" s="123"/>
      <c r="F187" s="123"/>
      <c r="G187" s="123"/>
      <c r="H187" s="123"/>
      <c r="I187" s="124"/>
      <c r="L187" s="224"/>
      <c r="M187" s="283" t="s">
        <v>91</v>
      </c>
      <c r="N187" s="284"/>
      <c r="O187" s="284"/>
      <c r="P187" s="284"/>
      <c r="Q187" s="285"/>
      <c r="R187" s="283" t="s">
        <v>93</v>
      </c>
      <c r="S187" s="284"/>
      <c r="T187" s="284"/>
      <c r="U187" s="284"/>
      <c r="V187" s="285"/>
      <c r="W187" s="225" t="s">
        <v>4</v>
      </c>
    </row>
    <row r="188" spans="1:23" ht="13.5" thickTop="1">
      <c r="B188" s="212"/>
      <c r="C188" s="123"/>
      <c r="D188" s="123"/>
      <c r="E188" s="123"/>
      <c r="F188" s="123"/>
      <c r="G188" s="123"/>
      <c r="H188" s="123"/>
      <c r="I188" s="124"/>
      <c r="L188" s="226" t="s">
        <v>5</v>
      </c>
      <c r="M188" s="227"/>
      <c r="N188" s="230"/>
      <c r="O188" s="199"/>
      <c r="P188" s="231"/>
      <c r="Q188" s="200"/>
      <c r="R188" s="227"/>
      <c r="S188" s="230"/>
      <c r="T188" s="199"/>
      <c r="U188" s="231"/>
      <c r="V188" s="200"/>
      <c r="W188" s="229" t="s">
        <v>6</v>
      </c>
    </row>
    <row r="189" spans="1:23" ht="13.5" thickBot="1">
      <c r="B189" s="212"/>
      <c r="C189" s="123"/>
      <c r="D189" s="123"/>
      <c r="E189" s="123"/>
      <c r="F189" s="123"/>
      <c r="G189" s="123"/>
      <c r="H189" s="123"/>
      <c r="I189" s="124"/>
      <c r="L189" s="232"/>
      <c r="M189" s="236" t="s">
        <v>42</v>
      </c>
      <c r="N189" s="237" t="s">
        <v>43</v>
      </c>
      <c r="O189" s="201" t="s">
        <v>44</v>
      </c>
      <c r="P189" s="238" t="s">
        <v>13</v>
      </c>
      <c r="Q189" s="221" t="s">
        <v>9</v>
      </c>
      <c r="R189" s="236" t="s">
        <v>42</v>
      </c>
      <c r="S189" s="237" t="s">
        <v>43</v>
      </c>
      <c r="T189" s="201" t="s">
        <v>44</v>
      </c>
      <c r="U189" s="238" t="s">
        <v>13</v>
      </c>
      <c r="V189" s="221" t="s">
        <v>9</v>
      </c>
      <c r="W189" s="235"/>
    </row>
    <row r="190" spans="1:23" ht="4.5" customHeight="1" thickTop="1">
      <c r="B190" s="212"/>
      <c r="C190" s="123"/>
      <c r="D190" s="123"/>
      <c r="E190" s="123"/>
      <c r="F190" s="123"/>
      <c r="G190" s="123"/>
      <c r="H190" s="123"/>
      <c r="I190" s="124"/>
      <c r="L190" s="226"/>
      <c r="M190" s="242"/>
      <c r="N190" s="243"/>
      <c r="O190" s="176"/>
      <c r="P190" s="244"/>
      <c r="Q190" s="182"/>
      <c r="R190" s="242"/>
      <c r="S190" s="243"/>
      <c r="T190" s="176"/>
      <c r="U190" s="244"/>
      <c r="V190" s="186"/>
      <c r="W190" s="245"/>
    </row>
    <row r="191" spans="1:23">
      <c r="B191" s="212"/>
      <c r="C191" s="123"/>
      <c r="D191" s="123"/>
      <c r="E191" s="123"/>
      <c r="F191" s="123"/>
      <c r="G191" s="123"/>
      <c r="H191" s="123"/>
      <c r="I191" s="124"/>
      <c r="L191" s="226" t="s">
        <v>14</v>
      </c>
      <c r="M191" s="248">
        <v>0</v>
      </c>
      <c r="N191" s="249">
        <v>0</v>
      </c>
      <c r="O191" s="177">
        <f>M191+N191</f>
        <v>0</v>
      </c>
      <c r="P191" s="102">
        <v>0</v>
      </c>
      <c r="Q191" s="183">
        <f>O191+P190</f>
        <v>0</v>
      </c>
      <c r="R191" s="248">
        <v>0</v>
      </c>
      <c r="S191" s="249">
        <v>0</v>
      </c>
      <c r="T191" s="177">
        <f t="shared" ref="T191:T193" si="269">+R191+S191</f>
        <v>0</v>
      </c>
      <c r="U191" s="102">
        <v>0</v>
      </c>
      <c r="V191" s="187">
        <f t="shared" ref="V191:V193" si="270">+T191+U191</f>
        <v>0</v>
      </c>
      <c r="W191" s="222">
        <f t="shared" ref="W191:W195" si="271">IF(Q191=0,0,((V191/Q191)-1)*100)</f>
        <v>0</v>
      </c>
    </row>
    <row r="192" spans="1:23">
      <c r="B192" s="212"/>
      <c r="C192" s="123"/>
      <c r="D192" s="123"/>
      <c r="E192" s="123"/>
      <c r="F192" s="123"/>
      <c r="G192" s="123"/>
      <c r="H192" s="123"/>
      <c r="I192" s="124"/>
      <c r="L192" s="226" t="s">
        <v>15</v>
      </c>
      <c r="M192" s="248">
        <v>0</v>
      </c>
      <c r="N192" s="249">
        <v>0</v>
      </c>
      <c r="O192" s="177">
        <f>M192+N192</f>
        <v>0</v>
      </c>
      <c r="P192" s="102">
        <v>0</v>
      </c>
      <c r="Q192" s="183">
        <f>O192+P191</f>
        <v>0</v>
      </c>
      <c r="R192" s="248">
        <v>0</v>
      </c>
      <c r="S192" s="249">
        <v>0</v>
      </c>
      <c r="T192" s="177">
        <f t="shared" si="269"/>
        <v>0</v>
      </c>
      <c r="U192" s="102">
        <v>0</v>
      </c>
      <c r="V192" s="187">
        <f t="shared" si="270"/>
        <v>0</v>
      </c>
      <c r="W192" s="222">
        <f t="shared" si="271"/>
        <v>0</v>
      </c>
    </row>
    <row r="193" spans="1:23" ht="13.5" thickBot="1">
      <c r="B193" s="212"/>
      <c r="C193" s="123"/>
      <c r="D193" s="123"/>
      <c r="E193" s="123"/>
      <c r="F193" s="123"/>
      <c r="G193" s="123"/>
      <c r="H193" s="123"/>
      <c r="I193" s="124"/>
      <c r="L193" s="232" t="s">
        <v>16</v>
      </c>
      <c r="M193" s="248">
        <v>0</v>
      </c>
      <c r="N193" s="249">
        <v>0</v>
      </c>
      <c r="O193" s="177">
        <v>0</v>
      </c>
      <c r="P193" s="102">
        <v>0</v>
      </c>
      <c r="Q193" s="183">
        <f>O193+P192</f>
        <v>0</v>
      </c>
      <c r="R193" s="248">
        <v>19</v>
      </c>
      <c r="S193" s="249">
        <v>35</v>
      </c>
      <c r="T193" s="177">
        <f t="shared" si="269"/>
        <v>54</v>
      </c>
      <c r="U193" s="102">
        <v>0</v>
      </c>
      <c r="V193" s="187">
        <f t="shared" si="270"/>
        <v>54</v>
      </c>
      <c r="W193" s="222">
        <f t="shared" si="271"/>
        <v>0</v>
      </c>
    </row>
    <row r="194" spans="1:23" ht="14.25" thickTop="1" thickBot="1">
      <c r="B194" s="212"/>
      <c r="C194" s="123"/>
      <c r="D194" s="123"/>
      <c r="E194" s="123"/>
      <c r="F194" s="123"/>
      <c r="G194" s="123"/>
      <c r="H194" s="123"/>
      <c r="I194" s="124"/>
      <c r="L194" s="208" t="s">
        <v>17</v>
      </c>
      <c r="M194" s="189">
        <v>0</v>
      </c>
      <c r="N194" s="190">
        <v>0</v>
      </c>
      <c r="O194" s="189">
        <v>0</v>
      </c>
      <c r="P194" s="189">
        <v>0</v>
      </c>
      <c r="Q194" s="189">
        <f>Q191+Q192+Q193</f>
        <v>0</v>
      </c>
      <c r="R194" s="189">
        <f>SUM(R191:R193)</f>
        <v>19</v>
      </c>
      <c r="S194" s="189">
        <f>SUM(S191:S193)</f>
        <v>35</v>
      </c>
      <c r="T194" s="189">
        <f>+T191+T192+T193</f>
        <v>54</v>
      </c>
      <c r="U194" s="189">
        <v>0</v>
      </c>
      <c r="V194" s="191">
        <v>0</v>
      </c>
      <c r="W194" s="192">
        <f t="shared" si="271"/>
        <v>0</v>
      </c>
    </row>
    <row r="195" spans="1:23" ht="13.5" thickTop="1">
      <c r="B195" s="212"/>
      <c r="C195" s="123"/>
      <c r="D195" s="123"/>
      <c r="E195" s="123"/>
      <c r="F195" s="123"/>
      <c r="G195" s="123"/>
      <c r="H195" s="123"/>
      <c r="I195" s="124"/>
      <c r="L195" s="226" t="s">
        <v>18</v>
      </c>
      <c r="M195" s="258">
        <v>0</v>
      </c>
      <c r="N195" s="259">
        <v>0</v>
      </c>
      <c r="O195" s="178">
        <f>M195+N195</f>
        <v>0</v>
      </c>
      <c r="P195" s="102">
        <v>0</v>
      </c>
      <c r="Q195" s="184">
        <f>O195+P194</f>
        <v>0</v>
      </c>
      <c r="R195" s="258">
        <v>29</v>
      </c>
      <c r="S195" s="259">
        <v>33</v>
      </c>
      <c r="T195" s="178">
        <f t="shared" ref="T195:T197" si="272">+R195+S195</f>
        <v>62</v>
      </c>
      <c r="U195" s="102">
        <v>0</v>
      </c>
      <c r="V195" s="187">
        <f t="shared" ref="V195:V197" si="273">+T195+U195</f>
        <v>62</v>
      </c>
      <c r="W195" s="222">
        <f t="shared" si="271"/>
        <v>0</v>
      </c>
    </row>
    <row r="196" spans="1:23">
      <c r="B196" s="212"/>
      <c r="C196" s="123"/>
      <c r="D196" s="123"/>
      <c r="E196" s="123"/>
      <c r="F196" s="123"/>
      <c r="G196" s="123"/>
      <c r="H196" s="123"/>
      <c r="I196" s="124"/>
      <c r="L196" s="226" t="s">
        <v>19</v>
      </c>
      <c r="M196" s="248">
        <v>0</v>
      </c>
      <c r="N196" s="249">
        <v>0</v>
      </c>
      <c r="O196" s="177">
        <f>M196+N196</f>
        <v>0</v>
      </c>
      <c r="P196" s="102">
        <v>0</v>
      </c>
      <c r="Q196" s="183">
        <f>O196+P195</f>
        <v>0</v>
      </c>
      <c r="R196" s="248">
        <v>25</v>
      </c>
      <c r="S196" s="249">
        <v>25</v>
      </c>
      <c r="T196" s="177">
        <f t="shared" si="272"/>
        <v>50</v>
      </c>
      <c r="U196" s="102">
        <v>0</v>
      </c>
      <c r="V196" s="187">
        <f t="shared" si="273"/>
        <v>50</v>
      </c>
      <c r="W196" s="222">
        <f>IF(Q196=0,0,((V196/Q196)-1)*100)</f>
        <v>0</v>
      </c>
    </row>
    <row r="197" spans="1:23" ht="13.5" thickBot="1">
      <c r="B197" s="212"/>
      <c r="C197" s="123"/>
      <c r="D197" s="123"/>
      <c r="E197" s="123"/>
      <c r="F197" s="123"/>
      <c r="G197" s="123"/>
      <c r="H197" s="123"/>
      <c r="I197" s="124"/>
      <c r="L197" s="226" t="s">
        <v>20</v>
      </c>
      <c r="M197" s="248">
        <v>0</v>
      </c>
      <c r="N197" s="249">
        <v>0</v>
      </c>
      <c r="O197" s="177">
        <f>M197+N197</f>
        <v>0</v>
      </c>
      <c r="P197" s="102">
        <v>0</v>
      </c>
      <c r="Q197" s="183">
        <f>O197+P196</f>
        <v>0</v>
      </c>
      <c r="R197" s="248">
        <v>22</v>
      </c>
      <c r="S197" s="249">
        <v>30</v>
      </c>
      <c r="T197" s="177">
        <f t="shared" si="272"/>
        <v>52</v>
      </c>
      <c r="U197" s="102">
        <v>0</v>
      </c>
      <c r="V197" s="187">
        <f t="shared" si="273"/>
        <v>52</v>
      </c>
      <c r="W197" s="222">
        <f>IF(Q197=0,0,((V197/Q197)-1)*100)</f>
        <v>0</v>
      </c>
    </row>
    <row r="198" spans="1:23" ht="14.25" thickTop="1" thickBot="1">
      <c r="B198" s="212"/>
      <c r="C198" s="123"/>
      <c r="D198" s="123"/>
      <c r="E198" s="123"/>
      <c r="F198" s="123"/>
      <c r="G198" s="123"/>
      <c r="H198" s="123"/>
      <c r="I198" s="124"/>
      <c r="L198" s="208" t="s">
        <v>89</v>
      </c>
      <c r="M198" s="189">
        <f t="shared" ref="M198:V198" si="274">+M195+M196+M197</f>
        <v>0</v>
      </c>
      <c r="N198" s="190">
        <f t="shared" si="274"/>
        <v>0</v>
      </c>
      <c r="O198" s="189">
        <f t="shared" si="274"/>
        <v>0</v>
      </c>
      <c r="P198" s="189">
        <f t="shared" si="274"/>
        <v>0</v>
      </c>
      <c r="Q198" s="189">
        <f t="shared" si="274"/>
        <v>0</v>
      </c>
      <c r="R198" s="189">
        <f t="shared" si="274"/>
        <v>76</v>
      </c>
      <c r="S198" s="189">
        <f t="shared" si="274"/>
        <v>88</v>
      </c>
      <c r="T198" s="189">
        <f t="shared" si="274"/>
        <v>164</v>
      </c>
      <c r="U198" s="189">
        <f t="shared" si="274"/>
        <v>0</v>
      </c>
      <c r="V198" s="191">
        <f t="shared" si="274"/>
        <v>164</v>
      </c>
      <c r="W198" s="192">
        <f t="shared" ref="W198" si="275">IF(Q198=0,0,((V198/Q198)-1)*100)</f>
        <v>0</v>
      </c>
    </row>
    <row r="199" spans="1:23" ht="13.5" thickTop="1">
      <c r="B199" s="212"/>
      <c r="C199" s="123"/>
      <c r="D199" s="123"/>
      <c r="E199" s="123"/>
      <c r="F199" s="123"/>
      <c r="G199" s="123"/>
      <c r="H199" s="123"/>
      <c r="I199" s="124"/>
      <c r="L199" s="226" t="s">
        <v>21</v>
      </c>
      <c r="M199" s="248">
        <v>0</v>
      </c>
      <c r="N199" s="249">
        <v>0</v>
      </c>
      <c r="O199" s="177">
        <v>0</v>
      </c>
      <c r="P199" s="102">
        <v>0</v>
      </c>
      <c r="Q199" s="183">
        <v>0</v>
      </c>
      <c r="R199" s="248">
        <v>15</v>
      </c>
      <c r="S199" s="249">
        <v>20</v>
      </c>
      <c r="T199" s="177">
        <f t="shared" ref="T199:T200" si="276">+R199+S199</f>
        <v>35</v>
      </c>
      <c r="U199" s="102">
        <v>0</v>
      </c>
      <c r="V199" s="187">
        <f t="shared" ref="V199:V200" si="277">+T199+U199</f>
        <v>35</v>
      </c>
      <c r="W199" s="222">
        <v>0</v>
      </c>
    </row>
    <row r="200" spans="1:23">
      <c r="B200" s="212"/>
      <c r="C200" s="123"/>
      <c r="D200" s="123"/>
      <c r="E200" s="123"/>
      <c r="F200" s="123"/>
      <c r="G200" s="123"/>
      <c r="H200" s="123"/>
      <c r="I200" s="124"/>
      <c r="L200" s="226" t="s">
        <v>90</v>
      </c>
      <c r="M200" s="248">
        <v>0</v>
      </c>
      <c r="N200" s="249">
        <v>0</v>
      </c>
      <c r="O200" s="177">
        <v>0</v>
      </c>
      <c r="P200" s="102">
        <v>0</v>
      </c>
      <c r="Q200" s="183">
        <f>O200+P199</f>
        <v>0</v>
      </c>
      <c r="R200" s="248">
        <v>23</v>
      </c>
      <c r="S200" s="249">
        <v>27</v>
      </c>
      <c r="T200" s="177">
        <f t="shared" si="276"/>
        <v>50</v>
      </c>
      <c r="U200" s="102">
        <v>0</v>
      </c>
      <c r="V200" s="187">
        <f t="shared" si="277"/>
        <v>50</v>
      </c>
      <c r="W200" s="222">
        <v>0</v>
      </c>
    </row>
    <row r="201" spans="1:23" ht="13.5" thickBot="1">
      <c r="B201" s="212"/>
      <c r="C201" s="123"/>
      <c r="D201" s="123"/>
      <c r="E201" s="123"/>
      <c r="F201" s="123"/>
      <c r="G201" s="123"/>
      <c r="H201" s="123"/>
      <c r="I201" s="124"/>
      <c r="L201" s="226" t="s">
        <v>22</v>
      </c>
      <c r="M201" s="248">
        <v>0</v>
      </c>
      <c r="N201" s="249">
        <v>0</v>
      </c>
      <c r="O201" s="179">
        <v>0</v>
      </c>
      <c r="P201" s="255">
        <v>0</v>
      </c>
      <c r="Q201" s="183">
        <f>O201+P200</f>
        <v>0</v>
      </c>
      <c r="R201" s="248">
        <v>27</v>
      </c>
      <c r="S201" s="249">
        <v>31</v>
      </c>
      <c r="T201" s="179">
        <f>+R201+S201</f>
        <v>58</v>
      </c>
      <c r="U201" s="255">
        <v>0</v>
      </c>
      <c r="V201" s="187">
        <f>+T201+U201</f>
        <v>58</v>
      </c>
      <c r="W201" s="222">
        <v>0</v>
      </c>
    </row>
    <row r="202" spans="1:23" ht="14.25" thickTop="1" thickBot="1">
      <c r="B202" s="212"/>
      <c r="C202" s="123"/>
      <c r="D202" s="123"/>
      <c r="E202" s="123"/>
      <c r="F202" s="123"/>
      <c r="G202" s="123"/>
      <c r="H202" s="123"/>
      <c r="I202" s="124"/>
      <c r="L202" s="209" t="s">
        <v>23</v>
      </c>
      <c r="M202" s="193">
        <f>M199+M200+M201</f>
        <v>0</v>
      </c>
      <c r="N202" s="193">
        <f t="shared" ref="N202" si="278">N199+N200+N201</f>
        <v>0</v>
      </c>
      <c r="O202" s="197">
        <f t="shared" ref="O202" si="279">O199+O200+O201</f>
        <v>0</v>
      </c>
      <c r="P202" s="197">
        <f t="shared" ref="P202" si="280">P199+P200+P201</f>
        <v>0</v>
      </c>
      <c r="Q202" s="196">
        <f t="shared" ref="Q202" si="281">Q199+Q200+Q201</f>
        <v>0</v>
      </c>
      <c r="R202" s="193">
        <f t="shared" ref="R202" si="282">R199+R200+R201</f>
        <v>65</v>
      </c>
      <c r="S202" s="193">
        <f t="shared" ref="S202" si="283">S199+S200+S201</f>
        <v>78</v>
      </c>
      <c r="T202" s="197">
        <f t="shared" ref="T202" si="284">T199+T200+T201</f>
        <v>143</v>
      </c>
      <c r="U202" s="197">
        <f t="shared" ref="U202" si="285">U199+U200+U201</f>
        <v>0</v>
      </c>
      <c r="V202" s="197">
        <f t="shared" ref="V202" si="286">V199+V200+V201</f>
        <v>143</v>
      </c>
      <c r="W202" s="198">
        <f t="shared" ref="W202" si="287">IF(Q202=0,0,((V202/Q202)-1)*100)</f>
        <v>0</v>
      </c>
    </row>
    <row r="203" spans="1:23" ht="13.5" thickTop="1">
      <c r="A203" s="129"/>
      <c r="B203" s="213"/>
      <c r="C203" s="130"/>
      <c r="D203" s="130"/>
      <c r="E203" s="130"/>
      <c r="F203" s="130"/>
      <c r="G203" s="130"/>
      <c r="H203" s="130"/>
      <c r="I203" s="131"/>
      <c r="J203" s="129"/>
      <c r="K203" s="129"/>
      <c r="L203" s="260" t="s">
        <v>25</v>
      </c>
      <c r="M203" s="261">
        <v>0</v>
      </c>
      <c r="N203" s="262">
        <v>0</v>
      </c>
      <c r="O203" s="180">
        <v>0</v>
      </c>
      <c r="P203" s="263">
        <v>0</v>
      </c>
      <c r="Q203" s="185">
        <f>O203+P202</f>
        <v>0</v>
      </c>
      <c r="R203" s="261">
        <v>33</v>
      </c>
      <c r="S203" s="262">
        <v>26</v>
      </c>
      <c r="T203" s="180">
        <f t="shared" ref="T203:T205" si="288">+R203+S203</f>
        <v>59</v>
      </c>
      <c r="U203" s="263">
        <v>0</v>
      </c>
      <c r="V203" s="188">
        <f t="shared" ref="V203:V205" si="289">+T203+U203</f>
        <v>59</v>
      </c>
      <c r="W203" s="264">
        <v>0</v>
      </c>
    </row>
    <row r="204" spans="1:23" ht="13.5" customHeight="1">
      <c r="A204" s="129"/>
      <c r="B204" s="214"/>
      <c r="C204" s="132"/>
      <c r="D204" s="132"/>
      <c r="E204" s="132"/>
      <c r="F204" s="132"/>
      <c r="G204" s="132"/>
      <c r="H204" s="132"/>
      <c r="I204" s="133"/>
      <c r="J204" s="129"/>
      <c r="K204" s="129"/>
      <c r="L204" s="260" t="s">
        <v>26</v>
      </c>
      <c r="M204" s="261">
        <v>0</v>
      </c>
      <c r="N204" s="262">
        <v>0</v>
      </c>
      <c r="O204" s="180">
        <v>0</v>
      </c>
      <c r="P204" s="265">
        <v>0</v>
      </c>
      <c r="Q204" s="185">
        <f>O204+P203</f>
        <v>0</v>
      </c>
      <c r="R204" s="261">
        <v>37</v>
      </c>
      <c r="S204" s="262">
        <v>32</v>
      </c>
      <c r="T204" s="180">
        <f t="shared" si="288"/>
        <v>69</v>
      </c>
      <c r="U204" s="265">
        <v>0</v>
      </c>
      <c r="V204" s="180">
        <f t="shared" si="289"/>
        <v>69</v>
      </c>
      <c r="W204" s="264">
        <v>0</v>
      </c>
    </row>
    <row r="205" spans="1:23" ht="13.5" customHeight="1" thickBot="1">
      <c r="A205" s="129"/>
      <c r="B205" s="214"/>
      <c r="C205" s="132"/>
      <c r="D205" s="132"/>
      <c r="E205" s="132"/>
      <c r="F205" s="132"/>
      <c r="G205" s="132"/>
      <c r="H205" s="132"/>
      <c r="I205" s="133"/>
      <c r="J205" s="129"/>
      <c r="K205" s="129"/>
      <c r="L205" s="260" t="s">
        <v>27</v>
      </c>
      <c r="M205" s="261">
        <v>0</v>
      </c>
      <c r="N205" s="262">
        <v>0</v>
      </c>
      <c r="O205" s="180">
        <v>0</v>
      </c>
      <c r="P205" s="266">
        <v>0</v>
      </c>
      <c r="Q205" s="185">
        <f>O205+P204</f>
        <v>0</v>
      </c>
      <c r="R205" s="261">
        <v>45</v>
      </c>
      <c r="S205" s="262">
        <v>36</v>
      </c>
      <c r="T205" s="180">
        <f t="shared" si="288"/>
        <v>81</v>
      </c>
      <c r="U205" s="266">
        <v>0</v>
      </c>
      <c r="V205" s="188">
        <f t="shared" si="289"/>
        <v>81</v>
      </c>
      <c r="W205" s="264">
        <v>0</v>
      </c>
    </row>
    <row r="206" spans="1:23" ht="13.5" customHeight="1" thickTop="1" thickBot="1">
      <c r="A206" s="129"/>
      <c r="B206" s="214"/>
      <c r="C206" s="132"/>
      <c r="D206" s="132"/>
      <c r="E206" s="132"/>
      <c r="F206" s="132"/>
      <c r="G206" s="132"/>
      <c r="H206" s="132"/>
      <c r="I206" s="133"/>
      <c r="J206" s="129"/>
      <c r="K206" s="129"/>
      <c r="L206" s="208" t="s">
        <v>28</v>
      </c>
      <c r="M206" s="189">
        <f t="shared" ref="M206:V206" si="290">+M203+M204+M205</f>
        <v>0</v>
      </c>
      <c r="N206" s="190">
        <f t="shared" si="290"/>
        <v>0</v>
      </c>
      <c r="O206" s="189">
        <f t="shared" si="290"/>
        <v>0</v>
      </c>
      <c r="P206" s="189">
        <f t="shared" si="290"/>
        <v>0</v>
      </c>
      <c r="Q206" s="195">
        <f t="shared" si="290"/>
        <v>0</v>
      </c>
      <c r="R206" s="189">
        <f t="shared" si="290"/>
        <v>115</v>
      </c>
      <c r="S206" s="190">
        <f t="shared" si="290"/>
        <v>94</v>
      </c>
      <c r="T206" s="189">
        <f t="shared" si="290"/>
        <v>209</v>
      </c>
      <c r="U206" s="189">
        <f t="shared" si="290"/>
        <v>0</v>
      </c>
      <c r="V206" s="195">
        <f t="shared" si="290"/>
        <v>209</v>
      </c>
      <c r="W206" s="192">
        <v>0</v>
      </c>
    </row>
    <row r="207" spans="1:23" ht="14.25" thickTop="1" thickBot="1">
      <c r="B207" s="212"/>
      <c r="C207" s="123"/>
      <c r="D207" s="123"/>
      <c r="E207" s="123"/>
      <c r="F207" s="123"/>
      <c r="G207" s="123"/>
      <c r="H207" s="123"/>
      <c r="I207" s="124"/>
      <c r="L207" s="208" t="s">
        <v>94</v>
      </c>
      <c r="M207" s="189">
        <f t="shared" ref="M207" si="291">+M198+M202+M206</f>
        <v>0</v>
      </c>
      <c r="N207" s="190">
        <f t="shared" ref="N207" si="292">+N198+N202+N206</f>
        <v>0</v>
      </c>
      <c r="O207" s="189">
        <f t="shared" ref="O207" si="293">+O198+O202+O206</f>
        <v>0</v>
      </c>
      <c r="P207" s="189">
        <f t="shared" ref="P207" si="294">+P198+P202+P206</f>
        <v>0</v>
      </c>
      <c r="Q207" s="189">
        <f t="shared" ref="Q207" si="295">+Q198+Q202+Q206</f>
        <v>0</v>
      </c>
      <c r="R207" s="189">
        <f t="shared" ref="R207" si="296">+R198+R202+R206</f>
        <v>256</v>
      </c>
      <c r="S207" s="190">
        <f t="shared" ref="S207" si="297">+S198+S202+S206</f>
        <v>260</v>
      </c>
      <c r="T207" s="189">
        <f t="shared" ref="T207" si="298">+T198+T202+T206</f>
        <v>516</v>
      </c>
      <c r="U207" s="189">
        <f t="shared" ref="U207" si="299">+U198+U202+U206</f>
        <v>0</v>
      </c>
      <c r="V207" s="191">
        <f t="shared" ref="V207" si="300">+V198+V202+V206</f>
        <v>516</v>
      </c>
      <c r="W207" s="192">
        <f>IF(Q207=0,0,((V207/Q207)-1)*100)</f>
        <v>0</v>
      </c>
    </row>
    <row r="208" spans="1:23" ht="14.25" thickTop="1" thickBot="1">
      <c r="B208" s="212"/>
      <c r="C208" s="123"/>
      <c r="D208" s="123"/>
      <c r="E208" s="123"/>
      <c r="F208" s="123"/>
      <c r="G208" s="123"/>
      <c r="H208" s="123"/>
      <c r="I208" s="124"/>
      <c r="L208" s="208" t="s">
        <v>92</v>
      </c>
      <c r="M208" s="189">
        <f t="shared" ref="M208:V208" si="301">+M194+M198+M202+M206</f>
        <v>0</v>
      </c>
      <c r="N208" s="190">
        <f t="shared" si="301"/>
        <v>0</v>
      </c>
      <c r="O208" s="189">
        <f t="shared" si="301"/>
        <v>0</v>
      </c>
      <c r="P208" s="189">
        <f t="shared" si="301"/>
        <v>0</v>
      </c>
      <c r="Q208" s="189">
        <f t="shared" si="301"/>
        <v>0</v>
      </c>
      <c r="R208" s="189">
        <f t="shared" si="301"/>
        <v>275</v>
      </c>
      <c r="S208" s="190">
        <f t="shared" si="301"/>
        <v>295</v>
      </c>
      <c r="T208" s="189">
        <f t="shared" si="301"/>
        <v>570</v>
      </c>
      <c r="U208" s="189">
        <f t="shared" si="301"/>
        <v>0</v>
      </c>
      <c r="V208" s="191">
        <f t="shared" si="301"/>
        <v>516</v>
      </c>
      <c r="W208" s="192">
        <f>IF(Q208=0,0,((V208/Q208)-1)*100)</f>
        <v>0</v>
      </c>
    </row>
    <row r="209" spans="2:23" ht="14.25" thickTop="1" thickBot="1">
      <c r="B209" s="212"/>
      <c r="C209" s="123"/>
      <c r="D209" s="123"/>
      <c r="E209" s="123"/>
      <c r="F209" s="123"/>
      <c r="G209" s="123"/>
      <c r="H209" s="123"/>
      <c r="I209" s="124"/>
      <c r="L209" s="205" t="s">
        <v>61</v>
      </c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6"/>
    </row>
    <row r="210" spans="2:23" ht="13.5" thickTop="1">
      <c r="B210" s="212"/>
      <c r="C210" s="123"/>
      <c r="D210" s="123"/>
      <c r="E210" s="123"/>
      <c r="F210" s="123"/>
      <c r="G210" s="123"/>
      <c r="H210" s="123"/>
      <c r="I210" s="124"/>
      <c r="L210" s="286" t="s">
        <v>53</v>
      </c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8"/>
    </row>
    <row r="211" spans="2:23" ht="13.5" thickBot="1">
      <c r="B211" s="212"/>
      <c r="C211" s="123"/>
      <c r="D211" s="123"/>
      <c r="E211" s="123"/>
      <c r="F211" s="123"/>
      <c r="G211" s="123"/>
      <c r="H211" s="123"/>
      <c r="I211" s="124"/>
      <c r="L211" s="289" t="s">
        <v>54</v>
      </c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1"/>
    </row>
    <row r="212" spans="2:23" ht="14.25" thickTop="1" thickBot="1">
      <c r="B212" s="212"/>
      <c r="C212" s="123"/>
      <c r="D212" s="123"/>
      <c r="E212" s="123"/>
      <c r="F212" s="123"/>
      <c r="G212" s="123"/>
      <c r="H212" s="123"/>
      <c r="I212" s="124"/>
      <c r="L212" s="202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122" t="s">
        <v>41</v>
      </c>
    </row>
    <row r="213" spans="2:23" ht="14.25" thickTop="1" thickBot="1">
      <c r="B213" s="212"/>
      <c r="C213" s="123"/>
      <c r="D213" s="123"/>
      <c r="E213" s="123"/>
      <c r="F213" s="123"/>
      <c r="G213" s="123"/>
      <c r="H213" s="123"/>
      <c r="I213" s="124"/>
      <c r="L213" s="224"/>
      <c r="M213" s="283" t="s">
        <v>91</v>
      </c>
      <c r="N213" s="284"/>
      <c r="O213" s="284"/>
      <c r="P213" s="284"/>
      <c r="Q213" s="285"/>
      <c r="R213" s="283" t="s">
        <v>93</v>
      </c>
      <c r="S213" s="284"/>
      <c r="T213" s="284"/>
      <c r="U213" s="284"/>
      <c r="V213" s="285"/>
      <c r="W213" s="225" t="s">
        <v>4</v>
      </c>
    </row>
    <row r="214" spans="2:23" ht="13.5" thickTop="1">
      <c r="B214" s="212"/>
      <c r="C214" s="123"/>
      <c r="D214" s="123"/>
      <c r="E214" s="123"/>
      <c r="F214" s="123"/>
      <c r="G214" s="123"/>
      <c r="H214" s="123"/>
      <c r="I214" s="124"/>
      <c r="L214" s="226" t="s">
        <v>5</v>
      </c>
      <c r="M214" s="227"/>
      <c r="N214" s="230"/>
      <c r="O214" s="199"/>
      <c r="P214" s="231"/>
      <c r="Q214" s="200"/>
      <c r="R214" s="227"/>
      <c r="S214" s="230"/>
      <c r="T214" s="199"/>
      <c r="U214" s="231"/>
      <c r="V214" s="200"/>
      <c r="W214" s="229" t="s">
        <v>6</v>
      </c>
    </row>
    <row r="215" spans="2:23" ht="13.5" thickBot="1">
      <c r="B215" s="212"/>
      <c r="C215" s="123"/>
      <c r="D215" s="123"/>
      <c r="E215" s="123"/>
      <c r="F215" s="123"/>
      <c r="G215" s="123"/>
      <c r="H215" s="123"/>
      <c r="I215" s="124"/>
      <c r="L215" s="232"/>
      <c r="M215" s="236" t="s">
        <v>42</v>
      </c>
      <c r="N215" s="237" t="s">
        <v>43</v>
      </c>
      <c r="O215" s="201" t="s">
        <v>55</v>
      </c>
      <c r="P215" s="238" t="s">
        <v>13</v>
      </c>
      <c r="Q215" s="221" t="s">
        <v>9</v>
      </c>
      <c r="R215" s="236" t="s">
        <v>42</v>
      </c>
      <c r="S215" s="237" t="s">
        <v>43</v>
      </c>
      <c r="T215" s="201" t="s">
        <v>55</v>
      </c>
      <c r="U215" s="238" t="s">
        <v>13</v>
      </c>
      <c r="V215" s="221" t="s">
        <v>9</v>
      </c>
      <c r="W215" s="235"/>
    </row>
    <row r="216" spans="2:23" ht="5.25" customHeight="1" thickTop="1">
      <c r="B216" s="212"/>
      <c r="C216" s="123"/>
      <c r="D216" s="123"/>
      <c r="E216" s="123"/>
      <c r="F216" s="123"/>
      <c r="G216" s="123"/>
      <c r="H216" s="123"/>
      <c r="I216" s="124"/>
      <c r="L216" s="226"/>
      <c r="M216" s="242"/>
      <c r="N216" s="243"/>
      <c r="O216" s="176"/>
      <c r="P216" s="244"/>
      <c r="Q216" s="182"/>
      <c r="R216" s="242"/>
      <c r="S216" s="243"/>
      <c r="T216" s="176"/>
      <c r="U216" s="244"/>
      <c r="V216" s="186"/>
      <c r="W216" s="245"/>
    </row>
    <row r="217" spans="2:23">
      <c r="B217" s="212"/>
      <c r="C217" s="123"/>
      <c r="D217" s="123"/>
      <c r="E217" s="123"/>
      <c r="F217" s="123"/>
      <c r="G217" s="123"/>
      <c r="H217" s="123"/>
      <c r="I217" s="124"/>
      <c r="L217" s="226" t="s">
        <v>14</v>
      </c>
      <c r="M217" s="248">
        <f t="shared" ref="M217:N219" si="302">+M165+M191</f>
        <v>0</v>
      </c>
      <c r="N217" s="249">
        <f t="shared" si="302"/>
        <v>0</v>
      </c>
      <c r="O217" s="177">
        <f>+M217+N217</f>
        <v>0</v>
      </c>
      <c r="P217" s="102">
        <f>+P165+P191</f>
        <v>0</v>
      </c>
      <c r="Q217" s="183">
        <f>+O217+P217</f>
        <v>0</v>
      </c>
      <c r="R217" s="248">
        <f t="shared" ref="R217:S223" si="303">+R165+R191</f>
        <v>0</v>
      </c>
      <c r="S217" s="249">
        <f t="shared" si="303"/>
        <v>0</v>
      </c>
      <c r="T217" s="177">
        <f>+R217+S217</f>
        <v>0</v>
      </c>
      <c r="U217" s="102">
        <f t="shared" ref="U217:U223" si="304">+U165+U191</f>
        <v>0</v>
      </c>
      <c r="V217" s="187">
        <f>+T217+U217</f>
        <v>0</v>
      </c>
      <c r="W217" s="222">
        <f t="shared" ref="W217:W221" si="305">IF(Q217=0,0,((V217/Q217)-1)*100)</f>
        <v>0</v>
      </c>
    </row>
    <row r="218" spans="2:23">
      <c r="B218" s="212"/>
      <c r="C218" s="123"/>
      <c r="D218" s="123"/>
      <c r="E218" s="123"/>
      <c r="F218" s="123"/>
      <c r="G218" s="123"/>
      <c r="H218" s="123"/>
      <c r="I218" s="124"/>
      <c r="L218" s="226" t="s">
        <v>15</v>
      </c>
      <c r="M218" s="248">
        <f t="shared" si="302"/>
        <v>0</v>
      </c>
      <c r="N218" s="249">
        <f t="shared" si="302"/>
        <v>0</v>
      </c>
      <c r="O218" s="177">
        <f t="shared" ref="O218:O219" si="306">+M218+N218</f>
        <v>0</v>
      </c>
      <c r="P218" s="102">
        <f>+P166+P192</f>
        <v>0</v>
      </c>
      <c r="Q218" s="183">
        <f t="shared" ref="Q218:Q219" si="307">+O218+P218</f>
        <v>0</v>
      </c>
      <c r="R218" s="248">
        <f t="shared" si="303"/>
        <v>0</v>
      </c>
      <c r="S218" s="249">
        <f t="shared" si="303"/>
        <v>0</v>
      </c>
      <c r="T218" s="177">
        <f t="shared" ref="T218:T219" si="308">+R218+S218</f>
        <v>0</v>
      </c>
      <c r="U218" s="102">
        <f t="shared" si="304"/>
        <v>0</v>
      </c>
      <c r="V218" s="187">
        <f t="shared" ref="V218:V219" si="309">+T218+U218</f>
        <v>0</v>
      </c>
      <c r="W218" s="222">
        <f t="shared" si="305"/>
        <v>0</v>
      </c>
    </row>
    <row r="219" spans="2:23" ht="13.5" thickBot="1">
      <c r="B219" s="212"/>
      <c r="C219" s="123"/>
      <c r="D219" s="123"/>
      <c r="E219" s="123"/>
      <c r="F219" s="123"/>
      <c r="G219" s="123"/>
      <c r="H219" s="123"/>
      <c r="I219" s="124"/>
      <c r="L219" s="232" t="s">
        <v>16</v>
      </c>
      <c r="M219" s="248">
        <f t="shared" si="302"/>
        <v>0</v>
      </c>
      <c r="N219" s="249">
        <f t="shared" si="302"/>
        <v>0</v>
      </c>
      <c r="O219" s="177">
        <f t="shared" si="306"/>
        <v>0</v>
      </c>
      <c r="P219" s="102">
        <f>+P167+P193</f>
        <v>0</v>
      </c>
      <c r="Q219" s="183">
        <f t="shared" si="307"/>
        <v>0</v>
      </c>
      <c r="R219" s="248">
        <f t="shared" si="303"/>
        <v>19</v>
      </c>
      <c r="S219" s="249">
        <f t="shared" si="303"/>
        <v>35</v>
      </c>
      <c r="T219" s="177">
        <f t="shared" si="308"/>
        <v>54</v>
      </c>
      <c r="U219" s="102">
        <f t="shared" si="304"/>
        <v>0</v>
      </c>
      <c r="V219" s="187">
        <f t="shared" si="309"/>
        <v>54</v>
      </c>
      <c r="W219" s="222">
        <f t="shared" si="305"/>
        <v>0</v>
      </c>
    </row>
    <row r="220" spans="2:23" ht="14.25" thickTop="1" thickBot="1">
      <c r="B220" s="212"/>
      <c r="C220" s="123"/>
      <c r="D220" s="123"/>
      <c r="E220" s="123"/>
      <c r="F220" s="123"/>
      <c r="G220" s="123"/>
      <c r="H220" s="123"/>
      <c r="I220" s="124"/>
      <c r="L220" s="208" t="s">
        <v>17</v>
      </c>
      <c r="M220" s="189">
        <f>+M217+M218+M219</f>
        <v>0</v>
      </c>
      <c r="N220" s="190">
        <f>+N217+N218+N219</f>
        <v>0</v>
      </c>
      <c r="O220" s="189">
        <f>+O217+O218+O219</f>
        <v>0</v>
      </c>
      <c r="P220" s="189">
        <f>+P217+P218+P219</f>
        <v>0</v>
      </c>
      <c r="Q220" s="189">
        <f>+Q217+Q218+Q219</f>
        <v>0</v>
      </c>
      <c r="R220" s="189">
        <f t="shared" si="303"/>
        <v>19</v>
      </c>
      <c r="S220" s="190">
        <f t="shared" si="303"/>
        <v>35</v>
      </c>
      <c r="T220" s="189">
        <f>+T217+T218+T219</f>
        <v>54</v>
      </c>
      <c r="U220" s="189">
        <f t="shared" si="304"/>
        <v>0</v>
      </c>
      <c r="V220" s="191">
        <f>+V217+V218+V219</f>
        <v>54</v>
      </c>
      <c r="W220" s="192">
        <f t="shared" si="305"/>
        <v>0</v>
      </c>
    </row>
    <row r="221" spans="2:23" ht="13.5" thickTop="1">
      <c r="B221" s="212"/>
      <c r="C221" s="123"/>
      <c r="D221" s="123"/>
      <c r="E221" s="123"/>
      <c r="F221" s="123"/>
      <c r="G221" s="123"/>
      <c r="H221" s="123"/>
      <c r="I221" s="124"/>
      <c r="L221" s="226" t="s">
        <v>18</v>
      </c>
      <c r="M221" s="258">
        <f t="shared" ref="M221:N223" si="310">+M169+M195</f>
        <v>0</v>
      </c>
      <c r="N221" s="259">
        <f t="shared" si="310"/>
        <v>0</v>
      </c>
      <c r="O221" s="178">
        <f t="shared" ref="O221:O222" si="311">+M221+N221</f>
        <v>0</v>
      </c>
      <c r="P221" s="102">
        <f>+P169+P195</f>
        <v>0</v>
      </c>
      <c r="Q221" s="184">
        <f t="shared" ref="Q221:Q222" si="312">+O221+P221</f>
        <v>0</v>
      </c>
      <c r="R221" s="258">
        <f t="shared" si="303"/>
        <v>29</v>
      </c>
      <c r="S221" s="259">
        <f t="shared" si="303"/>
        <v>33</v>
      </c>
      <c r="T221" s="178">
        <f t="shared" ref="T221:T222" si="313">+R221+S221</f>
        <v>62</v>
      </c>
      <c r="U221" s="102">
        <f t="shared" si="304"/>
        <v>0</v>
      </c>
      <c r="V221" s="187">
        <f t="shared" ref="V221:V222" si="314">+T221+U221</f>
        <v>62</v>
      </c>
      <c r="W221" s="222">
        <f t="shared" si="305"/>
        <v>0</v>
      </c>
    </row>
    <row r="222" spans="2:23">
      <c r="B222" s="212"/>
      <c r="C222" s="123"/>
      <c r="D222" s="123"/>
      <c r="E222" s="123"/>
      <c r="F222" s="123"/>
      <c r="G222" s="123"/>
      <c r="H222" s="123"/>
      <c r="I222" s="124"/>
      <c r="L222" s="226" t="s">
        <v>19</v>
      </c>
      <c r="M222" s="248">
        <f t="shared" si="310"/>
        <v>0</v>
      </c>
      <c r="N222" s="249">
        <f t="shared" si="310"/>
        <v>0</v>
      </c>
      <c r="O222" s="177">
        <f t="shared" si="311"/>
        <v>0</v>
      </c>
      <c r="P222" s="102">
        <f>+P170+P196</f>
        <v>0</v>
      </c>
      <c r="Q222" s="183">
        <f t="shared" si="312"/>
        <v>0</v>
      </c>
      <c r="R222" s="248">
        <f t="shared" si="303"/>
        <v>25</v>
      </c>
      <c r="S222" s="249">
        <f t="shared" si="303"/>
        <v>25</v>
      </c>
      <c r="T222" s="177">
        <f t="shared" si="313"/>
        <v>50</v>
      </c>
      <c r="U222" s="102">
        <f t="shared" si="304"/>
        <v>0</v>
      </c>
      <c r="V222" s="187">
        <f t="shared" si="314"/>
        <v>50</v>
      </c>
      <c r="W222" s="222">
        <f>IF(Q222=0,0,((V222/Q222)-1)*100)</f>
        <v>0</v>
      </c>
    </row>
    <row r="223" spans="2:23" ht="13.5" thickBot="1">
      <c r="B223" s="212"/>
      <c r="C223" s="123"/>
      <c r="D223" s="123"/>
      <c r="E223" s="123"/>
      <c r="F223" s="123"/>
      <c r="G223" s="123"/>
      <c r="H223" s="123"/>
      <c r="I223" s="124"/>
      <c r="L223" s="226" t="s">
        <v>20</v>
      </c>
      <c r="M223" s="248">
        <f t="shared" si="310"/>
        <v>0</v>
      </c>
      <c r="N223" s="249">
        <f t="shared" si="310"/>
        <v>0</v>
      </c>
      <c r="O223" s="177">
        <f>+M223+N223</f>
        <v>0</v>
      </c>
      <c r="P223" s="102">
        <f>+P171+P197</f>
        <v>0</v>
      </c>
      <c r="Q223" s="183">
        <f>+O223+P223</f>
        <v>0</v>
      </c>
      <c r="R223" s="248">
        <f t="shared" si="303"/>
        <v>22</v>
      </c>
      <c r="S223" s="249">
        <f t="shared" si="303"/>
        <v>30</v>
      </c>
      <c r="T223" s="177">
        <f>+R223+S223</f>
        <v>52</v>
      </c>
      <c r="U223" s="102">
        <f t="shared" si="304"/>
        <v>0</v>
      </c>
      <c r="V223" s="187">
        <f>+T223+U223</f>
        <v>52</v>
      </c>
      <c r="W223" s="222">
        <f>IF(Q223=0,0,((V223/Q223)-1)*100)</f>
        <v>0</v>
      </c>
    </row>
    <row r="224" spans="2:23" ht="14.25" thickTop="1" thickBot="1">
      <c r="B224" s="212"/>
      <c r="C224" s="123"/>
      <c r="D224" s="123"/>
      <c r="E224" s="123"/>
      <c r="F224" s="123"/>
      <c r="G224" s="123"/>
      <c r="H224" s="123"/>
      <c r="I224" s="124"/>
      <c r="L224" s="208" t="s">
        <v>89</v>
      </c>
      <c r="M224" s="189">
        <f t="shared" ref="M224:V224" si="315">+M221+M222+M223</f>
        <v>0</v>
      </c>
      <c r="N224" s="190">
        <f t="shared" si="315"/>
        <v>0</v>
      </c>
      <c r="O224" s="189">
        <f t="shared" si="315"/>
        <v>0</v>
      </c>
      <c r="P224" s="189">
        <f t="shared" si="315"/>
        <v>0</v>
      </c>
      <c r="Q224" s="189">
        <f t="shared" si="315"/>
        <v>0</v>
      </c>
      <c r="R224" s="189">
        <f t="shared" si="315"/>
        <v>76</v>
      </c>
      <c r="S224" s="190">
        <f t="shared" si="315"/>
        <v>88</v>
      </c>
      <c r="T224" s="189">
        <f t="shared" si="315"/>
        <v>164</v>
      </c>
      <c r="U224" s="189">
        <f t="shared" si="315"/>
        <v>0</v>
      </c>
      <c r="V224" s="191">
        <f t="shared" si="315"/>
        <v>164</v>
      </c>
      <c r="W224" s="192">
        <f t="shared" ref="W224" si="316">IF(Q224=0,0,((V224/Q224)-1)*100)</f>
        <v>0</v>
      </c>
    </row>
    <row r="225" spans="1:23" ht="13.5" thickTop="1">
      <c r="B225" s="212"/>
      <c r="C225" s="123"/>
      <c r="D225" s="123"/>
      <c r="E225" s="123"/>
      <c r="F225" s="123"/>
      <c r="G225" s="123"/>
      <c r="H225" s="123"/>
      <c r="I225" s="124"/>
      <c r="L225" s="226" t="s">
        <v>21</v>
      </c>
      <c r="M225" s="248">
        <f t="shared" ref="M225:N227" si="317">+M173+M199</f>
        <v>0</v>
      </c>
      <c r="N225" s="249">
        <f t="shared" si="317"/>
        <v>0</v>
      </c>
      <c r="O225" s="177">
        <f t="shared" ref="O225:O227" si="318">+M225+N225</f>
        <v>0</v>
      </c>
      <c r="P225" s="102">
        <f>+P173+P199</f>
        <v>0</v>
      </c>
      <c r="Q225" s="183">
        <f t="shared" ref="Q225:Q227" si="319">+O225+P225</f>
        <v>0</v>
      </c>
      <c r="R225" s="248">
        <f>+R173+R199</f>
        <v>15</v>
      </c>
      <c r="S225" s="249">
        <f>+S173+S199</f>
        <v>20</v>
      </c>
      <c r="T225" s="177">
        <f t="shared" ref="T225:T227" si="320">+R225+S225</f>
        <v>35</v>
      </c>
      <c r="U225" s="102">
        <f>+U173+U199</f>
        <v>0</v>
      </c>
      <c r="V225" s="187">
        <f t="shared" ref="V225:V227" si="321">+T225+U225</f>
        <v>35</v>
      </c>
      <c r="W225" s="222">
        <v>0</v>
      </c>
    </row>
    <row r="226" spans="1:23">
      <c r="B226" s="212"/>
      <c r="C226" s="123"/>
      <c r="D226" s="123"/>
      <c r="E226" s="123"/>
      <c r="F226" s="123"/>
      <c r="G226" s="123"/>
      <c r="H226" s="123"/>
      <c r="I226" s="124"/>
      <c r="L226" s="226" t="s">
        <v>90</v>
      </c>
      <c r="M226" s="248">
        <f t="shared" si="317"/>
        <v>0</v>
      </c>
      <c r="N226" s="249">
        <f t="shared" si="317"/>
        <v>0</v>
      </c>
      <c r="O226" s="177">
        <f>+M226+N226</f>
        <v>0</v>
      </c>
      <c r="P226" s="102">
        <f>+P174+P200</f>
        <v>0</v>
      </c>
      <c r="Q226" s="183">
        <f>+O226+P226</f>
        <v>0</v>
      </c>
      <c r="R226" s="248">
        <f>+R200+R174</f>
        <v>23</v>
      </c>
      <c r="S226" s="249">
        <f>+S200+S174</f>
        <v>27</v>
      </c>
      <c r="T226" s="177">
        <f>+R226+S226</f>
        <v>50</v>
      </c>
      <c r="U226" s="102">
        <f>+U174+U200</f>
        <v>0</v>
      </c>
      <c r="V226" s="187">
        <f>+T226+U226</f>
        <v>50</v>
      </c>
      <c r="W226" s="222">
        <v>0</v>
      </c>
    </row>
    <row r="227" spans="1:23" ht="13.5" thickBot="1">
      <c r="B227" s="212"/>
      <c r="C227" s="123"/>
      <c r="D227" s="123"/>
      <c r="E227" s="123"/>
      <c r="F227" s="123"/>
      <c r="G227" s="123"/>
      <c r="H227" s="123"/>
      <c r="I227" s="124"/>
      <c r="L227" s="226" t="s">
        <v>22</v>
      </c>
      <c r="M227" s="248">
        <f t="shared" si="317"/>
        <v>0</v>
      </c>
      <c r="N227" s="249">
        <f t="shared" si="317"/>
        <v>0</v>
      </c>
      <c r="O227" s="179">
        <f t="shared" si="318"/>
        <v>0</v>
      </c>
      <c r="P227" s="255">
        <f>+P175+P201</f>
        <v>0</v>
      </c>
      <c r="Q227" s="183">
        <f t="shared" si="319"/>
        <v>0</v>
      </c>
      <c r="R227" s="248">
        <f>+R175+R201</f>
        <v>27</v>
      </c>
      <c r="S227" s="249">
        <f>+S175+S201</f>
        <v>31</v>
      </c>
      <c r="T227" s="179">
        <f t="shared" si="320"/>
        <v>58</v>
      </c>
      <c r="U227" s="255">
        <f>+U175+U201</f>
        <v>0</v>
      </c>
      <c r="V227" s="187">
        <f t="shared" si="321"/>
        <v>58</v>
      </c>
      <c r="W227" s="222">
        <f>IF(Q227=0,0,((V227/Q227)-1)*100)</f>
        <v>0</v>
      </c>
    </row>
    <row r="228" spans="1:23" ht="14.25" thickTop="1" thickBot="1">
      <c r="A228" s="125"/>
      <c r="B228" s="126"/>
      <c r="C228" s="127"/>
      <c r="D228" s="127"/>
      <c r="E228" s="127"/>
      <c r="F228" s="127"/>
      <c r="G228" s="127"/>
      <c r="H228" s="127"/>
      <c r="I228" s="128"/>
      <c r="J228" s="125"/>
      <c r="L228" s="209" t="s">
        <v>23</v>
      </c>
      <c r="M228" s="193">
        <f>M225+M226+M227</f>
        <v>0</v>
      </c>
      <c r="N228" s="193">
        <f t="shared" ref="N228" si="322">N225+N226+N227</f>
        <v>0</v>
      </c>
      <c r="O228" s="194">
        <f t="shared" ref="O228" si="323">O225+O226+O227</f>
        <v>0</v>
      </c>
      <c r="P228" s="195">
        <f t="shared" ref="P228" si="324">P225+P226+P227</f>
        <v>0</v>
      </c>
      <c r="Q228" s="196">
        <f t="shared" ref="Q228" si="325">Q225+Q226+Q227</f>
        <v>0</v>
      </c>
      <c r="R228" s="193">
        <f t="shared" ref="R228" si="326">R225+R226+R227</f>
        <v>65</v>
      </c>
      <c r="S228" s="193">
        <f t="shared" ref="S228" si="327">S225+S226+S227</f>
        <v>78</v>
      </c>
      <c r="T228" s="197">
        <f t="shared" ref="T228" si="328">T225+T226+T227</f>
        <v>143</v>
      </c>
      <c r="U228" s="197">
        <f t="shared" ref="U228" si="329">U225+U226+U227</f>
        <v>0</v>
      </c>
      <c r="V228" s="197">
        <f t="shared" ref="V228" si="330">V225+V226+V227</f>
        <v>143</v>
      </c>
      <c r="W228" s="198">
        <f t="shared" ref="W228" si="331">IF(Q228=0,0,((V228/Q228)-1)*100)</f>
        <v>0</v>
      </c>
    </row>
    <row r="229" spans="1:23" ht="13.5" thickTop="1">
      <c r="A229" s="129"/>
      <c r="B229" s="213"/>
      <c r="C229" s="130"/>
      <c r="D229" s="130"/>
      <c r="E229" s="130"/>
      <c r="F229" s="130"/>
      <c r="G229" s="130"/>
      <c r="H229" s="130"/>
      <c r="I229" s="131"/>
      <c r="J229" s="129"/>
      <c r="K229" s="129"/>
      <c r="L229" s="260" t="s">
        <v>25</v>
      </c>
      <c r="M229" s="261">
        <f t="shared" ref="M229:N231" si="332">+M177+M203</f>
        <v>0</v>
      </c>
      <c r="N229" s="262">
        <f t="shared" si="332"/>
        <v>0</v>
      </c>
      <c r="O229" s="180">
        <f t="shared" ref="O229:O231" si="333">+M229+N229</f>
        <v>0</v>
      </c>
      <c r="P229" s="263">
        <f>+P177+P203</f>
        <v>0</v>
      </c>
      <c r="Q229" s="185">
        <f t="shared" ref="Q229:Q231" si="334">+O229+P229</f>
        <v>0</v>
      </c>
      <c r="R229" s="261">
        <f t="shared" ref="R229:S231" si="335">+R177+R203</f>
        <v>33</v>
      </c>
      <c r="S229" s="262">
        <f t="shared" si="335"/>
        <v>26</v>
      </c>
      <c r="T229" s="180">
        <f t="shared" ref="T229:T231" si="336">+R229+S229</f>
        <v>59</v>
      </c>
      <c r="U229" s="263">
        <f>+U177+U203</f>
        <v>0</v>
      </c>
      <c r="V229" s="188">
        <f t="shared" ref="V229:V231" si="337">+T229+U229</f>
        <v>59</v>
      </c>
      <c r="W229" s="264">
        <v>0</v>
      </c>
    </row>
    <row r="230" spans="1:23" ht="13.5" customHeight="1">
      <c r="A230" s="129"/>
      <c r="B230" s="214"/>
      <c r="C230" s="132"/>
      <c r="D230" s="132"/>
      <c r="E230" s="132"/>
      <c r="F230" s="132"/>
      <c r="G230" s="132"/>
      <c r="H230" s="132"/>
      <c r="I230" s="133"/>
      <c r="J230" s="129"/>
      <c r="K230" s="129"/>
      <c r="L230" s="260" t="s">
        <v>26</v>
      </c>
      <c r="M230" s="261">
        <f t="shared" si="332"/>
        <v>0</v>
      </c>
      <c r="N230" s="262">
        <f t="shared" si="332"/>
        <v>0</v>
      </c>
      <c r="O230" s="180">
        <f>+M230+N230</f>
        <v>0</v>
      </c>
      <c r="P230" s="265">
        <f>+P178+P204</f>
        <v>0</v>
      </c>
      <c r="Q230" s="185">
        <f>+O230+P230</f>
        <v>0</v>
      </c>
      <c r="R230" s="261">
        <f t="shared" si="335"/>
        <v>37</v>
      </c>
      <c r="S230" s="262">
        <f t="shared" si="335"/>
        <v>32</v>
      </c>
      <c r="T230" s="180">
        <f>+R230+S230</f>
        <v>69</v>
      </c>
      <c r="U230" s="265">
        <f>+U178+U204</f>
        <v>0</v>
      </c>
      <c r="V230" s="180">
        <f>+T230+U230</f>
        <v>69</v>
      </c>
      <c r="W230" s="264">
        <v>0</v>
      </c>
    </row>
    <row r="231" spans="1:23" ht="13.5" customHeight="1" thickBot="1">
      <c r="A231" s="129"/>
      <c r="B231" s="214"/>
      <c r="C231" s="132"/>
      <c r="D231" s="132"/>
      <c r="E231" s="132"/>
      <c r="F231" s="132"/>
      <c r="G231" s="132"/>
      <c r="H231" s="132"/>
      <c r="I231" s="133"/>
      <c r="J231" s="129"/>
      <c r="K231" s="129"/>
      <c r="L231" s="260" t="s">
        <v>27</v>
      </c>
      <c r="M231" s="261">
        <f t="shared" si="332"/>
        <v>0</v>
      </c>
      <c r="N231" s="262">
        <f t="shared" si="332"/>
        <v>0</v>
      </c>
      <c r="O231" s="181">
        <f t="shared" si="333"/>
        <v>0</v>
      </c>
      <c r="P231" s="266">
        <f>+P179+P205</f>
        <v>0</v>
      </c>
      <c r="Q231" s="185">
        <f t="shared" si="334"/>
        <v>0</v>
      </c>
      <c r="R231" s="261">
        <f t="shared" si="335"/>
        <v>45</v>
      </c>
      <c r="S231" s="262">
        <f t="shared" si="335"/>
        <v>36</v>
      </c>
      <c r="T231" s="180">
        <f t="shared" si="336"/>
        <v>81</v>
      </c>
      <c r="U231" s="266">
        <f>+U179+U205</f>
        <v>0</v>
      </c>
      <c r="V231" s="188">
        <f t="shared" si="337"/>
        <v>81</v>
      </c>
      <c r="W231" s="264">
        <v>0</v>
      </c>
    </row>
    <row r="232" spans="1:23" ht="14.25" thickTop="1" thickBot="1">
      <c r="B232" s="212"/>
      <c r="C232" s="123"/>
      <c r="D232" s="123"/>
      <c r="E232" s="123"/>
      <c r="F232" s="123"/>
      <c r="G232" s="123"/>
      <c r="H232" s="123"/>
      <c r="I232" s="124"/>
      <c r="L232" s="208" t="s">
        <v>28</v>
      </c>
      <c r="M232" s="189">
        <f t="shared" ref="M232:V232" si="338">+M229+M230+M231</f>
        <v>0</v>
      </c>
      <c r="N232" s="190">
        <f t="shared" si="338"/>
        <v>0</v>
      </c>
      <c r="O232" s="189">
        <f t="shared" si="338"/>
        <v>0</v>
      </c>
      <c r="P232" s="189">
        <f t="shared" si="338"/>
        <v>0</v>
      </c>
      <c r="Q232" s="195">
        <f t="shared" si="338"/>
        <v>0</v>
      </c>
      <c r="R232" s="189">
        <f t="shared" si="338"/>
        <v>115</v>
      </c>
      <c r="S232" s="190">
        <f t="shared" si="338"/>
        <v>94</v>
      </c>
      <c r="T232" s="189">
        <f t="shared" si="338"/>
        <v>209</v>
      </c>
      <c r="U232" s="189">
        <f t="shared" si="338"/>
        <v>0</v>
      </c>
      <c r="V232" s="195">
        <f t="shared" si="338"/>
        <v>209</v>
      </c>
      <c r="W232" s="192">
        <v>0</v>
      </c>
    </row>
    <row r="233" spans="1:23" ht="14.25" thickTop="1" thickBot="1">
      <c r="B233" s="212"/>
      <c r="C233" s="123"/>
      <c r="D233" s="123"/>
      <c r="E233" s="123"/>
      <c r="F233" s="123"/>
      <c r="G233" s="123"/>
      <c r="H233" s="123"/>
      <c r="I233" s="124"/>
      <c r="L233" s="208" t="s">
        <v>94</v>
      </c>
      <c r="M233" s="189">
        <f t="shared" ref="M233" si="339">+M224+M228+M232</f>
        <v>0</v>
      </c>
      <c r="N233" s="190">
        <f t="shared" ref="N233" si="340">+N224+N228+N232</f>
        <v>0</v>
      </c>
      <c r="O233" s="189">
        <f t="shared" ref="O233" si="341">+O224+O228+O232</f>
        <v>0</v>
      </c>
      <c r="P233" s="189">
        <f t="shared" ref="P233" si="342">+P224+P228+P232</f>
        <v>0</v>
      </c>
      <c r="Q233" s="189">
        <f t="shared" ref="Q233" si="343">+Q224+Q228+Q232</f>
        <v>0</v>
      </c>
      <c r="R233" s="189">
        <f t="shared" ref="R233" si="344">+R224+R228+R232</f>
        <v>256</v>
      </c>
      <c r="S233" s="190">
        <f t="shared" ref="S233" si="345">+S224+S228+S232</f>
        <v>260</v>
      </c>
      <c r="T233" s="189">
        <f t="shared" ref="T233" si="346">+T224+T228+T232</f>
        <v>516</v>
      </c>
      <c r="U233" s="189">
        <f t="shared" ref="U233" si="347">+U224+U228+U232</f>
        <v>0</v>
      </c>
      <c r="V233" s="191">
        <f t="shared" ref="V233" si="348">+V224+V228+V232</f>
        <v>516</v>
      </c>
      <c r="W233" s="192">
        <f>IF(Q233=0,0,((V233/Q233)-1)*100)</f>
        <v>0</v>
      </c>
    </row>
    <row r="234" spans="1:23" ht="14.25" thickTop="1" thickBot="1">
      <c r="B234" s="212"/>
      <c r="C234" s="123"/>
      <c r="D234" s="123"/>
      <c r="E234" s="123"/>
      <c r="F234" s="123"/>
      <c r="G234" s="123"/>
      <c r="H234" s="123"/>
      <c r="I234" s="124"/>
      <c r="L234" s="208" t="s">
        <v>92</v>
      </c>
      <c r="M234" s="189">
        <f t="shared" ref="M234:V234" si="349">+M220+M224+M228+M232</f>
        <v>0</v>
      </c>
      <c r="N234" s="190">
        <f t="shared" si="349"/>
        <v>0</v>
      </c>
      <c r="O234" s="189">
        <f t="shared" si="349"/>
        <v>0</v>
      </c>
      <c r="P234" s="189">
        <f t="shared" si="349"/>
        <v>0</v>
      </c>
      <c r="Q234" s="189">
        <f t="shared" si="349"/>
        <v>0</v>
      </c>
      <c r="R234" s="189">
        <f t="shared" si="349"/>
        <v>275</v>
      </c>
      <c r="S234" s="190">
        <f t="shared" si="349"/>
        <v>295</v>
      </c>
      <c r="T234" s="189">
        <f t="shared" si="349"/>
        <v>570</v>
      </c>
      <c r="U234" s="189">
        <f t="shared" si="349"/>
        <v>0</v>
      </c>
      <c r="V234" s="191">
        <f t="shared" si="349"/>
        <v>570</v>
      </c>
      <c r="W234" s="192">
        <f>IF(Q234=0,0,((V234/Q234)-1)*100)</f>
        <v>0</v>
      </c>
    </row>
    <row r="235" spans="1:23" ht="13.5" thickTop="1">
      <c r="B235" s="202"/>
      <c r="C235" s="95"/>
      <c r="D235" s="95"/>
      <c r="E235" s="95"/>
      <c r="F235" s="95"/>
      <c r="G235" s="95"/>
      <c r="H235" s="95"/>
      <c r="I235" s="96"/>
      <c r="L235" s="205" t="s">
        <v>61</v>
      </c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6"/>
    </row>
  </sheetData>
  <sheetProtection password="CF53" sheet="1" objects="1" scenarios="1"/>
  <customSheetViews>
    <customSheetView guid="{ED529B84-E379-4C9B-A677-BE1D384436B0}" fitToPage="1">
      <selection activeCell="U207" sqref="U207"/>
      <pageMargins left="0.74803149606299213" right="0.74803149606299213" top="0.98425196850393704" bottom="0.98425196850393704" header="0.51181102362204722" footer="0.51181102362204722"/>
      <printOptions horizontalCentered="1" verticalCentered="1"/>
      <pageSetup paperSize="9" scale="66" orientation="portrait" r:id="rId1"/>
      <headerFooter alignWithMargins="0">
        <oddHeader>&amp;LMonthly Air Transport Statistic : Chiang Rai Intarnational Airport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1" priority="2" operator="containsText" text="NOT OK">
      <formula>NOT(ISERROR(SEARCH("NOT OK",A1)))</formula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6" orientation="portrait" r:id="rId2"/>
  <headerFooter alignWithMargins="0">
    <oddHeader>&amp;LMonthly Air Transport Statistic : Chiang Rai Intarnational Airport</oddHeader>
    <oddFooter>&amp;LAir Transport Information Division, Corporate Strategy Department&amp;C&amp;D&amp;R&amp;T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00B050"/>
    <pageSetUpPr fitToPage="1"/>
  </sheetPr>
  <dimension ref="A1:AA235"/>
  <sheetViews>
    <sheetView tabSelected="1" topLeftCell="K214" workbookViewId="0">
      <selection activeCell="Q251" sqref="Q251"/>
    </sheetView>
  </sheetViews>
  <sheetFormatPr defaultColWidth="7" defaultRowHeight="12.75"/>
  <cols>
    <col min="1" max="1" width="7" style="95"/>
    <col min="2" max="2" width="12.42578125" style="1" customWidth="1"/>
    <col min="3" max="3" width="11.5703125" style="1" customWidth="1"/>
    <col min="4" max="4" width="11.42578125" style="1" customWidth="1"/>
    <col min="5" max="5" width="9.85546875" style="1" customWidth="1"/>
    <col min="6" max="6" width="10.85546875" style="1" customWidth="1"/>
    <col min="7" max="7" width="11.140625" style="1" customWidth="1"/>
    <col min="8" max="8" width="11.28515625" style="1" customWidth="1"/>
    <col min="9" max="9" width="9.140625" style="6" bestFit="1" customWidth="1"/>
    <col min="10" max="11" width="9.140625" style="95"/>
    <col min="12" max="12" width="13" style="1" customWidth="1"/>
    <col min="13" max="13" width="11.28515625" style="1" customWidth="1"/>
    <col min="14" max="14" width="11.7109375" style="1" customWidth="1"/>
    <col min="15" max="15" width="14.140625" style="1" bestFit="1" customWidth="1"/>
    <col min="16" max="16" width="10" style="1" customWidth="1"/>
    <col min="17" max="17" width="12.7109375" style="1" customWidth="1"/>
    <col min="18" max="18" width="11.7109375" style="1" customWidth="1"/>
    <col min="19" max="19" width="11.5703125" style="1" customWidth="1"/>
    <col min="20" max="20" width="14.140625" style="1" bestFit="1" customWidth="1"/>
    <col min="21" max="21" width="10" style="1" customWidth="1"/>
    <col min="22" max="22" width="12.28515625" style="1" bestFit="1" customWidth="1"/>
    <col min="23" max="23" width="12.140625" style="6" bestFit="1" customWidth="1"/>
    <col min="24" max="24" width="6.85546875" style="6" bestFit="1" customWidth="1"/>
    <col min="25" max="26" width="9" style="1" bestFit="1" customWidth="1"/>
    <col min="27" max="27" width="7" style="10"/>
    <col min="28" max="16384" width="7" style="1"/>
  </cols>
  <sheetData>
    <row r="1" spans="1:23" ht="13.5" thickBot="1"/>
    <row r="2" spans="1:23" ht="13.5" thickTop="1">
      <c r="B2" s="316" t="s">
        <v>0</v>
      </c>
      <c r="C2" s="317"/>
      <c r="D2" s="317"/>
      <c r="E2" s="317"/>
      <c r="F2" s="317"/>
      <c r="G2" s="317"/>
      <c r="H2" s="317"/>
      <c r="I2" s="318"/>
      <c r="L2" s="319" t="s">
        <v>1</v>
      </c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1"/>
    </row>
    <row r="3" spans="1:23" ht="13.5" thickBot="1">
      <c r="B3" s="307" t="s">
        <v>2</v>
      </c>
      <c r="C3" s="308"/>
      <c r="D3" s="308"/>
      <c r="E3" s="308"/>
      <c r="F3" s="308"/>
      <c r="G3" s="308"/>
      <c r="H3" s="308"/>
      <c r="I3" s="309"/>
      <c r="L3" s="310" t="s">
        <v>3</v>
      </c>
      <c r="M3" s="311"/>
      <c r="N3" s="311"/>
      <c r="O3" s="311"/>
      <c r="P3" s="311"/>
      <c r="Q3" s="311"/>
      <c r="R3" s="311"/>
      <c r="S3" s="311"/>
      <c r="T3" s="311"/>
      <c r="U3" s="311"/>
      <c r="V3" s="311"/>
      <c r="W3" s="312"/>
    </row>
    <row r="4" spans="1:23" ht="14.25" thickTop="1" thickBot="1">
      <c r="B4" s="202"/>
      <c r="C4" s="95"/>
      <c r="D4" s="95"/>
      <c r="E4" s="95"/>
      <c r="F4" s="95"/>
      <c r="G4" s="95"/>
      <c r="H4" s="95"/>
      <c r="I4" s="96"/>
      <c r="L4" s="202"/>
      <c r="M4" s="95"/>
      <c r="N4" s="95"/>
      <c r="O4" s="95"/>
      <c r="P4" s="95"/>
      <c r="Q4" s="95"/>
      <c r="R4" s="95"/>
      <c r="S4" s="95"/>
      <c r="T4" s="95"/>
      <c r="U4" s="95"/>
      <c r="V4" s="95"/>
      <c r="W4" s="96"/>
    </row>
    <row r="5" spans="1:23" ht="14.25" thickTop="1" thickBot="1">
      <c r="B5" s="224"/>
      <c r="C5" s="301" t="s">
        <v>91</v>
      </c>
      <c r="D5" s="302"/>
      <c r="E5" s="303"/>
      <c r="F5" s="304" t="s">
        <v>93</v>
      </c>
      <c r="G5" s="305"/>
      <c r="H5" s="306"/>
      <c r="I5" s="225" t="s">
        <v>4</v>
      </c>
      <c r="L5" s="224"/>
      <c r="M5" s="313" t="s">
        <v>91</v>
      </c>
      <c r="N5" s="314"/>
      <c r="O5" s="314"/>
      <c r="P5" s="314"/>
      <c r="Q5" s="315"/>
      <c r="R5" s="313" t="s">
        <v>93</v>
      </c>
      <c r="S5" s="314"/>
      <c r="T5" s="314"/>
      <c r="U5" s="314"/>
      <c r="V5" s="315"/>
      <c r="W5" s="225" t="s">
        <v>4</v>
      </c>
    </row>
    <row r="6" spans="1:23" ht="13.5" thickTop="1">
      <c r="B6" s="226" t="s">
        <v>5</v>
      </c>
      <c r="C6" s="227"/>
      <c r="D6" s="228"/>
      <c r="E6" s="158"/>
      <c r="F6" s="227"/>
      <c r="G6" s="228"/>
      <c r="H6" s="158"/>
      <c r="I6" s="229" t="s">
        <v>6</v>
      </c>
      <c r="L6" s="226" t="s">
        <v>5</v>
      </c>
      <c r="M6" s="227"/>
      <c r="N6" s="230"/>
      <c r="O6" s="155"/>
      <c r="P6" s="231"/>
      <c r="Q6" s="156"/>
      <c r="R6" s="227"/>
      <c r="S6" s="230"/>
      <c r="T6" s="155"/>
      <c r="U6" s="231"/>
      <c r="V6" s="155"/>
      <c r="W6" s="229" t="s">
        <v>6</v>
      </c>
    </row>
    <row r="7" spans="1:23" ht="13.5" thickBot="1">
      <c r="B7" s="232"/>
      <c r="C7" s="233" t="s">
        <v>7</v>
      </c>
      <c r="D7" s="234" t="s">
        <v>8</v>
      </c>
      <c r="E7" s="218" t="s">
        <v>9</v>
      </c>
      <c r="F7" s="233" t="s">
        <v>7</v>
      </c>
      <c r="G7" s="234" t="s">
        <v>8</v>
      </c>
      <c r="H7" s="218" t="s">
        <v>9</v>
      </c>
      <c r="I7" s="235"/>
      <c r="L7" s="232"/>
      <c r="M7" s="236" t="s">
        <v>10</v>
      </c>
      <c r="N7" s="237" t="s">
        <v>11</v>
      </c>
      <c r="O7" s="157" t="s">
        <v>12</v>
      </c>
      <c r="P7" s="238" t="s">
        <v>13</v>
      </c>
      <c r="Q7" s="219" t="s">
        <v>9</v>
      </c>
      <c r="R7" s="236" t="s">
        <v>10</v>
      </c>
      <c r="S7" s="237" t="s">
        <v>11</v>
      </c>
      <c r="T7" s="157" t="s">
        <v>12</v>
      </c>
      <c r="U7" s="238" t="s">
        <v>13</v>
      </c>
      <c r="V7" s="157" t="s">
        <v>9</v>
      </c>
      <c r="W7" s="235"/>
    </row>
    <row r="8" spans="1:23" ht="6" customHeight="1" thickTop="1">
      <c r="B8" s="226"/>
      <c r="C8" s="239"/>
      <c r="D8" s="240"/>
      <c r="E8" s="99"/>
      <c r="F8" s="239"/>
      <c r="G8" s="240"/>
      <c r="H8" s="99"/>
      <c r="I8" s="241"/>
      <c r="L8" s="226"/>
      <c r="M8" s="242"/>
      <c r="N8" s="243"/>
      <c r="O8" s="141"/>
      <c r="P8" s="244"/>
      <c r="Q8" s="144"/>
      <c r="R8" s="242"/>
      <c r="S8" s="243"/>
      <c r="T8" s="141"/>
      <c r="U8" s="244"/>
      <c r="V8" s="146"/>
      <c r="W8" s="245"/>
    </row>
    <row r="9" spans="1:23">
      <c r="A9" s="270" t="str">
        <f>IF(ISERROR(F9/G9)," ",IF(F9/G9&gt;0.5,IF(F9/G9&lt;1.5," ","NOT OK"),"NOT OK"))</f>
        <v xml:space="preserve"> </v>
      </c>
      <c r="B9" s="226" t="s">
        <v>14</v>
      </c>
      <c r="C9" s="246">
        <f>+BKK!C9+DMK!C9+CNX!C9+HDY!C9+HKT!C9+CEI!C9</f>
        <v>14226</v>
      </c>
      <c r="D9" s="247">
        <f>+BKK!D9+DMK!D9+CNX!D9+HDY!D9+HKT!D9+CEI!D9</f>
        <v>14158</v>
      </c>
      <c r="E9" s="100">
        <f>C9+D9</f>
        <v>28384</v>
      </c>
      <c r="F9" s="246">
        <f>+BKK!F9+DMK!F9+CNX!F9+HDY!F9+HKT!F9+CEI!F9</f>
        <v>13969</v>
      </c>
      <c r="G9" s="247">
        <f>+BKK!G9+DMK!G9+CNX!G9+HDY!G9+HKT!G9+CEI!G9</f>
        <v>14025</v>
      </c>
      <c r="H9" s="100">
        <f>F9+G9</f>
        <v>27994</v>
      </c>
      <c r="I9" s="222">
        <f t="shared" ref="I9:I21" si="0">IF(E9=0,0,((H9/E9)-1)*100)</f>
        <v>-1.3740135287485855</v>
      </c>
      <c r="L9" s="226" t="s">
        <v>14</v>
      </c>
      <c r="M9" s="248">
        <f>+BKK!M9+DMK!M9+CNX!M9+HDY!M9+HKT!M9+CEI!M9</f>
        <v>2219950</v>
      </c>
      <c r="N9" s="249">
        <f>+BKK!N9+DMK!N9+CNX!N9+HDY!N9+HKT!N9+CEI!N9</f>
        <v>2141665</v>
      </c>
      <c r="O9" s="142">
        <f>M9+N9</f>
        <v>4361615</v>
      </c>
      <c r="P9" s="102">
        <f>+BKK!P9+DMK!P9+CNX!P9+HDY!P9+HKT!P9+CEI!P9</f>
        <v>107352</v>
      </c>
      <c r="Q9" s="145">
        <f>O9+P9</f>
        <v>4468967</v>
      </c>
      <c r="R9" s="248">
        <f>+BKK!R9+DMK!R9+CNX!R9+HDY!R9+HKT!R9+CEI!R9</f>
        <v>2304737</v>
      </c>
      <c r="S9" s="249">
        <f>+BKK!S9+DMK!S9+CNX!S9+HDY!S9+HKT!S9+CEI!S9</f>
        <v>2201990</v>
      </c>
      <c r="T9" s="142">
        <f>+R9+S9</f>
        <v>4506727</v>
      </c>
      <c r="U9" s="102">
        <f>+BKK!U9+DMK!U9+CNX!U9+HDY!U9+HKT!U9+CEI!U9</f>
        <v>79405</v>
      </c>
      <c r="V9" s="147">
        <f>T9+U9</f>
        <v>4586132</v>
      </c>
      <c r="W9" s="222">
        <f t="shared" ref="W9:W21" si="1">IF(Q9=0,0,((V9/Q9)-1)*100)</f>
        <v>2.6217468153154844</v>
      </c>
    </row>
    <row r="10" spans="1:23">
      <c r="A10" s="270" t="str">
        <f t="shared" ref="A10:A69" si="2">IF(ISERROR(F10/G10)," ",IF(F10/G10&gt;0.5,IF(F10/G10&lt;1.5," ","NOT OK"),"NOT OK"))</f>
        <v xml:space="preserve"> </v>
      </c>
      <c r="B10" s="226" t="s">
        <v>15</v>
      </c>
      <c r="C10" s="246">
        <f>+BKK!C10+DMK!C10+CNX!C10+HDY!C10+HKT!C10+CEI!C10</f>
        <v>14457</v>
      </c>
      <c r="D10" s="247">
        <f>+BKK!D10+DMK!D10+CNX!D10+HDY!D10+HKT!D10+CEI!D10</f>
        <v>14388</v>
      </c>
      <c r="E10" s="100">
        <f>C10+D10</f>
        <v>28845</v>
      </c>
      <c r="F10" s="246">
        <f>+BKK!F10+DMK!F10+CNX!F10+HDY!F10+HKT!F10+CEI!F10</f>
        <v>14504</v>
      </c>
      <c r="G10" s="247">
        <f>+BKK!G10+DMK!G10+CNX!G10+HDY!G10+HKT!G10+CEI!G10</f>
        <v>14512</v>
      </c>
      <c r="H10" s="100">
        <f>F10+G10</f>
        <v>29016</v>
      </c>
      <c r="I10" s="222">
        <f t="shared" si="0"/>
        <v>0.59282371294850922</v>
      </c>
      <c r="K10" s="101"/>
      <c r="L10" s="226" t="s">
        <v>15</v>
      </c>
      <c r="M10" s="248">
        <f>+BKK!M10+DMK!M10+CNX!M10+HDY!M10+HKT!M10+CEI!M10</f>
        <v>2371093</v>
      </c>
      <c r="N10" s="249">
        <f>+BKK!N10+DMK!N10+CNX!N10+HDY!N10+HKT!N10+CEI!N10</f>
        <v>2249380</v>
      </c>
      <c r="O10" s="142">
        <f>M10+N10</f>
        <v>4620473</v>
      </c>
      <c r="P10" s="102">
        <f>+BKK!P10+DMK!P10+CNX!P10+HDY!P10+HKT!P10+CEI!P10</f>
        <v>85749</v>
      </c>
      <c r="Q10" s="145">
        <f>O10+P10</f>
        <v>4706222</v>
      </c>
      <c r="R10" s="248">
        <f>+BKK!R10+DMK!R10+CNX!R10+HDY!R10+HKT!R10+CEI!R10</f>
        <v>2479841</v>
      </c>
      <c r="S10" s="249">
        <f>+BKK!S10+DMK!S10+CNX!S10+HDY!S10+HKT!S10+CEI!S10</f>
        <v>2394855</v>
      </c>
      <c r="T10" s="142">
        <f>+R10+S10</f>
        <v>4874696</v>
      </c>
      <c r="U10" s="102">
        <f>+BKK!U10+DMK!U10+CNX!U10+HDY!U10+HKT!U10+CEI!U10</f>
        <v>69287</v>
      </c>
      <c r="V10" s="147">
        <f>T10+U10</f>
        <v>4943983</v>
      </c>
      <c r="W10" s="222">
        <f t="shared" si="1"/>
        <v>5.052056617813605</v>
      </c>
    </row>
    <row r="11" spans="1:23" ht="13.5" thickBot="1">
      <c r="A11" s="270" t="str">
        <f t="shared" si="2"/>
        <v xml:space="preserve"> </v>
      </c>
      <c r="B11" s="232" t="s">
        <v>16</v>
      </c>
      <c r="C11" s="250">
        <f>+BKK!C11+DMK!C11+CNX!C11+HDY!C11+HKT!C11+CEI!C11</f>
        <v>15206</v>
      </c>
      <c r="D11" s="251">
        <f>+BKK!D11+DMK!D11+CNX!D11+HDY!D11+HKT!D11+CEI!D11</f>
        <v>15123</v>
      </c>
      <c r="E11" s="100">
        <f>C11+D11</f>
        <v>30329</v>
      </c>
      <c r="F11" s="250">
        <f>+BKK!F11+DMK!F11+CNX!F11+HDY!F11+HKT!F11+CEI!F11</f>
        <v>15552</v>
      </c>
      <c r="G11" s="251">
        <f>+BKK!G11+DMK!G11+CNX!G11+HDY!G11+HKT!G11+CEI!G11</f>
        <v>15516</v>
      </c>
      <c r="H11" s="100">
        <f>F11+G11</f>
        <v>31068</v>
      </c>
      <c r="I11" s="222">
        <f t="shared" si="0"/>
        <v>2.436611823667123</v>
      </c>
      <c r="K11" s="101"/>
      <c r="L11" s="232" t="s">
        <v>16</v>
      </c>
      <c r="M11" s="248">
        <f>+BKK!M11+DMK!M11+CNX!M11+HDY!M11+HKT!M11+CEI!M11</f>
        <v>2509649</v>
      </c>
      <c r="N11" s="249">
        <f>+BKK!N11+DMK!N11+CNX!N11+HDY!N11+HKT!N11+CEI!N11</f>
        <v>2293390</v>
      </c>
      <c r="O11" s="142">
        <f>M11+N11</f>
        <v>4803039</v>
      </c>
      <c r="P11" s="102">
        <f>+BKK!P11+DMK!P11+CNX!P11+HDY!P11+HKT!P11+CEI!P11</f>
        <v>82957</v>
      </c>
      <c r="Q11" s="145">
        <f>O11+P11</f>
        <v>4885996</v>
      </c>
      <c r="R11" s="248">
        <f>+BKK!R11+DMK!R11+CNX!R11+HDY!R11+HKT!R11+CEI!R11</f>
        <v>2812052</v>
      </c>
      <c r="S11" s="249">
        <f>+BKK!S11+DMK!S11+CNX!S11+HDY!S11+HKT!S11+CEI!S11</f>
        <v>2579119</v>
      </c>
      <c r="T11" s="142">
        <f>+R11+S11</f>
        <v>5391171</v>
      </c>
      <c r="U11" s="102">
        <f>+BKK!U11+DMK!U11+CNX!U11+HDY!U11+HKT!U11+CEI!U11</f>
        <v>75218</v>
      </c>
      <c r="V11" s="147">
        <f>T11+U11</f>
        <v>5466389</v>
      </c>
      <c r="W11" s="222">
        <f t="shared" si="1"/>
        <v>11.878703953093694</v>
      </c>
    </row>
    <row r="12" spans="1:23" ht="14.25" thickTop="1" thickBot="1">
      <c r="A12" s="270" t="str">
        <f>IF(ISERROR(F12/G12)," ",IF(F12/G12&gt;0.5,IF(F12/G12&lt;1.5," ","NOT OK"),"NOT OK"))</f>
        <v xml:space="preserve"> </v>
      </c>
      <c r="B12" s="210" t="s">
        <v>17</v>
      </c>
      <c r="C12" s="103">
        <f>C11+C9+C10</f>
        <v>43889</v>
      </c>
      <c r="D12" s="104">
        <f>D11+D9+D10</f>
        <v>43669</v>
      </c>
      <c r="E12" s="105">
        <f>+E9+E10+E11</f>
        <v>87558</v>
      </c>
      <c r="F12" s="103">
        <f>F11+F9+F10</f>
        <v>44025</v>
      </c>
      <c r="G12" s="104">
        <f>G11+G9+G10</f>
        <v>44053</v>
      </c>
      <c r="H12" s="105">
        <f>+H9+H10+H11</f>
        <v>88078</v>
      </c>
      <c r="I12" s="106">
        <f>IF(E12=0,0,((H12/E12)-1)*100)</f>
        <v>0.59389204869915169</v>
      </c>
      <c r="L12" s="203" t="s">
        <v>17</v>
      </c>
      <c r="M12" s="148">
        <f t="shared" ref="M12:V12" si="3">M11+M10+M9</f>
        <v>7100692</v>
      </c>
      <c r="N12" s="149">
        <f t="shared" si="3"/>
        <v>6684435</v>
      </c>
      <c r="O12" s="148">
        <f t="shared" si="3"/>
        <v>13785127</v>
      </c>
      <c r="P12" s="148">
        <f t="shared" si="3"/>
        <v>276058</v>
      </c>
      <c r="Q12" s="148">
        <f t="shared" si="3"/>
        <v>14061185</v>
      </c>
      <c r="R12" s="148">
        <f t="shared" si="3"/>
        <v>7596630</v>
      </c>
      <c r="S12" s="149">
        <f t="shared" si="3"/>
        <v>7175964</v>
      </c>
      <c r="T12" s="148">
        <f t="shared" si="3"/>
        <v>14772594</v>
      </c>
      <c r="U12" s="148">
        <f t="shared" si="3"/>
        <v>223910</v>
      </c>
      <c r="V12" s="150">
        <f t="shared" si="3"/>
        <v>14996504</v>
      </c>
      <c r="W12" s="151">
        <f>IF(Q12=0,0,((V12/Q12)-1)*100)</f>
        <v>6.6517793486110977</v>
      </c>
    </row>
    <row r="13" spans="1:23" ht="13.5" thickTop="1">
      <c r="A13" s="270" t="str">
        <f t="shared" si="2"/>
        <v xml:space="preserve"> </v>
      </c>
      <c r="B13" s="226" t="s">
        <v>18</v>
      </c>
      <c r="C13" s="246">
        <f>+BKK!C13+DMK!C13+CNX!C13+HDY!C13+HKT!C13+CEI!C13</f>
        <v>15323</v>
      </c>
      <c r="D13" s="247">
        <f>+BKK!D13+DMK!D13+CNX!D13+HDY!D13+HKT!D13+CEI!D13</f>
        <v>15278</v>
      </c>
      <c r="E13" s="100">
        <f>C13+D13</f>
        <v>30601</v>
      </c>
      <c r="F13" s="246">
        <f>+BKK!F13+DMK!F13+CNX!F13+HDY!F13+HKT!F13+CEI!F13</f>
        <v>15804</v>
      </c>
      <c r="G13" s="247">
        <f>+BKK!G13+DMK!G13+CNX!G13+HDY!G13+HKT!G13+CEI!G13</f>
        <v>15753</v>
      </c>
      <c r="H13" s="100">
        <f>F13+G13</f>
        <v>31557</v>
      </c>
      <c r="I13" s="222">
        <f t="shared" si="0"/>
        <v>3.1240809123884938</v>
      </c>
      <c r="L13" s="226" t="s">
        <v>18</v>
      </c>
      <c r="M13" s="248">
        <f>+BKK!M13+DMK!M13+CNX!M13+HDY!M13+HKT!M13+CEI!M13</f>
        <v>2361750</v>
      </c>
      <c r="N13" s="249">
        <f>+BKK!N13+DMK!N13+CNX!N13+HDY!N13+HKT!N13+CEI!N13</f>
        <v>2360980</v>
      </c>
      <c r="O13" s="142">
        <f>M13+N13</f>
        <v>4722730</v>
      </c>
      <c r="P13" s="102">
        <f>+BKK!P13+DMK!P13+CNX!P13+HDY!P13+HKT!P13+CEI!P13</f>
        <v>85142</v>
      </c>
      <c r="Q13" s="145">
        <f>O13+P13</f>
        <v>4807872</v>
      </c>
      <c r="R13" s="248">
        <f>+BKK!R13+DMK!R13+CNX!R13+HDY!R13+HKT!R13+CEI!R13</f>
        <v>2691295</v>
      </c>
      <c r="S13" s="249">
        <f>+BKK!S13+DMK!S13+CNX!S13+HDY!S13+HKT!S13+CEI!S13</f>
        <v>2705669</v>
      </c>
      <c r="T13" s="142">
        <f>R13+S13</f>
        <v>5396964</v>
      </c>
      <c r="U13" s="102">
        <f>+BKK!U13+DMK!U13+CNX!U13+HDY!U13+HKT!U13+CEI!U13</f>
        <v>69218</v>
      </c>
      <c r="V13" s="147">
        <f>T13+U13</f>
        <v>5466182</v>
      </c>
      <c r="W13" s="222">
        <f t="shared" si="1"/>
        <v>13.692336235240866</v>
      </c>
    </row>
    <row r="14" spans="1:23">
      <c r="A14" s="270" t="str">
        <f t="shared" si="2"/>
        <v xml:space="preserve"> </v>
      </c>
      <c r="B14" s="226" t="s">
        <v>19</v>
      </c>
      <c r="C14" s="248">
        <f>+BKK!C14+DMK!C14+CNX!C14+HDY!C14+HKT!C14+CEI!C14</f>
        <v>13487</v>
      </c>
      <c r="D14" s="252">
        <f>+BKK!D14+DMK!D14+CNX!D14+HDY!D14+HKT!D14+CEI!D14</f>
        <v>13439</v>
      </c>
      <c r="E14" s="100">
        <f>C14+D14</f>
        <v>26926</v>
      </c>
      <c r="F14" s="248">
        <f>+BKK!F14+DMK!F14+CNX!F14+HDY!F14+HKT!F14+CEI!F14</f>
        <v>15038</v>
      </c>
      <c r="G14" s="252">
        <f>+BKK!G14+DMK!G14+CNX!G14+HDY!G14+HKT!G14+CEI!G14</f>
        <v>14987</v>
      </c>
      <c r="H14" s="107">
        <f>F14+G14</f>
        <v>30025</v>
      </c>
      <c r="I14" s="222">
        <f t="shared" si="0"/>
        <v>11.509321845056819</v>
      </c>
      <c r="L14" s="226" t="s">
        <v>19</v>
      </c>
      <c r="M14" s="248">
        <f>+BKK!M14+DMK!M14+CNX!M14+HDY!M14+HKT!M14+CEI!M14</f>
        <v>2030983</v>
      </c>
      <c r="N14" s="249">
        <f>+BKK!N14+DMK!N14+CNX!N14+HDY!N14+HKT!N14+CEI!N14</f>
        <v>2175343</v>
      </c>
      <c r="O14" s="142">
        <f>M14+N14</f>
        <v>4206326</v>
      </c>
      <c r="P14" s="102">
        <f>+BKK!P14+DMK!P14+CNX!P14+HDY!P14+HKT!P14+CEI!P14</f>
        <v>77064</v>
      </c>
      <c r="Q14" s="145">
        <f>O14+P14</f>
        <v>4283390</v>
      </c>
      <c r="R14" s="248">
        <f>+BKK!R14+DMK!R14+CNX!R14+HDY!R14+HKT!R14+CEI!R14</f>
        <v>2612651</v>
      </c>
      <c r="S14" s="249">
        <f>+BKK!S14+DMK!S14+CNX!S14+HDY!S14+HKT!S14+CEI!S14</f>
        <v>2653540</v>
      </c>
      <c r="T14" s="142">
        <f>R14+S14</f>
        <v>5266191</v>
      </c>
      <c r="U14" s="102">
        <f>+BKK!U14+DMK!U14+CNX!U14+HDY!U14+HKT!U14+CEI!U14</f>
        <v>75028</v>
      </c>
      <c r="V14" s="147">
        <f>T14+U14</f>
        <v>5341219</v>
      </c>
      <c r="W14" s="222">
        <f t="shared" si="1"/>
        <v>24.696070168721505</v>
      </c>
    </row>
    <row r="15" spans="1:23" ht="13.5" thickBot="1">
      <c r="A15" s="272" t="str">
        <f>IF(ISERROR(F15/G15)," ",IF(F15/G15&gt;0.5,IF(F15/G15&lt;1.5," ","NOT OK"),"NOT OK"))</f>
        <v xml:space="preserve"> </v>
      </c>
      <c r="B15" s="226" t="s">
        <v>20</v>
      </c>
      <c r="C15" s="248">
        <f>+BKK!C15+DMK!C15+CNX!C15+HDY!C15+HKT!C15+CEI!C15</f>
        <v>13868</v>
      </c>
      <c r="D15" s="252">
        <f>+BKK!D15+DMK!D15+CNX!D15+HDY!D15+HKT!D15+CEI!D15</f>
        <v>13846</v>
      </c>
      <c r="E15" s="100">
        <f>+D15+C15</f>
        <v>27714</v>
      </c>
      <c r="F15" s="248">
        <f>+BKK!F15+DMK!F15+CNX!F15+HDY!F15+HKT!F15+CEI!F15</f>
        <v>16004</v>
      </c>
      <c r="G15" s="252">
        <f>+BKK!G15+DMK!G15+CNX!G15+HDY!G15+HKT!G15+CEI!G15</f>
        <v>16032</v>
      </c>
      <c r="H15" s="107">
        <f>+G15+F15</f>
        <v>32036</v>
      </c>
      <c r="I15" s="222">
        <f>IF(E15=0,0,((H15/E15)-1)*100)</f>
        <v>15.595006134083867</v>
      </c>
      <c r="J15" s="108"/>
      <c r="L15" s="226" t="s">
        <v>20</v>
      </c>
      <c r="M15" s="248">
        <f>+BKK!M15+DMK!M15+CNX!M15+HDY!M15+HKT!M15+CEI!M15</f>
        <v>2090482</v>
      </c>
      <c r="N15" s="249">
        <f>+BKK!N15+DMK!N15+CNX!N15+HDY!N15+HKT!N15+CEI!N15</f>
        <v>2294234</v>
      </c>
      <c r="O15" s="142">
        <f>M15+N15</f>
        <v>4384716</v>
      </c>
      <c r="P15" s="102">
        <f>+BKK!P15+DMK!P15+CNX!P15+HDY!P15+HKT!P15+CEI!P15</f>
        <v>84826</v>
      </c>
      <c r="Q15" s="145">
        <f>O15+P15</f>
        <v>4469542</v>
      </c>
      <c r="R15" s="248">
        <f>+BKK!R15+DMK!R15+CNX!R15+HDY!R15+HKT!R15+CEI!R15</f>
        <v>2674079</v>
      </c>
      <c r="S15" s="249">
        <f>+BKK!S15+DMK!S15+CNX!S15+HDY!S15+HKT!S15+CEI!S15</f>
        <v>2861630</v>
      </c>
      <c r="T15" s="142">
        <f>R15+S15</f>
        <v>5535709</v>
      </c>
      <c r="U15" s="102">
        <f>+BKK!U15+DMK!U15+CNX!U15+HDY!U15+HKT!U15+CEI!U15</f>
        <v>87981</v>
      </c>
      <c r="V15" s="147">
        <f>T15+U15</f>
        <v>5623690</v>
      </c>
      <c r="W15" s="222">
        <f>IF(Q15=0,0,((V15/Q15)-1)*100)</f>
        <v>25.822511568299401</v>
      </c>
    </row>
    <row r="16" spans="1:23" ht="14.25" thickTop="1" thickBot="1">
      <c r="A16" s="270" t="str">
        <f>IF(ISERROR(F16/G16)," ",IF(F16/G16&gt;0.5,IF(F16/G16&lt;1.5," ","NOT OK"),"NOT OK"))</f>
        <v xml:space="preserve"> </v>
      </c>
      <c r="B16" s="210" t="s">
        <v>89</v>
      </c>
      <c r="C16" s="103">
        <f>+C13+C14+C15</f>
        <v>42678</v>
      </c>
      <c r="D16" s="104">
        <f t="shared" ref="D16:H16" si="4">+D13+D14+D15</f>
        <v>42563</v>
      </c>
      <c r="E16" s="105">
        <f t="shared" si="4"/>
        <v>85241</v>
      </c>
      <c r="F16" s="103">
        <f t="shared" si="4"/>
        <v>46846</v>
      </c>
      <c r="G16" s="104">
        <f t="shared" si="4"/>
        <v>46772</v>
      </c>
      <c r="H16" s="105">
        <f t="shared" si="4"/>
        <v>93618</v>
      </c>
      <c r="I16" s="106">
        <f>IF(E16=0,0,((H16/E16)-1)*100)</f>
        <v>9.8274304618669373</v>
      </c>
      <c r="L16" s="203" t="s">
        <v>89</v>
      </c>
      <c r="M16" s="148">
        <f t="shared" ref="M16:V16" si="5">+M13+M14+M15</f>
        <v>6483215</v>
      </c>
      <c r="N16" s="149">
        <f t="shared" si="5"/>
        <v>6830557</v>
      </c>
      <c r="O16" s="148">
        <f t="shared" si="5"/>
        <v>13313772</v>
      </c>
      <c r="P16" s="148">
        <f t="shared" si="5"/>
        <v>247032</v>
      </c>
      <c r="Q16" s="148">
        <f t="shared" si="5"/>
        <v>13560804</v>
      </c>
      <c r="R16" s="148">
        <f t="shared" si="5"/>
        <v>7978025</v>
      </c>
      <c r="S16" s="149">
        <f t="shared" si="5"/>
        <v>8220839</v>
      </c>
      <c r="T16" s="148">
        <f t="shared" si="5"/>
        <v>16198864</v>
      </c>
      <c r="U16" s="148">
        <f t="shared" si="5"/>
        <v>232227</v>
      </c>
      <c r="V16" s="150">
        <f t="shared" si="5"/>
        <v>16431091</v>
      </c>
      <c r="W16" s="151">
        <f>IF(Q16=0,0,((V16/Q16)-1)*100)</f>
        <v>21.166053281206622</v>
      </c>
    </row>
    <row r="17" spans="1:23" ht="13.5" thickTop="1">
      <c r="A17" s="270" t="str">
        <f t="shared" si="2"/>
        <v xml:space="preserve"> </v>
      </c>
      <c r="B17" s="226" t="s">
        <v>21</v>
      </c>
      <c r="C17" s="253">
        <f>+BKK!C17+DMK!C17+CNX!C17+HDY!C17+HKT!C17+CEI!C17</f>
        <v>13623</v>
      </c>
      <c r="D17" s="254">
        <f>+BKK!D17+DMK!D17+CNX!D17+HDY!D17+HKT!D17+CEI!D17</f>
        <v>13565</v>
      </c>
      <c r="E17" s="100">
        <f>C17+D17</f>
        <v>27188</v>
      </c>
      <c r="F17" s="253">
        <f>+BKK!F17+DMK!F17+CNX!F17+HDY!F17+HKT!F17+CEI!F17</f>
        <v>15471</v>
      </c>
      <c r="G17" s="254">
        <f>+BKK!G17+DMK!G17+CNX!G17+HDY!G17+HKT!G17+CEI!G17</f>
        <v>15464</v>
      </c>
      <c r="H17" s="107">
        <f>F17+G17</f>
        <v>30935</v>
      </c>
      <c r="I17" s="222">
        <f t="shared" si="0"/>
        <v>13.781815506841255</v>
      </c>
      <c r="L17" s="226" t="s">
        <v>21</v>
      </c>
      <c r="M17" s="248">
        <f>+BKK!M17+DMK!M17+CNX!M17+HDY!M17+HKT!M17+CEI!M17</f>
        <v>2126524</v>
      </c>
      <c r="N17" s="249">
        <f>+BKK!N17+DMK!N17+CNX!N17+HDY!N17+HKT!N17+CEI!N17</f>
        <v>2147893</v>
      </c>
      <c r="O17" s="142">
        <f>SUM(M17:N17)</f>
        <v>4274417</v>
      </c>
      <c r="P17" s="102">
        <f>+BKK!P17+DMK!P17+CNX!P17+HDY!P17+HKT!P17+CEI!P17</f>
        <v>68919</v>
      </c>
      <c r="Q17" s="145">
        <f>+O17+P17</f>
        <v>4343336</v>
      </c>
      <c r="R17" s="248">
        <f>+BKK!R17+DMK!R17+CNX!R17+HDY!R17+HKT!R17+CEI!R17</f>
        <v>2586209</v>
      </c>
      <c r="S17" s="249">
        <f>+BKK!S17+DMK!S17+CNX!S17+HDY!S17+HKT!S17+CEI!S17</f>
        <v>2644056</v>
      </c>
      <c r="T17" s="142">
        <f>+R17+S17</f>
        <v>5230265</v>
      </c>
      <c r="U17" s="102">
        <f>+BKK!U17+DMK!U17+CNX!U17+HDY!U17+HKT!U17+CEI!U17</f>
        <v>80201</v>
      </c>
      <c r="V17" s="147">
        <f>+T17+U17</f>
        <v>5310466</v>
      </c>
      <c r="W17" s="222">
        <f t="shared" si="1"/>
        <v>22.266985561328887</v>
      </c>
    </row>
    <row r="18" spans="1:23">
      <c r="A18" s="270" t="str">
        <f>IF(ISERROR(F18/G18)," ",IF(F18/G18&gt;0.5,IF(F18/G18&lt;1.5," ","NOT OK"),"NOT OK"))</f>
        <v xml:space="preserve"> </v>
      </c>
      <c r="B18" s="226" t="s">
        <v>90</v>
      </c>
      <c r="C18" s="253">
        <f>+BKK!C18+DMK!C18+CNX!C18+HDY!C18+HKT!C18+CEI!C18</f>
        <v>13150</v>
      </c>
      <c r="D18" s="254">
        <f>+BKK!D18+DMK!D18+CNX!D18+HDY!D18+HKT!D18+CEI!D18</f>
        <v>13133</v>
      </c>
      <c r="E18" s="100">
        <f>C18+D18</f>
        <v>26283</v>
      </c>
      <c r="F18" s="253">
        <f>+BKK!F18+DMK!F18+CNX!F18+HDY!F18+HKT!F18+CEI!F18</f>
        <v>15290</v>
      </c>
      <c r="G18" s="254">
        <f>+BKK!G18+DMK!G18+CNX!G18+HDY!G18+HKT!G18+CEI!G18</f>
        <v>15292</v>
      </c>
      <c r="H18" s="107">
        <f>F18+G18</f>
        <v>30582</v>
      </c>
      <c r="I18" s="222">
        <f>IF(E18=0,0,((H18/E18)-1)*100)</f>
        <v>16.356580299052624</v>
      </c>
      <c r="L18" s="226" t="s">
        <v>90</v>
      </c>
      <c r="M18" s="248">
        <f>+BKK!M18+DMK!M18+CNX!M18+HDY!M18+HKT!M18+CEI!M18</f>
        <v>1800627</v>
      </c>
      <c r="N18" s="249">
        <f>+BKK!N18+DMK!N18+CNX!N18+HDY!N18+HKT!N18+CEI!N18</f>
        <v>1912739</v>
      </c>
      <c r="O18" s="142">
        <f>SUM(M18:N18)</f>
        <v>3713366</v>
      </c>
      <c r="P18" s="102">
        <f>+BKK!P18+DMK!P18+CNX!P18+HDY!P18+HKT!P18+CEI!P18</f>
        <v>78529</v>
      </c>
      <c r="Q18" s="145">
        <f>+O18+P18</f>
        <v>3791895</v>
      </c>
      <c r="R18" s="248">
        <f>+BKK!R18+DMK!R18+CNX!R18+HDY!R18+HKT!R18+CEI!R18</f>
        <v>2369160</v>
      </c>
      <c r="S18" s="249">
        <f>+BKK!S18+DMK!S18+CNX!S18+HDY!S18+HKT!S18+CEI!S18</f>
        <v>2463604</v>
      </c>
      <c r="T18" s="142">
        <f>+R18+S18</f>
        <v>4832764</v>
      </c>
      <c r="U18" s="102">
        <f>+BKK!U18+DMK!U18+CNX!U18+HDY!U18+HKT!U18+CEI!U18</f>
        <v>86976</v>
      </c>
      <c r="V18" s="147">
        <f>+T18+U18</f>
        <v>4919740</v>
      </c>
      <c r="W18" s="222">
        <f>IF(Q18=0,0,((V18/Q18)-1)*100)</f>
        <v>29.743571486024798</v>
      </c>
    </row>
    <row r="19" spans="1:23" ht="13.5" thickBot="1">
      <c r="A19" s="273" t="str">
        <f t="shared" si="2"/>
        <v xml:space="preserve"> </v>
      </c>
      <c r="B19" s="226" t="s">
        <v>22</v>
      </c>
      <c r="C19" s="253">
        <f>+BKK!C19+DMK!C19+CNX!C19+HDY!C19+HKT!C19+CEI!C19</f>
        <v>11692</v>
      </c>
      <c r="D19" s="254">
        <f>+BKK!D19+DMK!D19+CNX!D19+HDY!D19+HKT!D19+CEI!D19</f>
        <v>11669</v>
      </c>
      <c r="E19" s="100">
        <f>C19+D19</f>
        <v>23361</v>
      </c>
      <c r="F19" s="253">
        <f>+BKK!F19+DMK!F19+CNX!F19+HDY!F19+HKT!F19+CEI!F19</f>
        <v>14604</v>
      </c>
      <c r="G19" s="254">
        <f>+BKK!G19+DMK!G19+CNX!G19+HDY!G19+HKT!G19+CEI!G19</f>
        <v>14601</v>
      </c>
      <c r="H19" s="107">
        <f>F19+G19</f>
        <v>29205</v>
      </c>
      <c r="I19" s="222">
        <f>IF(E19=0,0,((H19/E19)-1)*100)</f>
        <v>25.01605239501734</v>
      </c>
      <c r="J19" s="109"/>
      <c r="L19" s="226" t="s">
        <v>22</v>
      </c>
      <c r="M19" s="248">
        <f>+BKK!M19+DMK!M19+CNX!M19+HDY!M19+HKT!M19+CEI!M19</f>
        <v>1604935</v>
      </c>
      <c r="N19" s="249">
        <f>+BKK!N19+DMK!N19+CNX!N19+HDY!N19+HKT!N19+CEI!N19</f>
        <v>1585660</v>
      </c>
      <c r="O19" s="143">
        <f>SUM(M19:N19)</f>
        <v>3190595</v>
      </c>
      <c r="P19" s="255">
        <f>+BKK!P19+DMK!P19+CNX!P19+HDY!P19+HKT!P19+CEI!P19</f>
        <v>89356</v>
      </c>
      <c r="Q19" s="145">
        <f>O19+P19</f>
        <v>3279951</v>
      </c>
      <c r="R19" s="248">
        <f>+BKK!R19+DMK!R19+CNX!R19+HDY!R19+HKT!R19+CEI!R19</f>
        <v>2306529</v>
      </c>
      <c r="S19" s="249">
        <f>+BKK!S19+DMK!S19+CNX!S19+HDY!S19+HKT!S19+CEI!S19</f>
        <v>2260239</v>
      </c>
      <c r="T19" s="143">
        <f>+R19+S19</f>
        <v>4566768</v>
      </c>
      <c r="U19" s="255">
        <f>+BKK!U19+DMK!U19+CNX!U19+HDY!U19+HKT!U19+CEI!U19</f>
        <v>96454</v>
      </c>
      <c r="V19" s="147">
        <f t="shared" ref="V19" si="6">+T19+U19</f>
        <v>4663222</v>
      </c>
      <c r="W19" s="222">
        <f>IF(Q19=0,0,((V19/Q19)-1)*100)</f>
        <v>42.173526372802513</v>
      </c>
    </row>
    <row r="20" spans="1:23" ht="15.75" customHeight="1" thickTop="1" thickBot="1">
      <c r="A20" s="115" t="str">
        <f t="shared" si="2"/>
        <v xml:space="preserve"> </v>
      </c>
      <c r="B20" s="211" t="s">
        <v>23</v>
      </c>
      <c r="C20" s="110">
        <f>+C17+C18+C19</f>
        <v>38465</v>
      </c>
      <c r="D20" s="111">
        <f t="shared" ref="D20:H20" si="7">+D17+D18+D19</f>
        <v>38367</v>
      </c>
      <c r="E20" s="112">
        <f t="shared" si="7"/>
        <v>76832</v>
      </c>
      <c r="F20" s="113">
        <f t="shared" si="7"/>
        <v>45365</v>
      </c>
      <c r="G20" s="114">
        <f t="shared" si="7"/>
        <v>45357</v>
      </c>
      <c r="H20" s="114">
        <f t="shared" si="7"/>
        <v>90722</v>
      </c>
      <c r="I20" s="106">
        <f t="shared" si="0"/>
        <v>18.078404831320285</v>
      </c>
      <c r="J20" s="115"/>
      <c r="K20" s="116"/>
      <c r="L20" s="204" t="s">
        <v>23</v>
      </c>
      <c r="M20" s="152">
        <f>+M17+M18+M19</f>
        <v>5532086</v>
      </c>
      <c r="N20" s="152">
        <f t="shared" ref="N20:V20" si="8">+N17+N18+N19</f>
        <v>5646292</v>
      </c>
      <c r="O20" s="153">
        <f t="shared" si="8"/>
        <v>11178378</v>
      </c>
      <c r="P20" s="153">
        <f t="shared" si="8"/>
        <v>236804</v>
      </c>
      <c r="Q20" s="153">
        <f t="shared" si="8"/>
        <v>11415182</v>
      </c>
      <c r="R20" s="152">
        <f t="shared" si="8"/>
        <v>7261898</v>
      </c>
      <c r="S20" s="152">
        <f t="shared" si="8"/>
        <v>7367899</v>
      </c>
      <c r="T20" s="153">
        <f t="shared" si="8"/>
        <v>14629797</v>
      </c>
      <c r="U20" s="153">
        <f t="shared" si="8"/>
        <v>263631</v>
      </c>
      <c r="V20" s="153">
        <f t="shared" si="8"/>
        <v>14893428</v>
      </c>
      <c r="W20" s="154">
        <f t="shared" si="1"/>
        <v>30.470350801239967</v>
      </c>
    </row>
    <row r="21" spans="1:23" ht="13.5" thickTop="1">
      <c r="A21" s="270" t="str">
        <f t="shared" si="2"/>
        <v xml:space="preserve"> </v>
      </c>
      <c r="B21" s="226" t="s">
        <v>24</v>
      </c>
      <c r="C21" s="248">
        <f>+BKK!C21+DMK!C21+CNX!C21+HDY!C21+HKT!C21+CEI!C21</f>
        <v>12390</v>
      </c>
      <c r="D21" s="252">
        <f>+BKK!D21+DMK!D21+CNX!D21+HDY!D21+HKT!D21+CEI!D21</f>
        <v>12427</v>
      </c>
      <c r="E21" s="117">
        <f>C21+D21</f>
        <v>24817</v>
      </c>
      <c r="F21" s="248">
        <f>+BKK!F21+DMK!F21+CNX!F21+HDY!F21+HKT!F21+CEI!F21</f>
        <v>15924</v>
      </c>
      <c r="G21" s="252">
        <f>+BKK!G21+DMK!G21+CNX!G21+HDY!G21+HKT!G21+CEI!G21</f>
        <v>15915</v>
      </c>
      <c r="H21" s="118">
        <f>F21+G21</f>
        <v>31839</v>
      </c>
      <c r="I21" s="222">
        <f t="shared" si="0"/>
        <v>28.295120280452913</v>
      </c>
      <c r="L21" s="226" t="s">
        <v>25</v>
      </c>
      <c r="M21" s="248">
        <f>+BKK!M21+DMK!M21+CNX!M21+HDY!M21+HKT!M21+CEI!M21</f>
        <v>1967191</v>
      </c>
      <c r="N21" s="249">
        <f>+BKK!N21+DMK!N21+CNX!N21+HDY!N21+HKT!N21+CEI!N21</f>
        <v>1830182</v>
      </c>
      <c r="O21" s="143">
        <f>SUM(M21:N21)</f>
        <v>3797373</v>
      </c>
      <c r="P21" s="256">
        <f>+BKK!P21+DMK!P21+CNX!P21+HDY!P21+HKT!P21+CEI!P21</f>
        <v>93204</v>
      </c>
      <c r="Q21" s="145">
        <f>O21+P21</f>
        <v>3890577</v>
      </c>
      <c r="R21" s="248">
        <f>+BKK!R21+DMK!R21+CNX!R21+HDY!R21+HKT!R21+CEI!R21</f>
        <v>2660011</v>
      </c>
      <c r="S21" s="249">
        <f>+BKK!S21+DMK!S21+CNX!S21+HDY!S21+HKT!S21+CEI!S21</f>
        <v>2527880</v>
      </c>
      <c r="T21" s="143">
        <f>+R21+S21</f>
        <v>5187891</v>
      </c>
      <c r="U21" s="256">
        <f>+BKK!U21+DMK!U21+CNX!U21+HDY!U21+HKT!U21+CEI!U21</f>
        <v>110844</v>
      </c>
      <c r="V21" s="147">
        <f>+T21+U21</f>
        <v>5298735</v>
      </c>
      <c r="W21" s="222">
        <f t="shared" si="1"/>
        <v>36.194065815944533</v>
      </c>
    </row>
    <row r="22" spans="1:23">
      <c r="A22" s="270" t="str">
        <f t="shared" si="2"/>
        <v xml:space="preserve"> </v>
      </c>
      <c r="B22" s="226" t="s">
        <v>26</v>
      </c>
      <c r="C22" s="248">
        <f>+BKK!C22+DMK!C22+CNX!C22+HDY!C22+HKT!C22+CEI!C22</f>
        <v>12841</v>
      </c>
      <c r="D22" s="252">
        <f>+BKK!D22+DMK!D22+CNX!D22+HDY!D22+HKT!D22+CEI!D22</f>
        <v>12895</v>
      </c>
      <c r="E22" s="119">
        <f>C22+D22</f>
        <v>25736</v>
      </c>
      <c r="F22" s="248">
        <f>+BKK!F22+DMK!F22+CNX!F22+HDY!F22+HKT!F22+CEI!F22</f>
        <v>16109</v>
      </c>
      <c r="G22" s="252">
        <f>+BKK!G22+DMK!G22+CNX!G22+HDY!G22+HKT!G22+CEI!G22</f>
        <v>16047</v>
      </c>
      <c r="H22" s="119">
        <f>F22+G22</f>
        <v>32156</v>
      </c>
      <c r="I22" s="222">
        <f>IF(E22=0,0,((H22/E22)-1)*100)</f>
        <v>24.945601492073365</v>
      </c>
      <c r="L22" s="226" t="s">
        <v>26</v>
      </c>
      <c r="M22" s="248">
        <f>+BKK!M22+DMK!M22+CNX!M22+HDY!M22+HKT!M22+CEI!M22</f>
        <v>2090854</v>
      </c>
      <c r="N22" s="249">
        <f>+BKK!N22+DMK!N22+CNX!N22+HDY!N22+HKT!N22+CEI!N22</f>
        <v>2205214</v>
      </c>
      <c r="O22" s="143">
        <f>SUM(M22:N22)</f>
        <v>4296068</v>
      </c>
      <c r="P22" s="102">
        <f>+BKK!P22+DMK!P22+CNX!P22+HDY!P22+HKT!P22+CEI!P22</f>
        <v>91558</v>
      </c>
      <c r="Q22" s="145">
        <f>O22+P22</f>
        <v>4387626</v>
      </c>
      <c r="R22" s="248">
        <f>+BKK!R22+DMK!R22+CNX!R22+HDY!R22+HKT!R22+CEI!R22</f>
        <v>2595561</v>
      </c>
      <c r="S22" s="249">
        <f>+BKK!S22+DMK!S22+CNX!S22+HDY!S22+HKT!S22+CEI!S22</f>
        <v>2752009</v>
      </c>
      <c r="T22" s="143">
        <f>+R22+S22</f>
        <v>5347570</v>
      </c>
      <c r="U22" s="102">
        <f>+BKK!U22+DMK!U22+CNX!U22+HDY!U22+HKT!U22+CEI!U22</f>
        <v>106894</v>
      </c>
      <c r="V22" s="147">
        <f>+T22+U22</f>
        <v>5454464</v>
      </c>
      <c r="W22" s="222">
        <f>IF(Q22=0,0,((V22/Q22)-1)*100)</f>
        <v>24.314697743153136</v>
      </c>
    </row>
    <row r="23" spans="1:23" ht="13.5" thickBot="1">
      <c r="A23" s="270" t="str">
        <f t="shared" si="2"/>
        <v xml:space="preserve"> </v>
      </c>
      <c r="B23" s="226" t="s">
        <v>27</v>
      </c>
      <c r="C23" s="248">
        <f>+BKK!C23+DMK!C23+CNX!C23+HDY!C23+HKT!C23+CEI!C23</f>
        <v>12348</v>
      </c>
      <c r="D23" s="257">
        <f>+BKK!D23+DMK!D23+CNX!D23+HDY!D23+HKT!D23+CEI!D23</f>
        <v>12260</v>
      </c>
      <c r="E23" s="120">
        <f>C23+D23</f>
        <v>24608</v>
      </c>
      <c r="F23" s="248">
        <f>+BKK!F23+DMK!F23+CNX!F23+HDY!F23+HKT!F23+CEI!F23</f>
        <v>14474</v>
      </c>
      <c r="G23" s="257">
        <f>+BKK!G23+DMK!G23+CNX!G23+HDY!G23+HKT!G23+CEI!G23</f>
        <v>14434</v>
      </c>
      <c r="H23" s="120">
        <f>F23+G23</f>
        <v>28908</v>
      </c>
      <c r="I23" s="223">
        <f>IF(E23=0,0,((H23/E23)-1)*100)</f>
        <v>17.473992197659307</v>
      </c>
      <c r="L23" s="226" t="s">
        <v>27</v>
      </c>
      <c r="M23" s="248">
        <f>+BKK!M23+DMK!M23+CNX!M23+HDY!M23+HKT!M23+CEI!M23</f>
        <v>1897391</v>
      </c>
      <c r="N23" s="249">
        <f>+BKK!N23+DMK!N23+CNX!N23+HDY!N23+HKT!N23+CEI!N23</f>
        <v>1894942</v>
      </c>
      <c r="O23" s="143">
        <f>SUM(M23:N23)</f>
        <v>3792333</v>
      </c>
      <c r="P23" s="255">
        <f>+BKK!P23+DMK!P23+CNX!P23+HDY!P23+HKT!P23+CEI!P23</f>
        <v>87783</v>
      </c>
      <c r="Q23" s="145">
        <f>O23+P23</f>
        <v>3880116</v>
      </c>
      <c r="R23" s="248">
        <f>+BKK!R23+DMK!R23+CNX!R23+HDY!R23+HKT!R23+CEI!R23</f>
        <v>2090161</v>
      </c>
      <c r="S23" s="249">
        <f>+BKK!S23+DMK!S23+CNX!S23+HDY!S23+HKT!S23+CEI!S23</f>
        <v>2069521</v>
      </c>
      <c r="T23" s="143">
        <f>+R23+S23</f>
        <v>4159682</v>
      </c>
      <c r="U23" s="255">
        <f>+BKK!U23+DMK!U23+CNX!U23+HDY!U23+HKT!U23+CEI!U23</f>
        <v>103156</v>
      </c>
      <c r="V23" s="147">
        <f t="shared" ref="V23" si="9">+T23+U23</f>
        <v>4262838</v>
      </c>
      <c r="W23" s="222">
        <f t="shared" ref="W23:W24" si="10">IF(Q23=0,0,((V23/Q23)-1)*100)</f>
        <v>9.8636741788132198</v>
      </c>
    </row>
    <row r="24" spans="1:23" ht="14.25" thickTop="1" thickBot="1">
      <c r="A24" s="270" t="str">
        <f t="shared" si="2"/>
        <v xml:space="preserve"> </v>
      </c>
      <c r="B24" s="210" t="s">
        <v>28</v>
      </c>
      <c r="C24" s="113">
        <f t="shared" ref="C24:H24" si="11">+C21+C22+C23</f>
        <v>37579</v>
      </c>
      <c r="D24" s="121">
        <f t="shared" si="11"/>
        <v>37582</v>
      </c>
      <c r="E24" s="113">
        <f t="shared" si="11"/>
        <v>75161</v>
      </c>
      <c r="F24" s="113">
        <f t="shared" si="11"/>
        <v>46507</v>
      </c>
      <c r="G24" s="121">
        <f t="shared" si="11"/>
        <v>46396</v>
      </c>
      <c r="H24" s="113">
        <f t="shared" si="11"/>
        <v>92903</v>
      </c>
      <c r="I24" s="106">
        <f t="shared" ref="I24" si="12">IF(E24=0,0,((H24/E24)-1)*100)</f>
        <v>23.605327230877716</v>
      </c>
      <c r="L24" s="203" t="s">
        <v>28</v>
      </c>
      <c r="M24" s="148">
        <f t="shared" ref="M24:V24" si="13">+M21+M22+M23</f>
        <v>5955436</v>
      </c>
      <c r="N24" s="149">
        <f t="shared" si="13"/>
        <v>5930338</v>
      </c>
      <c r="O24" s="148">
        <f t="shared" si="13"/>
        <v>11885774</v>
      </c>
      <c r="P24" s="148">
        <f t="shared" si="13"/>
        <v>272545</v>
      </c>
      <c r="Q24" s="148">
        <f t="shared" si="13"/>
        <v>12158319</v>
      </c>
      <c r="R24" s="148">
        <f t="shared" si="13"/>
        <v>7345733</v>
      </c>
      <c r="S24" s="149">
        <f t="shared" si="13"/>
        <v>7349410</v>
      </c>
      <c r="T24" s="148">
        <f t="shared" si="13"/>
        <v>14695143</v>
      </c>
      <c r="U24" s="148">
        <f t="shared" si="13"/>
        <v>320894</v>
      </c>
      <c r="V24" s="148">
        <f t="shared" si="13"/>
        <v>15016037</v>
      </c>
      <c r="W24" s="151">
        <f t="shared" si="10"/>
        <v>23.504219621149925</v>
      </c>
    </row>
    <row r="25" spans="1:23" ht="14.25" thickTop="1" thickBot="1">
      <c r="A25" s="270" t="str">
        <f>IF(ISERROR(F25/G25)," ",IF(F25/G25&gt;0.5,IF(F25/G25&lt;1.5," ","NOT OK"),"NOT OK"))</f>
        <v xml:space="preserve"> </v>
      </c>
      <c r="B25" s="210" t="s">
        <v>94</v>
      </c>
      <c r="C25" s="103">
        <f>+C16+C20+C24</f>
        <v>118722</v>
      </c>
      <c r="D25" s="104">
        <f t="shared" ref="D25:H25" si="14">+D16+D20+D24</f>
        <v>118512</v>
      </c>
      <c r="E25" s="105">
        <f t="shared" si="14"/>
        <v>237234</v>
      </c>
      <c r="F25" s="103">
        <f t="shared" si="14"/>
        <v>138718</v>
      </c>
      <c r="G25" s="104">
        <f t="shared" si="14"/>
        <v>138525</v>
      </c>
      <c r="H25" s="105">
        <f t="shared" si="14"/>
        <v>277243</v>
      </c>
      <c r="I25" s="106">
        <f>IF(E25=0,0,((H25/E25)-1)*100)</f>
        <v>16.864783294131524</v>
      </c>
      <c r="L25" s="203" t="s">
        <v>94</v>
      </c>
      <c r="M25" s="148">
        <f t="shared" ref="M25:V25" si="15">+M16+M20+M24</f>
        <v>17970737</v>
      </c>
      <c r="N25" s="149">
        <f t="shared" si="15"/>
        <v>18407187</v>
      </c>
      <c r="O25" s="148">
        <f t="shared" si="15"/>
        <v>36377924</v>
      </c>
      <c r="P25" s="148">
        <f t="shared" si="15"/>
        <v>756381</v>
      </c>
      <c r="Q25" s="148">
        <f t="shared" si="15"/>
        <v>37134305</v>
      </c>
      <c r="R25" s="148">
        <f t="shared" si="15"/>
        <v>22585656</v>
      </c>
      <c r="S25" s="149">
        <f t="shared" si="15"/>
        <v>22938148</v>
      </c>
      <c r="T25" s="148">
        <f t="shared" si="15"/>
        <v>45523804</v>
      </c>
      <c r="U25" s="148">
        <f t="shared" si="15"/>
        <v>816752</v>
      </c>
      <c r="V25" s="150">
        <f t="shared" si="15"/>
        <v>46340556</v>
      </c>
      <c r="W25" s="151">
        <f>IF(Q25=0,0,((V25/Q25)-1)*100)</f>
        <v>24.791768689356108</v>
      </c>
    </row>
    <row r="26" spans="1:23" ht="14.25" thickTop="1" thickBot="1">
      <c r="A26" s="271" t="str">
        <f>IF(ISERROR(F26/G26)," ",IF(F26/G26&gt;0.5,IF(F26/G26&lt;1.5," ","NOT OK"),"NOT OK"))</f>
        <v xml:space="preserve"> </v>
      </c>
      <c r="B26" s="210" t="s">
        <v>92</v>
      </c>
      <c r="C26" s="103">
        <f>+C12+C16+C20+C24</f>
        <v>162611</v>
      </c>
      <c r="D26" s="104">
        <f t="shared" ref="D26:H26" si="16">+D12+D16+D20+D24</f>
        <v>162181</v>
      </c>
      <c r="E26" s="105">
        <f t="shared" si="16"/>
        <v>324792</v>
      </c>
      <c r="F26" s="103">
        <f t="shared" si="16"/>
        <v>182743</v>
      </c>
      <c r="G26" s="104">
        <f t="shared" si="16"/>
        <v>182578</v>
      </c>
      <c r="H26" s="105">
        <f t="shared" si="16"/>
        <v>365321</v>
      </c>
      <c r="I26" s="106">
        <f t="shared" ref="I26" si="17">IF(E26=0,0,((H26/E26)-1)*100)</f>
        <v>12.47844774501834</v>
      </c>
      <c r="J26" s="101"/>
      <c r="L26" s="203" t="s">
        <v>92</v>
      </c>
      <c r="M26" s="148">
        <f t="shared" ref="M26:V26" si="18">+M12+M16+M20+M24</f>
        <v>25071429</v>
      </c>
      <c r="N26" s="149">
        <f t="shared" si="18"/>
        <v>25091622</v>
      </c>
      <c r="O26" s="148">
        <f t="shared" si="18"/>
        <v>50163051</v>
      </c>
      <c r="P26" s="148">
        <f t="shared" si="18"/>
        <v>1032439</v>
      </c>
      <c r="Q26" s="148">
        <f t="shared" si="18"/>
        <v>51195490</v>
      </c>
      <c r="R26" s="148">
        <f t="shared" si="18"/>
        <v>30182286</v>
      </c>
      <c r="S26" s="149">
        <f t="shared" si="18"/>
        <v>30114112</v>
      </c>
      <c r="T26" s="148">
        <f t="shared" si="18"/>
        <v>60296398</v>
      </c>
      <c r="U26" s="148">
        <f t="shared" si="18"/>
        <v>1040662</v>
      </c>
      <c r="V26" s="150">
        <f t="shared" si="18"/>
        <v>61337060</v>
      </c>
      <c r="W26" s="151">
        <f t="shared" ref="W26" si="19">IF(Q26=0,0,((V26/Q26)-1)*100)</f>
        <v>19.80949884452712</v>
      </c>
    </row>
    <row r="27" spans="1:23" ht="14.25" thickTop="1" thickBot="1">
      <c r="B27" s="205" t="s">
        <v>61</v>
      </c>
      <c r="C27" s="95"/>
      <c r="D27" s="95"/>
      <c r="E27" s="95"/>
      <c r="F27" s="95"/>
      <c r="G27" s="95"/>
      <c r="H27" s="95"/>
      <c r="I27" s="96"/>
      <c r="L27" s="205" t="s">
        <v>61</v>
      </c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6"/>
    </row>
    <row r="28" spans="1:23" ht="13.5" thickTop="1">
      <c r="B28" s="316" t="s">
        <v>29</v>
      </c>
      <c r="C28" s="317"/>
      <c r="D28" s="317"/>
      <c r="E28" s="317"/>
      <c r="F28" s="317"/>
      <c r="G28" s="317"/>
      <c r="H28" s="317"/>
      <c r="I28" s="318"/>
      <c r="L28" s="319" t="s">
        <v>30</v>
      </c>
      <c r="M28" s="320"/>
      <c r="N28" s="320"/>
      <c r="O28" s="320"/>
      <c r="P28" s="320"/>
      <c r="Q28" s="320"/>
      <c r="R28" s="320"/>
      <c r="S28" s="320"/>
      <c r="T28" s="320"/>
      <c r="U28" s="320"/>
      <c r="V28" s="320"/>
      <c r="W28" s="321"/>
    </row>
    <row r="29" spans="1:23" ht="13.5" thickBot="1">
      <c r="B29" s="307" t="s">
        <v>31</v>
      </c>
      <c r="C29" s="308"/>
      <c r="D29" s="308"/>
      <c r="E29" s="308"/>
      <c r="F29" s="308"/>
      <c r="G29" s="308"/>
      <c r="H29" s="308"/>
      <c r="I29" s="309"/>
      <c r="L29" s="310" t="s">
        <v>32</v>
      </c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2"/>
    </row>
    <row r="30" spans="1:23" ht="14.25" thickTop="1" thickBot="1">
      <c r="B30" s="202"/>
      <c r="C30" s="95"/>
      <c r="D30" s="95"/>
      <c r="E30" s="95"/>
      <c r="F30" s="95"/>
      <c r="G30" s="95"/>
      <c r="H30" s="95"/>
      <c r="I30" s="96"/>
      <c r="L30" s="202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6"/>
    </row>
    <row r="31" spans="1:23" ht="14.25" thickTop="1" thickBot="1">
      <c r="B31" s="224"/>
      <c r="C31" s="301" t="s">
        <v>91</v>
      </c>
      <c r="D31" s="302"/>
      <c r="E31" s="303"/>
      <c r="F31" s="304" t="s">
        <v>93</v>
      </c>
      <c r="G31" s="305"/>
      <c r="H31" s="306"/>
      <c r="I31" s="225" t="s">
        <v>4</v>
      </c>
      <c r="L31" s="224"/>
      <c r="M31" s="313" t="s">
        <v>91</v>
      </c>
      <c r="N31" s="314"/>
      <c r="O31" s="314"/>
      <c r="P31" s="314"/>
      <c r="Q31" s="315"/>
      <c r="R31" s="313" t="s">
        <v>93</v>
      </c>
      <c r="S31" s="314"/>
      <c r="T31" s="314"/>
      <c r="U31" s="314"/>
      <c r="V31" s="315"/>
      <c r="W31" s="225" t="s">
        <v>4</v>
      </c>
    </row>
    <row r="32" spans="1:23" ht="13.5" thickTop="1">
      <c r="B32" s="226" t="s">
        <v>5</v>
      </c>
      <c r="C32" s="227"/>
      <c r="D32" s="228"/>
      <c r="E32" s="158"/>
      <c r="F32" s="227"/>
      <c r="G32" s="228"/>
      <c r="H32" s="158"/>
      <c r="I32" s="229" t="s">
        <v>6</v>
      </c>
      <c r="L32" s="226" t="s">
        <v>5</v>
      </c>
      <c r="M32" s="227"/>
      <c r="N32" s="230"/>
      <c r="O32" s="155"/>
      <c r="P32" s="231"/>
      <c r="Q32" s="156"/>
      <c r="R32" s="227"/>
      <c r="S32" s="230"/>
      <c r="T32" s="155"/>
      <c r="U32" s="231"/>
      <c r="V32" s="155"/>
      <c r="W32" s="229" t="s">
        <v>6</v>
      </c>
    </row>
    <row r="33" spans="1:23" ht="13.5" thickBot="1">
      <c r="B33" s="232"/>
      <c r="C33" s="233" t="s">
        <v>7</v>
      </c>
      <c r="D33" s="234" t="s">
        <v>8</v>
      </c>
      <c r="E33" s="218" t="s">
        <v>9</v>
      </c>
      <c r="F33" s="233" t="s">
        <v>7</v>
      </c>
      <c r="G33" s="234" t="s">
        <v>8</v>
      </c>
      <c r="H33" s="218" t="s">
        <v>9</v>
      </c>
      <c r="I33" s="235"/>
      <c r="L33" s="232"/>
      <c r="M33" s="236" t="s">
        <v>10</v>
      </c>
      <c r="N33" s="237" t="s">
        <v>11</v>
      </c>
      <c r="O33" s="157" t="s">
        <v>12</v>
      </c>
      <c r="P33" s="238" t="s">
        <v>13</v>
      </c>
      <c r="Q33" s="219" t="s">
        <v>9</v>
      </c>
      <c r="R33" s="236" t="s">
        <v>10</v>
      </c>
      <c r="S33" s="237" t="s">
        <v>11</v>
      </c>
      <c r="T33" s="157" t="s">
        <v>12</v>
      </c>
      <c r="U33" s="238" t="s">
        <v>13</v>
      </c>
      <c r="V33" s="157" t="s">
        <v>9</v>
      </c>
      <c r="W33" s="235"/>
    </row>
    <row r="34" spans="1:23" ht="5.25" customHeight="1" thickTop="1">
      <c r="B34" s="226"/>
      <c r="C34" s="239"/>
      <c r="D34" s="240"/>
      <c r="E34" s="99"/>
      <c r="F34" s="239"/>
      <c r="G34" s="240"/>
      <c r="H34" s="99"/>
      <c r="I34" s="241"/>
      <c r="L34" s="226"/>
      <c r="M34" s="242"/>
      <c r="N34" s="243"/>
      <c r="O34" s="141"/>
      <c r="P34" s="244"/>
      <c r="Q34" s="144"/>
      <c r="R34" s="242"/>
      <c r="S34" s="243"/>
      <c r="T34" s="141"/>
      <c r="U34" s="244"/>
      <c r="V34" s="146"/>
      <c r="W34" s="245"/>
    </row>
    <row r="35" spans="1:23">
      <c r="A35" s="95" t="str">
        <f t="shared" si="2"/>
        <v xml:space="preserve"> </v>
      </c>
      <c r="B35" s="226" t="s">
        <v>14</v>
      </c>
      <c r="C35" s="246">
        <f>+BKK!C35+DMK!C35+CNX!C35+HDY!C35+HKT!C35+CEI!C35</f>
        <v>10967</v>
      </c>
      <c r="D35" s="247">
        <f>+BKK!D35+DMK!D35+CNX!D35+HDY!D35+HKT!D35+CEI!D35</f>
        <v>11020</v>
      </c>
      <c r="E35" s="100">
        <f>C35+D35</f>
        <v>21987</v>
      </c>
      <c r="F35" s="246">
        <f>+BKK!F35+DMK!F35+CNX!F35+HDY!F35+HKT!F35+CEI!F35</f>
        <v>13365</v>
      </c>
      <c r="G35" s="247">
        <f>+BKK!G35+DMK!G35+CNX!G35+HDY!G35+HKT!G35+CEI!G35</f>
        <v>13325</v>
      </c>
      <c r="H35" s="100">
        <f>F35+G35</f>
        <v>26690</v>
      </c>
      <c r="I35" s="222">
        <f t="shared" ref="I35:I47" si="20">IF(E35=0,0,((H35/E35)-1)*100)</f>
        <v>21.389912220857777</v>
      </c>
      <c r="K35" s="101"/>
      <c r="L35" s="226" t="s">
        <v>14</v>
      </c>
      <c r="M35" s="248">
        <f>+BKK!M35+DMK!M35+CNX!M35+HDY!M35+HKT!M35+CEI!M35</f>
        <v>1433552</v>
      </c>
      <c r="N35" s="249">
        <f>+BKK!N35+DMK!N35+CNX!N35+HDY!N35+HKT!N35+CEI!N35</f>
        <v>1433439</v>
      </c>
      <c r="O35" s="142">
        <f>M35+N35</f>
        <v>2866991</v>
      </c>
      <c r="P35" s="102">
        <f>+BKK!P35+DMK!P35+CNX!P35+HDY!P35+HKT!P35+CEI!P35</f>
        <v>989</v>
      </c>
      <c r="Q35" s="145">
        <f>O35+P35</f>
        <v>2867980</v>
      </c>
      <c r="R35" s="248">
        <f>+BKK!R35+DMK!R35+CNX!R35+HDY!R35+HKT!R35+CEI!R35</f>
        <v>1783868</v>
      </c>
      <c r="S35" s="249">
        <f>+BKK!S35+DMK!S35+CNX!S35+HDY!S35+HKT!S35+CEI!S35</f>
        <v>1789330</v>
      </c>
      <c r="T35" s="142">
        <f>+R35+S35</f>
        <v>3573198</v>
      </c>
      <c r="U35" s="102">
        <f>+BKK!U35+DMK!U35+CNX!U35+HDY!U35+HKT!U35+CEI!U35</f>
        <v>1370</v>
      </c>
      <c r="V35" s="147">
        <f>T35+U35</f>
        <v>3574568</v>
      </c>
      <c r="W35" s="222">
        <f t="shared" ref="W35:W47" si="21">IF(Q35=0,0,((V35/Q35)-1)*100)</f>
        <v>24.637131360748675</v>
      </c>
    </row>
    <row r="36" spans="1:23">
      <c r="A36" s="95" t="str">
        <f t="shared" si="2"/>
        <v xml:space="preserve"> </v>
      </c>
      <c r="B36" s="226" t="s">
        <v>15</v>
      </c>
      <c r="C36" s="246">
        <f>+BKK!C36+DMK!C36+CNX!C36+HDY!C36+HKT!C36+CEI!C36</f>
        <v>11010</v>
      </c>
      <c r="D36" s="247">
        <f>+BKK!D36+DMK!D36+CNX!D36+HDY!D36+HKT!D36+CEI!D36</f>
        <v>11063</v>
      </c>
      <c r="E36" s="100">
        <f>C36+D36</f>
        <v>22073</v>
      </c>
      <c r="F36" s="246">
        <f>+BKK!F36+DMK!F36+CNX!F36+HDY!F36+HKT!F36+CEI!F36</f>
        <v>13403</v>
      </c>
      <c r="G36" s="247">
        <f>+BKK!G36+DMK!G36+CNX!G36+HDY!G36+HKT!G36+CEI!G36</f>
        <v>13385</v>
      </c>
      <c r="H36" s="100">
        <f>F36+G36</f>
        <v>26788</v>
      </c>
      <c r="I36" s="222">
        <f t="shared" si="20"/>
        <v>21.360938703393284</v>
      </c>
      <c r="K36" s="101"/>
      <c r="L36" s="226" t="s">
        <v>15</v>
      </c>
      <c r="M36" s="248">
        <f>+BKK!M36+DMK!M36+CNX!M36+HDY!M36+HKT!M36+CEI!M36</f>
        <v>1429578</v>
      </c>
      <c r="N36" s="249">
        <f>+BKK!N36+DMK!N36+CNX!N36+HDY!N36+HKT!N36+CEI!N36</f>
        <v>1433264</v>
      </c>
      <c r="O36" s="142">
        <f>M36+N36</f>
        <v>2862842</v>
      </c>
      <c r="P36" s="102">
        <f>+BKK!P36+DMK!P36+CNX!P36+HDY!P36+HKT!P36+CEI!P36</f>
        <v>2388</v>
      </c>
      <c r="Q36" s="145">
        <f>O36+P36</f>
        <v>2865230</v>
      </c>
      <c r="R36" s="248">
        <f>+BKK!R36+DMK!R36+CNX!R36+HDY!R36+HKT!R36+CEI!R36</f>
        <v>1710973</v>
      </c>
      <c r="S36" s="249">
        <f>+BKK!S36+DMK!S36+CNX!S36+HDY!S36+HKT!S36+CEI!S36</f>
        <v>1723322</v>
      </c>
      <c r="T36" s="142">
        <f>+R36+S36</f>
        <v>3434295</v>
      </c>
      <c r="U36" s="102">
        <f>+BKK!U36+DMK!U36+CNX!U36+HDY!U36+HKT!U36+CEI!U36</f>
        <v>1689</v>
      </c>
      <c r="V36" s="147">
        <f>T36+U36</f>
        <v>3435984</v>
      </c>
      <c r="W36" s="222">
        <f t="shared" si="21"/>
        <v>19.920006421823032</v>
      </c>
    </row>
    <row r="37" spans="1:23" ht="13.5" thickBot="1">
      <c r="A37" s="95" t="str">
        <f t="shared" si="2"/>
        <v xml:space="preserve"> </v>
      </c>
      <c r="B37" s="232" t="s">
        <v>16</v>
      </c>
      <c r="C37" s="250">
        <f>+BKK!C37+DMK!C37+CNX!C37+HDY!C37+HKT!C37+CEI!C37</f>
        <v>12536</v>
      </c>
      <c r="D37" s="251">
        <f>+BKK!D37+DMK!D37+CNX!D37+HDY!D37+HKT!D37+CEI!D37</f>
        <v>12585</v>
      </c>
      <c r="E37" s="100">
        <f>C37+D37</f>
        <v>25121</v>
      </c>
      <c r="F37" s="250">
        <f>+BKK!F37+DMK!F37+CNX!F37+HDY!F37+HKT!F37+CEI!F37</f>
        <v>14707</v>
      </c>
      <c r="G37" s="251">
        <f>+BKK!G37+DMK!G37+CNX!G37+HDY!G37+HKT!G37+CEI!G37</f>
        <v>14708</v>
      </c>
      <c r="H37" s="100">
        <f>F37+G37</f>
        <v>29415</v>
      </c>
      <c r="I37" s="222">
        <f t="shared" si="20"/>
        <v>17.093268580072451</v>
      </c>
      <c r="K37" s="101"/>
      <c r="L37" s="232" t="s">
        <v>16</v>
      </c>
      <c r="M37" s="248">
        <f>+BKK!M37+DMK!M37+CNX!M37+HDY!M37+HKT!M37+CEI!M37</f>
        <v>1532591</v>
      </c>
      <c r="N37" s="249">
        <f>+BKK!N37+DMK!N37+CNX!N37+HDY!N37+HKT!N37+CEI!N37</f>
        <v>1614872</v>
      </c>
      <c r="O37" s="142">
        <f>M37+N37</f>
        <v>3147463</v>
      </c>
      <c r="P37" s="102">
        <f>+BKK!P37+DMK!P37+CNX!P37+HDY!P37+HKT!P37+CEI!P37</f>
        <v>2590</v>
      </c>
      <c r="Q37" s="145">
        <f>O37+P37</f>
        <v>3150053</v>
      </c>
      <c r="R37" s="248">
        <f>+BKK!R37+DMK!R37+CNX!R37+HDY!R37+HKT!R37+CEI!R37</f>
        <v>1889536</v>
      </c>
      <c r="S37" s="249">
        <f>+BKK!S37+DMK!S37+CNX!S37+HDY!S37+HKT!S37+CEI!S37</f>
        <v>2002648</v>
      </c>
      <c r="T37" s="142">
        <f>+R37+S37</f>
        <v>3892184</v>
      </c>
      <c r="U37" s="102">
        <f>+BKK!U37+DMK!U37+CNX!U37+HDY!U37+HKT!U37+CEI!U37</f>
        <v>1120</v>
      </c>
      <c r="V37" s="147">
        <f>T37+U37</f>
        <v>3893304</v>
      </c>
      <c r="W37" s="222">
        <f t="shared" si="21"/>
        <v>23.594872848171121</v>
      </c>
    </row>
    <row r="38" spans="1:23" ht="14.25" thickTop="1" thickBot="1">
      <c r="A38" s="95" t="str">
        <f>IF(ISERROR(F38/G38)," ",IF(F38/G38&gt;0.5,IF(F38/G38&lt;1.5," ","NOT OK"),"NOT OK"))</f>
        <v xml:space="preserve"> </v>
      </c>
      <c r="B38" s="210" t="s">
        <v>17</v>
      </c>
      <c r="C38" s="103">
        <f>C37+C35+C36</f>
        <v>34513</v>
      </c>
      <c r="D38" s="104">
        <f>D37+D35+D36</f>
        <v>34668</v>
      </c>
      <c r="E38" s="105">
        <f>+E35+E36+E37</f>
        <v>69181</v>
      </c>
      <c r="F38" s="103">
        <f>F37+F35+F36</f>
        <v>41475</v>
      </c>
      <c r="G38" s="104">
        <f>G37+G35+G36</f>
        <v>41418</v>
      </c>
      <c r="H38" s="105">
        <f>+H35+H36+H37</f>
        <v>82893</v>
      </c>
      <c r="I38" s="106">
        <f>IF(E38=0,0,((H38/E38)-1)*100)</f>
        <v>19.820470938552504</v>
      </c>
      <c r="L38" s="203" t="s">
        <v>17</v>
      </c>
      <c r="M38" s="148">
        <f t="shared" ref="M38:V38" si="22">M37+M36+M35</f>
        <v>4395721</v>
      </c>
      <c r="N38" s="149">
        <f t="shared" si="22"/>
        <v>4481575</v>
      </c>
      <c r="O38" s="148">
        <f t="shared" si="22"/>
        <v>8877296</v>
      </c>
      <c r="P38" s="148">
        <f t="shared" si="22"/>
        <v>5967</v>
      </c>
      <c r="Q38" s="148">
        <f t="shared" si="22"/>
        <v>8883263</v>
      </c>
      <c r="R38" s="148">
        <f t="shared" si="22"/>
        <v>5384377</v>
      </c>
      <c r="S38" s="149">
        <f t="shared" si="22"/>
        <v>5515300</v>
      </c>
      <c r="T38" s="148">
        <f t="shared" si="22"/>
        <v>10899677</v>
      </c>
      <c r="U38" s="148">
        <f t="shared" si="22"/>
        <v>4179</v>
      </c>
      <c r="V38" s="150">
        <f t="shared" si="22"/>
        <v>10903856</v>
      </c>
      <c r="W38" s="151">
        <f>IF(Q38=0,0,((V38/Q38)-1)*100)</f>
        <v>22.746067520459533</v>
      </c>
    </row>
    <row r="39" spans="1:23" ht="13.5" thickTop="1">
      <c r="A39" s="95" t="str">
        <f t="shared" si="2"/>
        <v xml:space="preserve"> </v>
      </c>
      <c r="B39" s="226" t="s">
        <v>18</v>
      </c>
      <c r="C39" s="246">
        <f>+BKK!C39+DMK!C39+CNX!C39+HDY!C39+HKT!C39+CEI!C39</f>
        <v>12943</v>
      </c>
      <c r="D39" s="247">
        <f>+BKK!D39+DMK!D39+CNX!D39+HDY!D39+HKT!D39+CEI!D39</f>
        <v>13011</v>
      </c>
      <c r="E39" s="100">
        <f>C39+D39</f>
        <v>25954</v>
      </c>
      <c r="F39" s="246">
        <f>+BKK!F39+DMK!F39+CNX!F39+HDY!F39+HKT!F39+CEI!F39</f>
        <v>14940</v>
      </c>
      <c r="G39" s="247">
        <f>+BKK!G39+DMK!G39+CNX!G39+HDY!G39+HKT!G39+CEI!G39</f>
        <v>15006</v>
      </c>
      <c r="H39" s="100">
        <f>F39+G39</f>
        <v>29946</v>
      </c>
      <c r="I39" s="222">
        <f t="shared" si="20"/>
        <v>15.381058796331981</v>
      </c>
      <c r="L39" s="226" t="s">
        <v>18</v>
      </c>
      <c r="M39" s="248">
        <f>+BKK!M39+DMK!M39+CNX!M39+HDY!M39+HKT!M39+CEI!M39</f>
        <v>1662634</v>
      </c>
      <c r="N39" s="249">
        <f>+BKK!N39+DMK!N39+CNX!N39+HDY!N39+HKT!N39+CEI!N39</f>
        <v>1616720</v>
      </c>
      <c r="O39" s="142">
        <f>M39+N39</f>
        <v>3279354</v>
      </c>
      <c r="P39" s="102">
        <f>+BKK!P39+DMK!P39+CNX!P39+HDY!P39+HKT!P39+CEI!P39</f>
        <v>2685</v>
      </c>
      <c r="Q39" s="145">
        <f>O39+P39</f>
        <v>3282039</v>
      </c>
      <c r="R39" s="248">
        <f>+BKK!R39+DMK!R39+CNX!R39+HDY!R39+HKT!R39+CEI!R39</f>
        <v>2057740</v>
      </c>
      <c r="S39" s="249">
        <f>+BKK!S39+DMK!S39+CNX!S39+HDY!S39+HKT!S39+CEI!S39</f>
        <v>1994292</v>
      </c>
      <c r="T39" s="142">
        <f>R39+S39</f>
        <v>4052032</v>
      </c>
      <c r="U39" s="102">
        <f>+BKK!U39+DMK!U39+CNX!U39+HDY!U39+HKT!U39+CEI!U39</f>
        <v>1350</v>
      </c>
      <c r="V39" s="147">
        <f>T39+U39</f>
        <v>4053382</v>
      </c>
      <c r="W39" s="222">
        <f t="shared" si="21"/>
        <v>23.50194497993472</v>
      </c>
    </row>
    <row r="40" spans="1:23">
      <c r="A40" s="95" t="str">
        <f t="shared" si="2"/>
        <v xml:space="preserve"> </v>
      </c>
      <c r="B40" s="226" t="s">
        <v>19</v>
      </c>
      <c r="C40" s="248">
        <f>+BKK!C40+DMK!C40+CNX!C40+HDY!C40+HKT!C40+CEI!C40</f>
        <v>11524</v>
      </c>
      <c r="D40" s="252">
        <f>+BKK!D40+DMK!D40+CNX!D40+HDY!D40+HKT!D40+CEI!D40</f>
        <v>11575</v>
      </c>
      <c r="E40" s="100">
        <f>C40+D40</f>
        <v>23099</v>
      </c>
      <c r="F40" s="248">
        <f>+BKK!F40+DMK!F40+CNX!F40+HDY!F40+HKT!F40+CEI!F40</f>
        <v>13654</v>
      </c>
      <c r="G40" s="252">
        <f>+BKK!G40+DMK!G40+CNX!G40+HDY!G40+HKT!G40+CEI!G40</f>
        <v>13691</v>
      </c>
      <c r="H40" s="107">
        <f>F40+G40</f>
        <v>27345</v>
      </c>
      <c r="I40" s="222">
        <f>IF(E40=0,0,((H40/E40)-1)*100)</f>
        <v>18.381748127624565</v>
      </c>
      <c r="L40" s="226" t="s">
        <v>19</v>
      </c>
      <c r="M40" s="248">
        <f>+BKK!M40+DMK!M40+CNX!M40+HDY!M40+HKT!M40+CEI!M40</f>
        <v>1515907</v>
      </c>
      <c r="N40" s="249">
        <f>+BKK!N40+DMK!N40+CNX!N40+HDY!N40+HKT!N40+CEI!N40</f>
        <v>1493918</v>
      </c>
      <c r="O40" s="142">
        <f>M40+N40</f>
        <v>3009825</v>
      </c>
      <c r="P40" s="102">
        <f>+BKK!P40+DMK!P40+CNX!P40+HDY!P40+HKT!P40+CEI!P40</f>
        <v>2157</v>
      </c>
      <c r="Q40" s="145">
        <f>O40+P40</f>
        <v>3011982</v>
      </c>
      <c r="R40" s="248">
        <f>+BKK!R40+DMK!R40+CNX!R40+HDY!R40+HKT!R40+CEI!R40</f>
        <v>1916654</v>
      </c>
      <c r="S40" s="249">
        <f>+BKK!S40+DMK!S40+CNX!S40+HDY!S40+HKT!S40+CEI!S40</f>
        <v>1920855</v>
      </c>
      <c r="T40" s="142">
        <f>R40+S40</f>
        <v>3837509</v>
      </c>
      <c r="U40" s="102">
        <f>+BKK!U40+DMK!U40+CNX!U40+HDY!U40+HKT!U40+CEI!U40</f>
        <v>1467</v>
      </c>
      <c r="V40" s="147">
        <f>T40+U40</f>
        <v>3838976</v>
      </c>
      <c r="W40" s="222">
        <f>IF(Q40=0,0,((V40/Q40)-1)*100)</f>
        <v>27.456804190728889</v>
      </c>
    </row>
    <row r="41" spans="1:23" ht="13.5" thickBot="1">
      <c r="A41" s="95" t="str">
        <f>IF(ISERROR(F41/G41)," ",IF(F41/G41&gt;0.5,IF(F41/G41&lt;1.5," ","NOT OK"),"NOT OK"))</f>
        <v xml:space="preserve"> </v>
      </c>
      <c r="B41" s="226" t="s">
        <v>20</v>
      </c>
      <c r="C41" s="248">
        <f>+BKK!C41+DMK!C41+CNX!C41+HDY!C41+HKT!C41+CEI!C41</f>
        <v>12807</v>
      </c>
      <c r="D41" s="252">
        <f>+BKK!D41+DMK!D41+CNX!D41+HDY!D41+HKT!D41+CEI!D41</f>
        <v>12834</v>
      </c>
      <c r="E41" s="100">
        <f>+D41+C41</f>
        <v>25641</v>
      </c>
      <c r="F41" s="248">
        <f>+BKK!F41+DMK!F41+CNX!F41+HDY!F41+HKT!F41+CEI!F41</f>
        <v>14954</v>
      </c>
      <c r="G41" s="252">
        <f>+BKK!G41+DMK!G41+CNX!G41+HDY!G41+HKT!G41+CEI!G41</f>
        <v>14926</v>
      </c>
      <c r="H41" s="107">
        <f>+G41+F41</f>
        <v>29880</v>
      </c>
      <c r="I41" s="222">
        <f>IF(E41=0,0,((H41/E41)-1)*100)</f>
        <v>16.532116532116525</v>
      </c>
      <c r="L41" s="226" t="s">
        <v>20</v>
      </c>
      <c r="M41" s="248">
        <f>+BKK!M41+DMK!M41+CNX!M41+HDY!M41+HKT!M41+CEI!M41</f>
        <v>1645792</v>
      </c>
      <c r="N41" s="249">
        <f>+BKK!N41+DMK!N41+CNX!N41+HDY!N41+HKT!N41+CEI!N41</f>
        <v>1619439</v>
      </c>
      <c r="O41" s="142">
        <f>M41+N41</f>
        <v>3265231</v>
      </c>
      <c r="P41" s="102">
        <f>+BKK!P41+DMK!P41+CNX!P41+HDY!P41+HKT!P41+CEI!P41</f>
        <v>2983</v>
      </c>
      <c r="Q41" s="145">
        <f>O41+P41</f>
        <v>3268214</v>
      </c>
      <c r="R41" s="248">
        <f>+BKK!R41+DMK!R41+CNX!R41+HDY!R41+HKT!R41+CEI!R41</f>
        <v>2064163</v>
      </c>
      <c r="S41" s="249">
        <f>+BKK!S41+DMK!S41+CNX!S41+HDY!S41+HKT!S41+CEI!S41</f>
        <v>2034201</v>
      </c>
      <c r="T41" s="142">
        <f>R41+S41</f>
        <v>4098364</v>
      </c>
      <c r="U41" s="102">
        <f>+BKK!U41+DMK!U41+CNX!U41+HDY!U41+HKT!U41+CEI!U41</f>
        <v>1709</v>
      </c>
      <c r="V41" s="147">
        <f>T41+U41</f>
        <v>4100073</v>
      </c>
      <c r="W41" s="222">
        <f>IF(Q41=0,0,((V41/Q41)-1)*100)</f>
        <v>25.453015010644965</v>
      </c>
    </row>
    <row r="42" spans="1:23" ht="14.25" thickTop="1" thickBot="1">
      <c r="A42" s="95" t="str">
        <f>IF(ISERROR(F42/G42)," ",IF(F42/G42&gt;0.5,IF(F42/G42&lt;1.5," ","NOT OK"),"NOT OK"))</f>
        <v xml:space="preserve"> </v>
      </c>
      <c r="B42" s="210" t="s">
        <v>89</v>
      </c>
      <c r="C42" s="103">
        <f t="shared" ref="C42:H42" si="23">+C39+C40+C41</f>
        <v>37274</v>
      </c>
      <c r="D42" s="104">
        <f t="shared" si="23"/>
        <v>37420</v>
      </c>
      <c r="E42" s="105">
        <f t="shared" si="23"/>
        <v>74694</v>
      </c>
      <c r="F42" s="103">
        <f t="shared" si="23"/>
        <v>43548</v>
      </c>
      <c r="G42" s="104">
        <f t="shared" si="23"/>
        <v>43623</v>
      </c>
      <c r="H42" s="105">
        <f t="shared" si="23"/>
        <v>87171</v>
      </c>
      <c r="I42" s="106">
        <f>IF(E42=0,0,((H42/E42)-1)*100)</f>
        <v>16.704152944011575</v>
      </c>
      <c r="L42" s="203" t="s">
        <v>89</v>
      </c>
      <c r="M42" s="148">
        <f t="shared" ref="M42:V42" si="24">+M39+M40+M41</f>
        <v>4824333</v>
      </c>
      <c r="N42" s="149">
        <f t="shared" si="24"/>
        <v>4730077</v>
      </c>
      <c r="O42" s="148">
        <f t="shared" si="24"/>
        <v>9554410</v>
      </c>
      <c r="P42" s="148">
        <f t="shared" si="24"/>
        <v>7825</v>
      </c>
      <c r="Q42" s="148">
        <f t="shared" si="24"/>
        <v>9562235</v>
      </c>
      <c r="R42" s="148">
        <f t="shared" si="24"/>
        <v>6038557</v>
      </c>
      <c r="S42" s="149">
        <f t="shared" si="24"/>
        <v>5949348</v>
      </c>
      <c r="T42" s="148">
        <f t="shared" si="24"/>
        <v>11987905</v>
      </c>
      <c r="U42" s="148">
        <f t="shared" si="24"/>
        <v>4526</v>
      </c>
      <c r="V42" s="150">
        <f t="shared" si="24"/>
        <v>11992431</v>
      </c>
      <c r="W42" s="151">
        <f>IF(Q42=0,0,((V42/Q42)-1)*100)</f>
        <v>25.414518676857444</v>
      </c>
    </row>
    <row r="43" spans="1:23" ht="13.5" thickTop="1">
      <c r="A43" s="95" t="str">
        <f t="shared" si="2"/>
        <v xml:space="preserve"> </v>
      </c>
      <c r="B43" s="226" t="s">
        <v>33</v>
      </c>
      <c r="C43" s="253">
        <f>+BKK!C43+DMK!C43+CNX!C43+HDY!C43+HKT!C43+CEI!C43</f>
        <v>12451</v>
      </c>
      <c r="D43" s="254">
        <f>+BKK!D43+DMK!D43+CNX!D43+HDY!D43+HKT!D43+CEI!D43</f>
        <v>12516</v>
      </c>
      <c r="E43" s="100">
        <f>C43+D43</f>
        <v>24967</v>
      </c>
      <c r="F43" s="253">
        <f>+BKK!F43+DMK!F43+CNX!F43+HDY!F43+HKT!F43+CEI!F43</f>
        <v>14482</v>
      </c>
      <c r="G43" s="254">
        <f>+BKK!G43+DMK!G43+CNX!G43+HDY!G43+HKT!G43+CEI!G43</f>
        <v>14492</v>
      </c>
      <c r="H43" s="107">
        <f>F43+G43</f>
        <v>28974</v>
      </c>
      <c r="I43" s="222">
        <f t="shared" si="20"/>
        <v>16.049184924099812</v>
      </c>
      <c r="L43" s="226" t="s">
        <v>21</v>
      </c>
      <c r="M43" s="248">
        <f>+BKK!M43+DMK!M43+CNX!M43+HDY!M43+HKT!M43+CEI!M43</f>
        <v>1632447</v>
      </c>
      <c r="N43" s="249">
        <f>+BKK!N43+DMK!N43+CNX!N43+HDY!N43+HKT!N43+CEI!N43</f>
        <v>1632200</v>
      </c>
      <c r="O43" s="142">
        <f>SUM(M43:N43)</f>
        <v>3264647</v>
      </c>
      <c r="P43" s="102">
        <f>+BKK!P43+DMK!P43+CNX!P43+HDY!P43+HKT!P43+CEI!P43</f>
        <v>2536</v>
      </c>
      <c r="Q43" s="145">
        <f>+O43+P43</f>
        <v>3267183</v>
      </c>
      <c r="R43" s="248">
        <f>+BKK!R43+DMK!R43+CNX!R43+HDY!R43+HKT!R43+CEI!R43</f>
        <v>1963375</v>
      </c>
      <c r="S43" s="249">
        <f>+BKK!S43+DMK!S43+CNX!S43+HDY!S43+HKT!S43+CEI!S43</f>
        <v>1954023</v>
      </c>
      <c r="T43" s="142">
        <f>+R43+S43</f>
        <v>3917398</v>
      </c>
      <c r="U43" s="102">
        <f>+BKK!U43+DMK!U43+CNX!U43+HDY!U43+HKT!U43+CEI!U43</f>
        <v>1465</v>
      </c>
      <c r="V43" s="147">
        <f>+T43+U43</f>
        <v>3918863</v>
      </c>
      <c r="W43" s="222">
        <f t="shared" si="21"/>
        <v>19.946235028769422</v>
      </c>
    </row>
    <row r="44" spans="1:23">
      <c r="A44" s="95" t="str">
        <f>IF(ISERROR(F44/G44)," ",IF(F44/G44&gt;0.5,IF(F44/G44&lt;1.5," ","NOT OK"),"NOT OK"))</f>
        <v xml:space="preserve"> </v>
      </c>
      <c r="B44" s="226" t="s">
        <v>90</v>
      </c>
      <c r="C44" s="253">
        <f>+BKK!C44+DMK!C44+CNX!C44+HDY!C44+HKT!C44+CEI!C44</f>
        <v>12124</v>
      </c>
      <c r="D44" s="254">
        <f>+BKK!D44+DMK!D44+CNX!D44+HDY!D44+HKT!D44+CEI!D44</f>
        <v>12127</v>
      </c>
      <c r="E44" s="100">
        <f>C44+D44</f>
        <v>24251</v>
      </c>
      <c r="F44" s="253">
        <f>+BKK!F44+DMK!F44+CNX!F44+HDY!F44+HKT!F44+CEI!F44</f>
        <v>14626</v>
      </c>
      <c r="G44" s="254">
        <f>+BKK!G44+DMK!G44+CNX!G44+HDY!G44+HKT!G44+CEI!G44</f>
        <v>14622</v>
      </c>
      <c r="H44" s="107">
        <f>F44+G44</f>
        <v>29248</v>
      </c>
      <c r="I44" s="222">
        <f>IF(E44=0,0,((H44/E44)-1)*100)</f>
        <v>20.605335862438668</v>
      </c>
      <c r="L44" s="226" t="s">
        <v>90</v>
      </c>
      <c r="M44" s="248">
        <f>+BKK!M44+DMK!M44+CNX!M44+HDY!M44+HKT!M44+CEI!M44</f>
        <v>1443675</v>
      </c>
      <c r="N44" s="249">
        <f>+BKK!N44+DMK!N44+CNX!N44+HDY!N44+HKT!N44+CEI!N44</f>
        <v>1427635</v>
      </c>
      <c r="O44" s="142">
        <f>SUM(M44:N44)</f>
        <v>2871310</v>
      </c>
      <c r="P44" s="102">
        <f>+BKK!P44+DMK!P44+CNX!P44+HDY!P44+HKT!P44+CEI!P44</f>
        <v>1082</v>
      </c>
      <c r="Q44" s="145">
        <f>+O44+P44</f>
        <v>2872392</v>
      </c>
      <c r="R44" s="248">
        <f>+BKK!R44+DMK!R44+CNX!R44+HDY!R44+HKT!R44+CEI!R44</f>
        <v>1845946</v>
      </c>
      <c r="S44" s="249">
        <f>+BKK!S44+DMK!S44+CNX!S44+HDY!S44+HKT!S44+CEI!S44</f>
        <v>1838661</v>
      </c>
      <c r="T44" s="142">
        <f>+R44+S44</f>
        <v>3684607</v>
      </c>
      <c r="U44" s="102">
        <f>+BKK!U44+DMK!U44+CNX!U44+HDY!U44+HKT!U44+CEI!U44</f>
        <v>1394</v>
      </c>
      <c r="V44" s="147">
        <f>+T44+U44</f>
        <v>3686001</v>
      </c>
      <c r="W44" s="222">
        <f>IF(Q44=0,0,((V44/Q44)-1)*100)</f>
        <v>28.325138073076374</v>
      </c>
    </row>
    <row r="45" spans="1:23" ht="13.5" thickBot="1">
      <c r="A45" s="95" t="str">
        <f t="shared" si="2"/>
        <v xml:space="preserve"> </v>
      </c>
      <c r="B45" s="226" t="s">
        <v>22</v>
      </c>
      <c r="C45" s="253">
        <f>+BKK!C45+DMK!C45+CNX!C45+HDY!C45+HKT!C45+CEI!C45</f>
        <v>10897</v>
      </c>
      <c r="D45" s="254">
        <f>+BKK!D45+DMK!D45+CNX!D45+HDY!D45+HKT!D45+CEI!D45</f>
        <v>10931</v>
      </c>
      <c r="E45" s="100">
        <f>C45+D45</f>
        <v>21828</v>
      </c>
      <c r="F45" s="253">
        <f>+BKK!F45+DMK!F45+CNX!F45+HDY!F45+HKT!F45+CEI!F45</f>
        <v>13713</v>
      </c>
      <c r="G45" s="254">
        <f>+BKK!G45+DMK!G45+CNX!G45+HDY!G45+HKT!G45+CEI!G45</f>
        <v>13718</v>
      </c>
      <c r="H45" s="107">
        <f>F45+G45</f>
        <v>27431</v>
      </c>
      <c r="I45" s="222">
        <f t="shared" si="20"/>
        <v>25.668865677111974</v>
      </c>
      <c r="L45" s="226" t="s">
        <v>22</v>
      </c>
      <c r="M45" s="248">
        <f>+BKK!M45+DMK!M45+CNX!M45+HDY!M45+HKT!M45+CEI!M45</f>
        <v>1277495</v>
      </c>
      <c r="N45" s="249">
        <f>+BKK!N45+DMK!N45+CNX!N45+HDY!N45+HKT!N45+CEI!N45</f>
        <v>1280020</v>
      </c>
      <c r="O45" s="143">
        <f>SUM(M45:N45)</f>
        <v>2557515</v>
      </c>
      <c r="P45" s="255">
        <f>+BKK!P45+DMK!P45+CNX!P45+HDY!P45+HKT!P45+CEI!P45</f>
        <v>810</v>
      </c>
      <c r="Q45" s="145">
        <f>O45+P45</f>
        <v>2558325</v>
      </c>
      <c r="R45" s="248">
        <f>+BKK!R45+DMK!R45+CNX!R45+HDY!R45+HKT!R45+CEI!R45</f>
        <v>1689590</v>
      </c>
      <c r="S45" s="249">
        <f>+BKK!S45+DMK!S45+CNX!S45+HDY!S45+HKT!S45+CEI!S45</f>
        <v>1690961</v>
      </c>
      <c r="T45" s="143">
        <f>+R45+S45</f>
        <v>3380551</v>
      </c>
      <c r="U45" s="255">
        <f>+BKK!U45+DMK!U45+CNX!U45+HDY!U45+HKT!U45+CEI!U45</f>
        <v>648</v>
      </c>
      <c r="V45" s="147">
        <f t="shared" ref="V45" si="25">+T45+U45</f>
        <v>3381199</v>
      </c>
      <c r="W45" s="222">
        <f t="shared" si="21"/>
        <v>32.164560796614985</v>
      </c>
    </row>
    <row r="46" spans="1:23" ht="16.5" thickTop="1" thickBot="1">
      <c r="A46" s="115" t="str">
        <f t="shared" si="2"/>
        <v xml:space="preserve"> </v>
      </c>
      <c r="B46" s="211" t="s">
        <v>23</v>
      </c>
      <c r="C46" s="110">
        <f>+C43+C44+C45</f>
        <v>35472</v>
      </c>
      <c r="D46" s="111">
        <f t="shared" ref="D46" si="26">+D43+D44+D45</f>
        <v>35574</v>
      </c>
      <c r="E46" s="112">
        <f t="shared" ref="E46" si="27">+E43+E44+E45</f>
        <v>71046</v>
      </c>
      <c r="F46" s="113">
        <f t="shared" ref="F46" si="28">+F43+F44+F45</f>
        <v>42821</v>
      </c>
      <c r="G46" s="114">
        <f t="shared" ref="G46" si="29">+G43+G44+G45</f>
        <v>42832</v>
      </c>
      <c r="H46" s="114">
        <f t="shared" ref="H46" si="30">+H43+H44+H45</f>
        <v>85653</v>
      </c>
      <c r="I46" s="106">
        <f t="shared" si="20"/>
        <v>20.559918925766407</v>
      </c>
      <c r="J46" s="115"/>
      <c r="K46" s="116"/>
      <c r="L46" s="204" t="s">
        <v>23</v>
      </c>
      <c r="M46" s="152">
        <f>+M43+M44+M45</f>
        <v>4353617</v>
      </c>
      <c r="N46" s="152">
        <f t="shared" ref="N46" si="31">+N43+N44+N45</f>
        <v>4339855</v>
      </c>
      <c r="O46" s="153">
        <f t="shared" ref="O46" si="32">+O43+O44+O45</f>
        <v>8693472</v>
      </c>
      <c r="P46" s="153">
        <f t="shared" ref="P46" si="33">+P43+P44+P45</f>
        <v>4428</v>
      </c>
      <c r="Q46" s="153">
        <f t="shared" ref="Q46" si="34">+Q43+Q44+Q45</f>
        <v>8697900</v>
      </c>
      <c r="R46" s="152">
        <f t="shared" ref="R46" si="35">+R43+R44+R45</f>
        <v>5498911</v>
      </c>
      <c r="S46" s="152">
        <f t="shared" ref="S46" si="36">+S43+S44+S45</f>
        <v>5483645</v>
      </c>
      <c r="T46" s="153">
        <f t="shared" ref="T46" si="37">+T43+T44+T45</f>
        <v>10982556</v>
      </c>
      <c r="U46" s="153">
        <f t="shared" ref="U46" si="38">+U43+U44+U45</f>
        <v>3507</v>
      </c>
      <c r="V46" s="153">
        <f t="shared" ref="V46" si="39">+V43+V44+V45</f>
        <v>10986063</v>
      </c>
      <c r="W46" s="154">
        <f t="shared" si="21"/>
        <v>26.307074121339635</v>
      </c>
    </row>
    <row r="47" spans="1:23" ht="13.5" thickTop="1">
      <c r="A47" s="95" t="str">
        <f t="shared" si="2"/>
        <v xml:space="preserve"> </v>
      </c>
      <c r="B47" s="226" t="s">
        <v>24</v>
      </c>
      <c r="C47" s="248">
        <f>+BKK!C47+DMK!C47+CNX!C47+HDY!C47+HKT!C47+CEI!C47</f>
        <v>11488</v>
      </c>
      <c r="D47" s="252">
        <f>+BKK!D47+DMK!D47+CNX!D47+HDY!D47+HKT!D47+CEI!D47</f>
        <v>11440</v>
      </c>
      <c r="E47" s="117">
        <f>C47+D47</f>
        <v>22928</v>
      </c>
      <c r="F47" s="248">
        <f>+BKK!F47+DMK!F47+CNX!F47+HDY!F47+HKT!F47+CEI!F47</f>
        <v>14405</v>
      </c>
      <c r="G47" s="252">
        <f>+BKK!G47+DMK!G47+CNX!G47+HDY!G47+HKT!G47+CEI!G47</f>
        <v>14421</v>
      </c>
      <c r="H47" s="118">
        <f>F47+G47</f>
        <v>28826</v>
      </c>
      <c r="I47" s="222">
        <f t="shared" si="20"/>
        <v>25.724005582693653</v>
      </c>
      <c r="L47" s="226" t="s">
        <v>25</v>
      </c>
      <c r="M47" s="248">
        <f>+BKK!M47+DMK!M47+CNX!M47+HDY!M47+HKT!M47+CEI!M47</f>
        <v>1517212</v>
      </c>
      <c r="N47" s="249">
        <f>+BKK!N47+DMK!N47+CNX!N47+HDY!N47+HKT!N47+CEI!N47</f>
        <v>1527008</v>
      </c>
      <c r="O47" s="143">
        <f>SUM(M47:N47)</f>
        <v>3044220</v>
      </c>
      <c r="P47" s="256">
        <f>+BKK!P47+DMK!P47+CNX!P47+HDY!P47+HKT!P47+CEI!P47</f>
        <v>1478</v>
      </c>
      <c r="Q47" s="145">
        <f>O47+P47</f>
        <v>3045698</v>
      </c>
      <c r="R47" s="248">
        <f>+BKK!R47+DMK!R47+CNX!R47+HDY!R47+HKT!R47+CEI!R47</f>
        <v>1969704</v>
      </c>
      <c r="S47" s="249">
        <f>+BKK!S47+DMK!S47+CNX!S47+HDY!S47+HKT!S47+CEI!S47</f>
        <v>2003508</v>
      </c>
      <c r="T47" s="143">
        <f>+R47+S47</f>
        <v>3973212</v>
      </c>
      <c r="U47" s="256">
        <f>+BKK!U47+DMK!U47+CNX!U47+HDY!U47+HKT!U47+CEI!U47</f>
        <v>1015</v>
      </c>
      <c r="V47" s="147">
        <f>+T47+U47</f>
        <v>3974227</v>
      </c>
      <c r="W47" s="222">
        <f t="shared" si="21"/>
        <v>30.486574834405779</v>
      </c>
    </row>
    <row r="48" spans="1:23">
      <c r="A48" s="95" t="str">
        <f t="shared" si="2"/>
        <v xml:space="preserve"> </v>
      </c>
      <c r="B48" s="226" t="s">
        <v>26</v>
      </c>
      <c r="C48" s="248">
        <f>+BKK!C48+DMK!C48+CNX!C48+HDY!C48+HKT!C48+CEI!C48</f>
        <v>12141</v>
      </c>
      <c r="D48" s="252">
        <f>+BKK!D48+DMK!D48+CNX!D48+HDY!D48+HKT!D48+CEI!D48</f>
        <v>12093</v>
      </c>
      <c r="E48" s="119">
        <f>C48+D48</f>
        <v>24234</v>
      </c>
      <c r="F48" s="248">
        <f>+BKK!F48+DMK!F48+CNX!F48+HDY!F48+HKT!F48+CEI!F48</f>
        <v>14799</v>
      </c>
      <c r="G48" s="252">
        <f>+BKK!G48+DMK!G48+CNX!G48+HDY!G48+HKT!G48+CEI!G48</f>
        <v>14846</v>
      </c>
      <c r="H48" s="119">
        <f>F48+G48</f>
        <v>29645</v>
      </c>
      <c r="I48" s="222">
        <f>IF(E48=0,0,((H48/E48)-1)*100)</f>
        <v>22.328134026574233</v>
      </c>
      <c r="L48" s="226" t="s">
        <v>26</v>
      </c>
      <c r="M48" s="248">
        <f>+BKK!M48+DMK!M48+CNX!M48+HDY!M48+HKT!M48+CEI!M48</f>
        <v>1694699</v>
      </c>
      <c r="N48" s="249">
        <f>+BKK!N48+DMK!N48+CNX!N48+HDY!N48+HKT!N48+CEI!N48</f>
        <v>1665706</v>
      </c>
      <c r="O48" s="143">
        <f>SUM(M48:N48)</f>
        <v>3360405</v>
      </c>
      <c r="P48" s="102">
        <f>+BKK!P48+DMK!P48+CNX!P48+HDY!P48+HKT!P48+CEI!P48</f>
        <v>1676</v>
      </c>
      <c r="Q48" s="145">
        <f>O48+P48</f>
        <v>3362081</v>
      </c>
      <c r="R48" s="248">
        <f>+BKK!R48+DMK!R48+CNX!R48+HDY!R48+HKT!R48+CEI!R48</f>
        <v>2088647</v>
      </c>
      <c r="S48" s="249">
        <f>+BKK!S48+DMK!S48+CNX!S48+HDY!S48+HKT!S48+CEI!S48</f>
        <v>2047859</v>
      </c>
      <c r="T48" s="143">
        <f>+R48+S48</f>
        <v>4136506</v>
      </c>
      <c r="U48" s="102">
        <f>+BKK!U48+DMK!U48+CNX!U48+HDY!U48+HKT!U48+CEI!U48</f>
        <v>1871</v>
      </c>
      <c r="V48" s="147">
        <f>+T48+U48</f>
        <v>4138377</v>
      </c>
      <c r="W48" s="222">
        <f>IF(Q48=0,0,((V48/Q48)-1)*100)</f>
        <v>23.089747094136047</v>
      </c>
    </row>
    <row r="49" spans="1:23" ht="13.5" thickBot="1">
      <c r="A49" s="95" t="str">
        <f t="shared" si="2"/>
        <v xml:space="preserve"> </v>
      </c>
      <c r="B49" s="226" t="s">
        <v>27</v>
      </c>
      <c r="C49" s="248">
        <f>+BKK!C49+DMK!C49+CNX!C49+HDY!C49+HKT!C49+CEI!C49</f>
        <v>11496</v>
      </c>
      <c r="D49" s="257">
        <f>+BKK!D49+DMK!D49+CNX!D49+HDY!D49+HKT!D49+CEI!D49</f>
        <v>11566</v>
      </c>
      <c r="E49" s="120">
        <f>C49+D49</f>
        <v>23062</v>
      </c>
      <c r="F49" s="248">
        <f>+BKK!F49+DMK!F49+CNX!F49+HDY!F49+HKT!F49+CEI!F49</f>
        <v>13910</v>
      </c>
      <c r="G49" s="257">
        <f>+BKK!G49+DMK!G49+CNX!G49+HDY!G49+HKT!G49+CEI!G49</f>
        <v>13943</v>
      </c>
      <c r="H49" s="120">
        <f>F49+G49</f>
        <v>27853</v>
      </c>
      <c r="I49" s="223">
        <f t="shared" ref="I49:I50" si="40">IF(E49=0,0,((H49/E49)-1)*100)</f>
        <v>20.77443413407336</v>
      </c>
      <c r="L49" s="226" t="s">
        <v>27</v>
      </c>
      <c r="M49" s="248">
        <f>+BKK!M49+DMK!M49+CNX!M49+HDY!M49+HKT!M49+CEI!M49</f>
        <v>1409179</v>
      </c>
      <c r="N49" s="249">
        <f>+BKK!N49+DMK!N49+CNX!N49+HDY!N49+HKT!N49+CEI!N49</f>
        <v>1415107</v>
      </c>
      <c r="O49" s="143">
        <f>SUM(M49:N49)</f>
        <v>2824286</v>
      </c>
      <c r="P49" s="255">
        <f>+BKK!P49+DMK!P49+CNX!P49+HDY!P49+HKT!P49+CEI!P49</f>
        <v>1480</v>
      </c>
      <c r="Q49" s="145">
        <f>O49+P49</f>
        <v>2825766</v>
      </c>
      <c r="R49" s="248">
        <f>+BKK!R49+DMK!R49+CNX!R49+HDY!R49+HKT!R49+CEI!R49</f>
        <v>1727543</v>
      </c>
      <c r="S49" s="249">
        <f>+BKK!S49+DMK!S49+CNX!S49+HDY!S49+HKT!S49+CEI!S49</f>
        <v>1728666</v>
      </c>
      <c r="T49" s="143">
        <f>+R49+S49</f>
        <v>3456209</v>
      </c>
      <c r="U49" s="255">
        <f>+BKK!U49+DMK!U49+CNX!U49+HDY!U49+HKT!U49+CEI!U49</f>
        <v>1691</v>
      </c>
      <c r="V49" s="147">
        <f t="shared" ref="V49" si="41">+T49+U49</f>
        <v>3457900</v>
      </c>
      <c r="W49" s="222">
        <f t="shared" ref="W49:W50" si="42">IF(Q49=0,0,((V49/Q49)-1)*100)</f>
        <v>22.370359046007348</v>
      </c>
    </row>
    <row r="50" spans="1:23" ht="14.25" thickTop="1" thickBot="1">
      <c r="A50" s="95" t="str">
        <f t="shared" si="2"/>
        <v xml:space="preserve"> </v>
      </c>
      <c r="B50" s="210" t="s">
        <v>28</v>
      </c>
      <c r="C50" s="113">
        <f t="shared" ref="C50:H50" si="43">+C47+C48+C49</f>
        <v>35125</v>
      </c>
      <c r="D50" s="121">
        <f t="shared" si="43"/>
        <v>35099</v>
      </c>
      <c r="E50" s="113">
        <f t="shared" si="43"/>
        <v>70224</v>
      </c>
      <c r="F50" s="113">
        <f t="shared" si="43"/>
        <v>43114</v>
      </c>
      <c r="G50" s="121">
        <f t="shared" si="43"/>
        <v>43210</v>
      </c>
      <c r="H50" s="113">
        <f t="shared" si="43"/>
        <v>86324</v>
      </c>
      <c r="I50" s="106">
        <f t="shared" si="40"/>
        <v>22.92663476874004</v>
      </c>
      <c r="L50" s="203" t="s">
        <v>28</v>
      </c>
      <c r="M50" s="148">
        <f t="shared" ref="M50:V50" si="44">+M47+M48+M49</f>
        <v>4621090</v>
      </c>
      <c r="N50" s="149">
        <f t="shared" si="44"/>
        <v>4607821</v>
      </c>
      <c r="O50" s="148">
        <f t="shared" si="44"/>
        <v>9228911</v>
      </c>
      <c r="P50" s="148">
        <f t="shared" si="44"/>
        <v>4634</v>
      </c>
      <c r="Q50" s="148">
        <f t="shared" si="44"/>
        <v>9233545</v>
      </c>
      <c r="R50" s="148">
        <f t="shared" si="44"/>
        <v>5785894</v>
      </c>
      <c r="S50" s="149">
        <f t="shared" si="44"/>
        <v>5780033</v>
      </c>
      <c r="T50" s="148">
        <f t="shared" si="44"/>
        <v>11565927</v>
      </c>
      <c r="U50" s="148">
        <f t="shared" si="44"/>
        <v>4577</v>
      </c>
      <c r="V50" s="148">
        <f t="shared" si="44"/>
        <v>11570504</v>
      </c>
      <c r="W50" s="151">
        <f t="shared" si="42"/>
        <v>25.30944507228805</v>
      </c>
    </row>
    <row r="51" spans="1:23" ht="14.25" thickTop="1" thickBot="1">
      <c r="A51" s="95" t="str">
        <f>IF(ISERROR(F51/G51)," ",IF(F51/G51&gt;0.5,IF(F51/G51&lt;1.5," ","NOT OK"),"NOT OK"))</f>
        <v xml:space="preserve"> </v>
      </c>
      <c r="B51" s="210" t="s">
        <v>94</v>
      </c>
      <c r="C51" s="103">
        <f>+C42+C46+C50</f>
        <v>107871</v>
      </c>
      <c r="D51" s="104">
        <f t="shared" ref="D51" si="45">+D42+D46+D50</f>
        <v>108093</v>
      </c>
      <c r="E51" s="105">
        <f t="shared" ref="E51" si="46">+E42+E46+E50</f>
        <v>215964</v>
      </c>
      <c r="F51" s="103">
        <f t="shared" ref="F51" si="47">+F42+F46+F50</f>
        <v>129483</v>
      </c>
      <c r="G51" s="104">
        <f t="shared" ref="G51" si="48">+G42+G46+G50</f>
        <v>129665</v>
      </c>
      <c r="H51" s="105">
        <f t="shared" ref="H51" si="49">+H42+H46+H50</f>
        <v>259148</v>
      </c>
      <c r="I51" s="106">
        <f t="shared" ref="I51" si="50">IF(E51=0,0,((H51/E51)-1)*100)</f>
        <v>19.995925246800383</v>
      </c>
      <c r="L51" s="203" t="s">
        <v>94</v>
      </c>
      <c r="M51" s="148">
        <f t="shared" ref="M51" si="51">+M42+M46+M50</f>
        <v>13799040</v>
      </c>
      <c r="N51" s="149">
        <f t="shared" ref="N51" si="52">+N42+N46+N50</f>
        <v>13677753</v>
      </c>
      <c r="O51" s="148">
        <f t="shared" ref="O51" si="53">+O42+O46+O50</f>
        <v>27476793</v>
      </c>
      <c r="P51" s="148">
        <f t="shared" ref="P51" si="54">+P42+P46+P50</f>
        <v>16887</v>
      </c>
      <c r="Q51" s="148">
        <f t="shared" ref="Q51" si="55">+Q42+Q46+Q50</f>
        <v>27493680</v>
      </c>
      <c r="R51" s="148">
        <f t="shared" ref="R51" si="56">+R42+R46+R50</f>
        <v>17323362</v>
      </c>
      <c r="S51" s="149">
        <f t="shared" ref="S51" si="57">+S42+S46+S50</f>
        <v>17213026</v>
      </c>
      <c r="T51" s="148">
        <f t="shared" ref="T51" si="58">+T42+T46+T50</f>
        <v>34536388</v>
      </c>
      <c r="U51" s="148">
        <f t="shared" ref="U51" si="59">+U42+U46+U50</f>
        <v>12610</v>
      </c>
      <c r="V51" s="150">
        <f t="shared" ref="V51" si="60">+V42+V46+V50</f>
        <v>34548998</v>
      </c>
      <c r="W51" s="151">
        <f t="shared" ref="W51" si="61">IF(Q51=0,0,((V51/Q51)-1)*100)</f>
        <v>25.66159932028016</v>
      </c>
    </row>
    <row r="52" spans="1:23" ht="14.25" thickTop="1" thickBot="1">
      <c r="A52" s="95" t="str">
        <f>IF(ISERROR(F52/G52)," ",IF(F52/G52&gt;0.5,IF(F52/G52&lt;1.5," ","NOT OK"),"NOT OK"))</f>
        <v xml:space="preserve"> </v>
      </c>
      <c r="B52" s="210" t="s">
        <v>92</v>
      </c>
      <c r="C52" s="103">
        <f>+C38+C42+C46+C50</f>
        <v>142384</v>
      </c>
      <c r="D52" s="104">
        <f t="shared" ref="D52:H52" si="62">+D38+D42+D46+D50</f>
        <v>142761</v>
      </c>
      <c r="E52" s="105">
        <f t="shared" si="62"/>
        <v>285145</v>
      </c>
      <c r="F52" s="103">
        <f t="shared" si="62"/>
        <v>170958</v>
      </c>
      <c r="G52" s="104">
        <f t="shared" si="62"/>
        <v>171083</v>
      </c>
      <c r="H52" s="105">
        <f t="shared" si="62"/>
        <v>342041</v>
      </c>
      <c r="I52" s="106">
        <f>IF(E52=0,0,((H52/E52)-1)*100)</f>
        <v>19.953357063949916</v>
      </c>
      <c r="L52" s="203" t="s">
        <v>92</v>
      </c>
      <c r="M52" s="148">
        <f t="shared" ref="M52:V52" si="63">+M38+M42+M46+M50</f>
        <v>18194761</v>
      </c>
      <c r="N52" s="149">
        <f t="shared" si="63"/>
        <v>18159328</v>
      </c>
      <c r="O52" s="148">
        <f t="shared" si="63"/>
        <v>36354089</v>
      </c>
      <c r="P52" s="148">
        <f t="shared" si="63"/>
        <v>22854</v>
      </c>
      <c r="Q52" s="148">
        <f t="shared" si="63"/>
        <v>36376943</v>
      </c>
      <c r="R52" s="148">
        <f t="shared" si="63"/>
        <v>22707739</v>
      </c>
      <c r="S52" s="149">
        <f t="shared" si="63"/>
        <v>22728326</v>
      </c>
      <c r="T52" s="148">
        <f t="shared" si="63"/>
        <v>45436065</v>
      </c>
      <c r="U52" s="148">
        <f t="shared" si="63"/>
        <v>16789</v>
      </c>
      <c r="V52" s="150">
        <f t="shared" si="63"/>
        <v>45452854</v>
      </c>
      <c r="W52" s="151">
        <f>IF(Q52=0,0,((V52/Q52)-1)*100)</f>
        <v>24.949625371213855</v>
      </c>
    </row>
    <row r="53" spans="1:23" ht="14.25" thickTop="1" thickBot="1">
      <c r="B53" s="205" t="s">
        <v>61</v>
      </c>
      <c r="C53" s="95"/>
      <c r="D53" s="95"/>
      <c r="E53" s="95"/>
      <c r="F53" s="95"/>
      <c r="G53" s="95"/>
      <c r="H53" s="95"/>
      <c r="I53" s="96"/>
      <c r="L53" s="205" t="s">
        <v>61</v>
      </c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6"/>
    </row>
    <row r="54" spans="1:23" ht="13.5" thickTop="1">
      <c r="B54" s="316" t="s">
        <v>34</v>
      </c>
      <c r="C54" s="317"/>
      <c r="D54" s="317"/>
      <c r="E54" s="317"/>
      <c r="F54" s="317"/>
      <c r="G54" s="317"/>
      <c r="H54" s="317"/>
      <c r="I54" s="318"/>
      <c r="L54" s="319" t="s">
        <v>35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1"/>
    </row>
    <row r="55" spans="1:23" ht="13.5" thickBot="1">
      <c r="B55" s="307" t="s">
        <v>36</v>
      </c>
      <c r="C55" s="308"/>
      <c r="D55" s="308"/>
      <c r="E55" s="308"/>
      <c r="F55" s="308"/>
      <c r="G55" s="308"/>
      <c r="H55" s="308"/>
      <c r="I55" s="309"/>
      <c r="L55" s="310" t="s">
        <v>37</v>
      </c>
      <c r="M55" s="311"/>
      <c r="N55" s="311"/>
      <c r="O55" s="311"/>
      <c r="P55" s="311"/>
      <c r="Q55" s="311"/>
      <c r="R55" s="311"/>
      <c r="S55" s="311"/>
      <c r="T55" s="311"/>
      <c r="U55" s="311"/>
      <c r="V55" s="311"/>
      <c r="W55" s="312"/>
    </row>
    <row r="56" spans="1:23" ht="14.25" thickTop="1" thickBot="1">
      <c r="B56" s="202"/>
      <c r="C56" s="95"/>
      <c r="D56" s="95"/>
      <c r="E56" s="95"/>
      <c r="F56" s="95"/>
      <c r="G56" s="95"/>
      <c r="H56" s="95"/>
      <c r="I56" s="96"/>
      <c r="L56" s="202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6"/>
    </row>
    <row r="57" spans="1:23" ht="14.25" thickTop="1" thickBot="1">
      <c r="B57" s="224"/>
      <c r="C57" s="301" t="s">
        <v>91</v>
      </c>
      <c r="D57" s="302"/>
      <c r="E57" s="303"/>
      <c r="F57" s="304" t="s">
        <v>93</v>
      </c>
      <c r="G57" s="305"/>
      <c r="H57" s="306"/>
      <c r="I57" s="225" t="s">
        <v>4</v>
      </c>
      <c r="L57" s="224"/>
      <c r="M57" s="313" t="s">
        <v>91</v>
      </c>
      <c r="N57" s="314"/>
      <c r="O57" s="314"/>
      <c r="P57" s="314"/>
      <c r="Q57" s="315"/>
      <c r="R57" s="313" t="s">
        <v>93</v>
      </c>
      <c r="S57" s="314"/>
      <c r="T57" s="314"/>
      <c r="U57" s="314"/>
      <c r="V57" s="315"/>
      <c r="W57" s="225" t="s">
        <v>4</v>
      </c>
    </row>
    <row r="58" spans="1:23" ht="13.5" thickTop="1">
      <c r="B58" s="226" t="s">
        <v>5</v>
      </c>
      <c r="C58" s="227"/>
      <c r="D58" s="228"/>
      <c r="E58" s="158"/>
      <c r="F58" s="227"/>
      <c r="G58" s="228"/>
      <c r="H58" s="158"/>
      <c r="I58" s="229" t="s">
        <v>6</v>
      </c>
      <c r="L58" s="226" t="s">
        <v>5</v>
      </c>
      <c r="M58" s="227"/>
      <c r="N58" s="230"/>
      <c r="O58" s="155"/>
      <c r="P58" s="231"/>
      <c r="Q58" s="156"/>
      <c r="R58" s="227"/>
      <c r="S58" s="230"/>
      <c r="T58" s="155"/>
      <c r="U58" s="231"/>
      <c r="V58" s="155"/>
      <c r="W58" s="229" t="s">
        <v>6</v>
      </c>
    </row>
    <row r="59" spans="1:23" ht="13.5" thickBot="1">
      <c r="B59" s="232" t="s">
        <v>38</v>
      </c>
      <c r="C59" s="233" t="s">
        <v>7</v>
      </c>
      <c r="D59" s="234" t="s">
        <v>8</v>
      </c>
      <c r="E59" s="218" t="s">
        <v>9</v>
      </c>
      <c r="F59" s="233" t="s">
        <v>7</v>
      </c>
      <c r="G59" s="234" t="s">
        <v>8</v>
      </c>
      <c r="H59" s="218" t="s">
        <v>9</v>
      </c>
      <c r="I59" s="235"/>
      <c r="L59" s="232"/>
      <c r="M59" s="236" t="s">
        <v>10</v>
      </c>
      <c r="N59" s="237" t="s">
        <v>11</v>
      </c>
      <c r="O59" s="157" t="s">
        <v>12</v>
      </c>
      <c r="P59" s="238" t="s">
        <v>13</v>
      </c>
      <c r="Q59" s="219" t="s">
        <v>9</v>
      </c>
      <c r="R59" s="236" t="s">
        <v>10</v>
      </c>
      <c r="S59" s="237" t="s">
        <v>11</v>
      </c>
      <c r="T59" s="157" t="s">
        <v>12</v>
      </c>
      <c r="U59" s="238" t="s">
        <v>13</v>
      </c>
      <c r="V59" s="157" t="s">
        <v>9</v>
      </c>
      <c r="W59" s="235"/>
    </row>
    <row r="60" spans="1:23" ht="5.25" customHeight="1" thickTop="1">
      <c r="B60" s="226"/>
      <c r="C60" s="239"/>
      <c r="D60" s="240"/>
      <c r="E60" s="99"/>
      <c r="F60" s="239"/>
      <c r="G60" s="240"/>
      <c r="H60" s="99"/>
      <c r="I60" s="241"/>
      <c r="L60" s="226"/>
      <c r="M60" s="242"/>
      <c r="N60" s="243"/>
      <c r="O60" s="141"/>
      <c r="P60" s="244"/>
      <c r="Q60" s="144"/>
      <c r="R60" s="242"/>
      <c r="S60" s="243"/>
      <c r="T60" s="141"/>
      <c r="U60" s="244"/>
      <c r="V60" s="146"/>
      <c r="W60" s="245"/>
    </row>
    <row r="61" spans="1:23">
      <c r="A61" s="95" t="str">
        <f t="shared" si="2"/>
        <v xml:space="preserve"> </v>
      </c>
      <c r="B61" s="226" t="s">
        <v>14</v>
      </c>
      <c r="C61" s="246">
        <f t="shared" ref="C61:D63" si="64">+C9+C35</f>
        <v>25193</v>
      </c>
      <c r="D61" s="247">
        <f t="shared" si="64"/>
        <v>25178</v>
      </c>
      <c r="E61" s="100">
        <f>+C61+D61</f>
        <v>50371</v>
      </c>
      <c r="F61" s="246">
        <f t="shared" ref="F61:G63" si="65">+F9+F35</f>
        <v>27334</v>
      </c>
      <c r="G61" s="247">
        <f t="shared" si="65"/>
        <v>27350</v>
      </c>
      <c r="H61" s="100">
        <f>+F61+G61</f>
        <v>54684</v>
      </c>
      <c r="I61" s="222">
        <f t="shared" ref="I61:I73" si="66">IF(E61=0,0,((H61/E61)-1)*100)</f>
        <v>8.5624664985805232</v>
      </c>
      <c r="K61" s="101"/>
      <c r="L61" s="226" t="s">
        <v>14</v>
      </c>
      <c r="M61" s="248">
        <f t="shared" ref="M61:N63" si="67">+M9+M35</f>
        <v>3653502</v>
      </c>
      <c r="N61" s="249">
        <f t="shared" si="67"/>
        <v>3575104</v>
      </c>
      <c r="O61" s="142">
        <f>+M61+N61</f>
        <v>7228606</v>
      </c>
      <c r="P61" s="102">
        <f>+P9+P35</f>
        <v>108341</v>
      </c>
      <c r="Q61" s="145">
        <f>+O61+P61</f>
        <v>7336947</v>
      </c>
      <c r="R61" s="248">
        <f t="shared" ref="R61:S63" si="68">+R9+R35</f>
        <v>4088605</v>
      </c>
      <c r="S61" s="249">
        <f t="shared" si="68"/>
        <v>3991320</v>
      </c>
      <c r="T61" s="142">
        <f>+R61+S61</f>
        <v>8079925</v>
      </c>
      <c r="U61" s="102">
        <f>+U9+U35</f>
        <v>80775</v>
      </c>
      <c r="V61" s="147">
        <f>+T61+U61</f>
        <v>8160700</v>
      </c>
      <c r="W61" s="222">
        <f t="shared" ref="W61:W73" si="69">IF(Q61=0,0,((V61/Q61)-1)*100)</f>
        <v>11.2274628670481</v>
      </c>
    </row>
    <row r="62" spans="1:23">
      <c r="A62" s="95" t="str">
        <f t="shared" si="2"/>
        <v xml:space="preserve"> </v>
      </c>
      <c r="B62" s="226" t="s">
        <v>15</v>
      </c>
      <c r="C62" s="246">
        <f t="shared" si="64"/>
        <v>25467</v>
      </c>
      <c r="D62" s="247">
        <f t="shared" si="64"/>
        <v>25451</v>
      </c>
      <c r="E62" s="100">
        <f>+C62+D62</f>
        <v>50918</v>
      </c>
      <c r="F62" s="246">
        <f t="shared" si="65"/>
        <v>27907</v>
      </c>
      <c r="G62" s="247">
        <f t="shared" si="65"/>
        <v>27897</v>
      </c>
      <c r="H62" s="100">
        <f>+F62+G62</f>
        <v>55804</v>
      </c>
      <c r="I62" s="222">
        <f t="shared" si="66"/>
        <v>9.5958207313720187</v>
      </c>
      <c r="K62" s="101"/>
      <c r="L62" s="226" t="s">
        <v>15</v>
      </c>
      <c r="M62" s="248">
        <f t="shared" si="67"/>
        <v>3800671</v>
      </c>
      <c r="N62" s="249">
        <f t="shared" si="67"/>
        <v>3682644</v>
      </c>
      <c r="O62" s="142">
        <f t="shared" ref="O62:O63" si="70">+M62+N62</f>
        <v>7483315</v>
      </c>
      <c r="P62" s="102">
        <f>+P10+P36</f>
        <v>88137</v>
      </c>
      <c r="Q62" s="145">
        <f t="shared" ref="Q62:Q63" si="71">+O62+P62</f>
        <v>7571452</v>
      </c>
      <c r="R62" s="248">
        <f t="shared" si="68"/>
        <v>4190814</v>
      </c>
      <c r="S62" s="249">
        <f t="shared" si="68"/>
        <v>4118177</v>
      </c>
      <c r="T62" s="142">
        <f t="shared" ref="T62:T63" si="72">+R62+S62</f>
        <v>8308991</v>
      </c>
      <c r="U62" s="102">
        <f>+U10+U36</f>
        <v>70976</v>
      </c>
      <c r="V62" s="147">
        <f t="shared" ref="V62:V63" si="73">+T62+U62</f>
        <v>8379967</v>
      </c>
      <c r="W62" s="222">
        <f t="shared" si="69"/>
        <v>10.678466957196587</v>
      </c>
    </row>
    <row r="63" spans="1:23" ht="13.5" thickBot="1">
      <c r="A63" s="95" t="str">
        <f t="shared" si="2"/>
        <v xml:space="preserve"> </v>
      </c>
      <c r="B63" s="232" t="s">
        <v>16</v>
      </c>
      <c r="C63" s="250">
        <f t="shared" si="64"/>
        <v>27742</v>
      </c>
      <c r="D63" s="251">
        <f t="shared" si="64"/>
        <v>27708</v>
      </c>
      <c r="E63" s="100">
        <f>+C63+D63</f>
        <v>55450</v>
      </c>
      <c r="F63" s="250">
        <f t="shared" si="65"/>
        <v>30259</v>
      </c>
      <c r="G63" s="251">
        <f t="shared" si="65"/>
        <v>30224</v>
      </c>
      <c r="H63" s="100">
        <f>+F63+G63</f>
        <v>60483</v>
      </c>
      <c r="I63" s="222">
        <f t="shared" si="66"/>
        <v>9.0766456266907056</v>
      </c>
      <c r="K63" s="101"/>
      <c r="L63" s="232" t="s">
        <v>16</v>
      </c>
      <c r="M63" s="248">
        <f t="shared" si="67"/>
        <v>4042240</v>
      </c>
      <c r="N63" s="249">
        <f t="shared" si="67"/>
        <v>3908262</v>
      </c>
      <c r="O63" s="142">
        <f t="shared" si="70"/>
        <v>7950502</v>
      </c>
      <c r="P63" s="102">
        <f>+P11+P37</f>
        <v>85547</v>
      </c>
      <c r="Q63" s="145">
        <f t="shared" si="71"/>
        <v>8036049</v>
      </c>
      <c r="R63" s="248">
        <f t="shared" si="68"/>
        <v>4701588</v>
      </c>
      <c r="S63" s="249">
        <f t="shared" si="68"/>
        <v>4581767</v>
      </c>
      <c r="T63" s="142">
        <f t="shared" si="72"/>
        <v>9283355</v>
      </c>
      <c r="U63" s="102">
        <f>+U11+U37</f>
        <v>76338</v>
      </c>
      <c r="V63" s="147">
        <f t="shared" si="73"/>
        <v>9359693</v>
      </c>
      <c r="W63" s="222">
        <f t="shared" si="69"/>
        <v>16.471328136500919</v>
      </c>
    </row>
    <row r="64" spans="1:23" ht="14.25" thickTop="1" thickBot="1">
      <c r="A64" s="95" t="str">
        <f t="shared" si="2"/>
        <v xml:space="preserve"> </v>
      </c>
      <c r="B64" s="210" t="s">
        <v>17</v>
      </c>
      <c r="C64" s="103">
        <f>C63+C61+C62</f>
        <v>78402</v>
      </c>
      <c r="D64" s="104">
        <f>D63+D61+D62</f>
        <v>78337</v>
      </c>
      <c r="E64" s="105">
        <f>+E61+E62+E63</f>
        <v>156739</v>
      </c>
      <c r="F64" s="103">
        <f>F63+F61+F62</f>
        <v>85500</v>
      </c>
      <c r="G64" s="104">
        <f>G63+G61+G62</f>
        <v>85471</v>
      </c>
      <c r="H64" s="105">
        <f>+H61+H62+H63</f>
        <v>170971</v>
      </c>
      <c r="I64" s="106">
        <f>IF(E64=0,0,((H64/E64)-1)*100)</f>
        <v>9.0800630347265265</v>
      </c>
      <c r="L64" s="203" t="s">
        <v>17</v>
      </c>
      <c r="M64" s="148">
        <f t="shared" ref="M64:U64" si="74">+M61+M62+M63</f>
        <v>11496413</v>
      </c>
      <c r="N64" s="149">
        <f t="shared" si="74"/>
        <v>11166010</v>
      </c>
      <c r="O64" s="148">
        <f t="shared" si="74"/>
        <v>22662423</v>
      </c>
      <c r="P64" s="148">
        <f t="shared" si="74"/>
        <v>282025</v>
      </c>
      <c r="Q64" s="148">
        <f t="shared" si="74"/>
        <v>22944448</v>
      </c>
      <c r="R64" s="148">
        <f t="shared" si="74"/>
        <v>12981007</v>
      </c>
      <c r="S64" s="149">
        <f t="shared" si="74"/>
        <v>12691264</v>
      </c>
      <c r="T64" s="148">
        <f t="shared" ref="T64" si="75">+T61+T62+T63</f>
        <v>25672271</v>
      </c>
      <c r="U64" s="148">
        <f t="shared" si="74"/>
        <v>228089</v>
      </c>
      <c r="V64" s="150">
        <f t="shared" ref="V64" si="76">+V61+V62+V63</f>
        <v>25900360</v>
      </c>
      <c r="W64" s="151">
        <f>IF(Q64=0,0,((V64/Q64)-1)*100)</f>
        <v>12.882907446716519</v>
      </c>
    </row>
    <row r="65" spans="1:23" ht="13.5" thickTop="1">
      <c r="A65" s="95" t="str">
        <f t="shared" si="2"/>
        <v xml:space="preserve"> </v>
      </c>
      <c r="B65" s="226" t="s">
        <v>18</v>
      </c>
      <c r="C65" s="246">
        <f t="shared" ref="C65:D67" si="77">+C13+C39</f>
        <v>28266</v>
      </c>
      <c r="D65" s="247">
        <f t="shared" si="77"/>
        <v>28289</v>
      </c>
      <c r="E65" s="100">
        <f>+C65+D65</f>
        <v>56555</v>
      </c>
      <c r="F65" s="246">
        <f t="shared" ref="F65:G67" si="78">+F13+F39</f>
        <v>30744</v>
      </c>
      <c r="G65" s="247">
        <f t="shared" si="78"/>
        <v>30759</v>
      </c>
      <c r="H65" s="100">
        <f>+F65+G65</f>
        <v>61503</v>
      </c>
      <c r="I65" s="222">
        <f t="shared" si="66"/>
        <v>8.7490053929802905</v>
      </c>
      <c r="L65" s="226" t="s">
        <v>18</v>
      </c>
      <c r="M65" s="248">
        <f t="shared" ref="M65:N67" si="79">+M13+M39</f>
        <v>4024384</v>
      </c>
      <c r="N65" s="249">
        <f t="shared" si="79"/>
        <v>3977700</v>
      </c>
      <c r="O65" s="142">
        <f t="shared" ref="O65:O66" si="80">+M65+N65</f>
        <v>8002084</v>
      </c>
      <c r="P65" s="102">
        <f>+P13+P39</f>
        <v>87827</v>
      </c>
      <c r="Q65" s="145">
        <f t="shared" ref="Q65:Q66" si="81">+O65+P65</f>
        <v>8089911</v>
      </c>
      <c r="R65" s="248">
        <f t="shared" ref="R65:S67" si="82">+R13+R39</f>
        <v>4749035</v>
      </c>
      <c r="S65" s="249">
        <f t="shared" si="82"/>
        <v>4699961</v>
      </c>
      <c r="T65" s="142">
        <f t="shared" ref="T65:T66" si="83">+R65+S65</f>
        <v>9448996</v>
      </c>
      <c r="U65" s="102">
        <f>+U13+U39</f>
        <v>70568</v>
      </c>
      <c r="V65" s="147">
        <f t="shared" ref="V65:V66" si="84">+T65+U65</f>
        <v>9519564</v>
      </c>
      <c r="W65" s="222">
        <f t="shared" si="69"/>
        <v>17.672048555293141</v>
      </c>
    </row>
    <row r="66" spans="1:23">
      <c r="A66" s="95" t="str">
        <f t="shared" si="2"/>
        <v xml:space="preserve"> </v>
      </c>
      <c r="B66" s="226" t="s">
        <v>19</v>
      </c>
      <c r="C66" s="248">
        <f t="shared" si="77"/>
        <v>25011</v>
      </c>
      <c r="D66" s="252">
        <f t="shared" si="77"/>
        <v>25014</v>
      </c>
      <c r="E66" s="100">
        <f>+C66+D66</f>
        <v>50025</v>
      </c>
      <c r="F66" s="248">
        <f t="shared" si="78"/>
        <v>28692</v>
      </c>
      <c r="G66" s="252">
        <f t="shared" si="78"/>
        <v>28678</v>
      </c>
      <c r="H66" s="100">
        <f>+F66+G66</f>
        <v>57370</v>
      </c>
      <c r="I66" s="222">
        <f t="shared" si="66"/>
        <v>14.682658670664672</v>
      </c>
      <c r="L66" s="226" t="s">
        <v>19</v>
      </c>
      <c r="M66" s="248">
        <f t="shared" si="79"/>
        <v>3546890</v>
      </c>
      <c r="N66" s="249">
        <f t="shared" si="79"/>
        <v>3669261</v>
      </c>
      <c r="O66" s="142">
        <f t="shared" si="80"/>
        <v>7216151</v>
      </c>
      <c r="P66" s="102">
        <f>+P14+P40</f>
        <v>79221</v>
      </c>
      <c r="Q66" s="145">
        <f t="shared" si="81"/>
        <v>7295372</v>
      </c>
      <c r="R66" s="248">
        <f t="shared" si="82"/>
        <v>4529305</v>
      </c>
      <c r="S66" s="249">
        <f t="shared" si="82"/>
        <v>4574395</v>
      </c>
      <c r="T66" s="142">
        <f t="shared" si="83"/>
        <v>9103700</v>
      </c>
      <c r="U66" s="102">
        <f>+U14+U40</f>
        <v>76495</v>
      </c>
      <c r="V66" s="147">
        <f t="shared" si="84"/>
        <v>9180195</v>
      </c>
      <c r="W66" s="222">
        <f t="shared" si="69"/>
        <v>25.835872385945493</v>
      </c>
    </row>
    <row r="67" spans="1:23" ht="13.5" thickBot="1">
      <c r="A67" s="95" t="str">
        <f>IF(ISERROR(F67/G67)," ",IF(F67/G67&gt;0.5,IF(F67/G67&lt;1.5," ","NOT OK"),"NOT OK"))</f>
        <v xml:space="preserve"> </v>
      </c>
      <c r="B67" s="226" t="s">
        <v>20</v>
      </c>
      <c r="C67" s="248">
        <f t="shared" si="77"/>
        <v>26675</v>
      </c>
      <c r="D67" s="252">
        <f t="shared" si="77"/>
        <v>26680</v>
      </c>
      <c r="E67" s="100">
        <f>+C67+D67</f>
        <v>53355</v>
      </c>
      <c r="F67" s="248">
        <f t="shared" si="78"/>
        <v>30958</v>
      </c>
      <c r="G67" s="252">
        <f t="shared" si="78"/>
        <v>30958</v>
      </c>
      <c r="H67" s="100">
        <f>+F67+G67</f>
        <v>61916</v>
      </c>
      <c r="I67" s="222">
        <f>IF(E67=0,0,((H67/E67)-1)*100)</f>
        <v>16.045356573891855</v>
      </c>
      <c r="L67" s="226" t="s">
        <v>20</v>
      </c>
      <c r="M67" s="248">
        <f t="shared" si="79"/>
        <v>3736274</v>
      </c>
      <c r="N67" s="249">
        <f t="shared" si="79"/>
        <v>3913673</v>
      </c>
      <c r="O67" s="142">
        <f>+M67+N67</f>
        <v>7649947</v>
      </c>
      <c r="P67" s="102">
        <f>+P15+P41</f>
        <v>87809</v>
      </c>
      <c r="Q67" s="145">
        <f>+O67+P67</f>
        <v>7737756</v>
      </c>
      <c r="R67" s="248">
        <f t="shared" si="82"/>
        <v>4738242</v>
      </c>
      <c r="S67" s="249">
        <f t="shared" si="82"/>
        <v>4895831</v>
      </c>
      <c r="T67" s="142">
        <f>+R67+S67</f>
        <v>9634073</v>
      </c>
      <c r="U67" s="102">
        <f>+U15+U41</f>
        <v>89690</v>
      </c>
      <c r="V67" s="147">
        <f>+T67+U67</f>
        <v>9723763</v>
      </c>
      <c r="W67" s="222">
        <f>IF(Q67=0,0,((V67/Q67)-1)*100)</f>
        <v>25.66644644778151</v>
      </c>
    </row>
    <row r="68" spans="1:23" ht="14.25" thickTop="1" thickBot="1">
      <c r="A68" s="95" t="str">
        <f t="shared" ref="A68" si="85">IF(ISERROR(F68/G68)," ",IF(F68/G68&gt;0.5,IF(F68/G68&lt;1.5," ","NOT OK"),"NOT OK"))</f>
        <v xml:space="preserve"> </v>
      </c>
      <c r="B68" s="210" t="s">
        <v>89</v>
      </c>
      <c r="C68" s="103">
        <f t="shared" ref="C68:H68" si="86">+C65+C66+C67</f>
        <v>79952</v>
      </c>
      <c r="D68" s="104">
        <f t="shared" si="86"/>
        <v>79983</v>
      </c>
      <c r="E68" s="105">
        <f t="shared" si="86"/>
        <v>159935</v>
      </c>
      <c r="F68" s="103">
        <f t="shared" si="86"/>
        <v>90394</v>
      </c>
      <c r="G68" s="104">
        <f t="shared" si="86"/>
        <v>90395</v>
      </c>
      <c r="H68" s="105">
        <f t="shared" si="86"/>
        <v>180789</v>
      </c>
      <c r="I68" s="106">
        <f>IF(E68=0,0,((H68/E68)-1)*100)</f>
        <v>13.039047112889612</v>
      </c>
      <c r="L68" s="203" t="s">
        <v>89</v>
      </c>
      <c r="M68" s="148">
        <f t="shared" ref="M68:V68" si="87">+M65+M66+M67</f>
        <v>11307548</v>
      </c>
      <c r="N68" s="149">
        <f t="shared" si="87"/>
        <v>11560634</v>
      </c>
      <c r="O68" s="148">
        <f t="shared" si="87"/>
        <v>22868182</v>
      </c>
      <c r="P68" s="148">
        <f t="shared" si="87"/>
        <v>254857</v>
      </c>
      <c r="Q68" s="148">
        <f t="shared" si="87"/>
        <v>23123039</v>
      </c>
      <c r="R68" s="148">
        <f t="shared" si="87"/>
        <v>14016582</v>
      </c>
      <c r="S68" s="149">
        <f t="shared" si="87"/>
        <v>14170187</v>
      </c>
      <c r="T68" s="148">
        <f t="shared" si="87"/>
        <v>28186769</v>
      </c>
      <c r="U68" s="148">
        <f t="shared" si="87"/>
        <v>236753</v>
      </c>
      <c r="V68" s="150">
        <f t="shared" si="87"/>
        <v>28423522</v>
      </c>
      <c r="W68" s="151">
        <f>IF(Q68=0,0,((V68/Q68)-1)*100)</f>
        <v>22.92295143384915</v>
      </c>
    </row>
    <row r="69" spans="1:23" ht="13.5" thickTop="1">
      <c r="A69" s="95" t="str">
        <f t="shared" si="2"/>
        <v xml:space="preserve"> </v>
      </c>
      <c r="B69" s="226" t="s">
        <v>21</v>
      </c>
      <c r="C69" s="253">
        <f t="shared" ref="C69:D71" si="88">+C17+C43</f>
        <v>26074</v>
      </c>
      <c r="D69" s="254">
        <f t="shared" si="88"/>
        <v>26081</v>
      </c>
      <c r="E69" s="100">
        <f>+C69+D69</f>
        <v>52155</v>
      </c>
      <c r="F69" s="253">
        <f t="shared" ref="F69:G71" si="89">+F17+F43</f>
        <v>29953</v>
      </c>
      <c r="G69" s="254">
        <f t="shared" si="89"/>
        <v>29956</v>
      </c>
      <c r="H69" s="100">
        <f>+F69+G69</f>
        <v>59909</v>
      </c>
      <c r="I69" s="222">
        <f t="shared" si="66"/>
        <v>14.867222701562643</v>
      </c>
      <c r="L69" s="226" t="s">
        <v>21</v>
      </c>
      <c r="M69" s="248">
        <f t="shared" ref="M69:N71" si="90">+M17+M43</f>
        <v>3758971</v>
      </c>
      <c r="N69" s="249">
        <f t="shared" si="90"/>
        <v>3780093</v>
      </c>
      <c r="O69" s="142">
        <f t="shared" ref="O69:O71" si="91">+M69+N69</f>
        <v>7539064</v>
      </c>
      <c r="P69" s="102">
        <f>+P17+P43</f>
        <v>71455</v>
      </c>
      <c r="Q69" s="145">
        <f t="shared" ref="Q69:Q71" si="92">+O69+P69</f>
        <v>7610519</v>
      </c>
      <c r="R69" s="248">
        <f t="shared" ref="R69:S71" si="93">+R17+R43</f>
        <v>4549584</v>
      </c>
      <c r="S69" s="249">
        <f t="shared" si="93"/>
        <v>4598079</v>
      </c>
      <c r="T69" s="142">
        <f t="shared" ref="T69:T71" si="94">+R69+S69</f>
        <v>9147663</v>
      </c>
      <c r="U69" s="102">
        <f>+U17+U43</f>
        <v>81666</v>
      </c>
      <c r="V69" s="147">
        <f t="shared" ref="V69:V71" si="95">+T69+U69</f>
        <v>9229329</v>
      </c>
      <c r="W69" s="222">
        <f t="shared" si="69"/>
        <v>21.270691262974317</v>
      </c>
    </row>
    <row r="70" spans="1:23">
      <c r="A70" s="95" t="str">
        <f>IF(ISERROR(F70/G70)," ",IF(F70/G70&gt;0.5,IF(F70/G70&lt;1.5," ","NOT OK"),"NOT OK"))</f>
        <v xml:space="preserve"> </v>
      </c>
      <c r="B70" s="226" t="s">
        <v>90</v>
      </c>
      <c r="C70" s="253">
        <f t="shared" si="88"/>
        <v>25274</v>
      </c>
      <c r="D70" s="254">
        <f t="shared" si="88"/>
        <v>25260</v>
      </c>
      <c r="E70" s="100">
        <f>+C70+D70</f>
        <v>50534</v>
      </c>
      <c r="F70" s="253">
        <f t="shared" si="89"/>
        <v>29916</v>
      </c>
      <c r="G70" s="254">
        <f t="shared" si="89"/>
        <v>29914</v>
      </c>
      <c r="H70" s="100">
        <f>+F70+G70</f>
        <v>59830</v>
      </c>
      <c r="I70" s="222">
        <f>IF(E70=0,0,((H70/E70)-1)*100)</f>
        <v>18.395535678948825</v>
      </c>
      <c r="L70" s="226" t="s">
        <v>90</v>
      </c>
      <c r="M70" s="248">
        <f t="shared" si="90"/>
        <v>3244302</v>
      </c>
      <c r="N70" s="249">
        <f t="shared" si="90"/>
        <v>3340374</v>
      </c>
      <c r="O70" s="142">
        <f>+M70+N70</f>
        <v>6584676</v>
      </c>
      <c r="P70" s="102">
        <f>+P18+P44</f>
        <v>79611</v>
      </c>
      <c r="Q70" s="145">
        <f>+O70+P70</f>
        <v>6664287</v>
      </c>
      <c r="R70" s="248">
        <f t="shared" si="93"/>
        <v>4215106</v>
      </c>
      <c r="S70" s="249">
        <f t="shared" si="93"/>
        <v>4302265</v>
      </c>
      <c r="T70" s="142">
        <f>+R70+S70</f>
        <v>8517371</v>
      </c>
      <c r="U70" s="102">
        <f>+U18+U44</f>
        <v>88370</v>
      </c>
      <c r="V70" s="147">
        <f>+T70+U70</f>
        <v>8605741</v>
      </c>
      <c r="W70" s="222">
        <f>IF(Q70=0,0,((V70/Q70)-1)*100)</f>
        <v>29.132208741910425</v>
      </c>
    </row>
    <row r="71" spans="1:23" ht="13.5" thickBot="1">
      <c r="A71" s="95" t="str">
        <f t="shared" ref="A71:A76" si="96">IF(ISERROR(F71/G71)," ",IF(F71/G71&gt;0.5,IF(F71/G71&lt;1.5," ","NOT OK"),"NOT OK"))</f>
        <v xml:space="preserve"> </v>
      </c>
      <c r="B71" s="226" t="s">
        <v>22</v>
      </c>
      <c r="C71" s="253">
        <f t="shared" si="88"/>
        <v>22589</v>
      </c>
      <c r="D71" s="254">
        <f t="shared" si="88"/>
        <v>22600</v>
      </c>
      <c r="E71" s="100">
        <f>+C71+D71</f>
        <v>45189</v>
      </c>
      <c r="F71" s="253">
        <f t="shared" si="89"/>
        <v>28317</v>
      </c>
      <c r="G71" s="254">
        <f t="shared" si="89"/>
        <v>28319</v>
      </c>
      <c r="H71" s="100">
        <f>+F71+G71</f>
        <v>56636</v>
      </c>
      <c r="I71" s="222">
        <f t="shared" si="66"/>
        <v>25.331385956759391</v>
      </c>
      <c r="L71" s="226" t="s">
        <v>22</v>
      </c>
      <c r="M71" s="248">
        <f t="shared" si="90"/>
        <v>2882430</v>
      </c>
      <c r="N71" s="249">
        <f t="shared" si="90"/>
        <v>2865680</v>
      </c>
      <c r="O71" s="143">
        <f t="shared" si="91"/>
        <v>5748110</v>
      </c>
      <c r="P71" s="255">
        <f>+P19+P45</f>
        <v>90166</v>
      </c>
      <c r="Q71" s="145">
        <f t="shared" si="92"/>
        <v>5838276</v>
      </c>
      <c r="R71" s="248">
        <f t="shared" si="93"/>
        <v>3996119</v>
      </c>
      <c r="S71" s="249">
        <f t="shared" si="93"/>
        <v>3951200</v>
      </c>
      <c r="T71" s="143">
        <f t="shared" si="94"/>
        <v>7947319</v>
      </c>
      <c r="U71" s="255">
        <f>+U19+U45</f>
        <v>97102</v>
      </c>
      <c r="V71" s="147">
        <f t="shared" si="95"/>
        <v>8044421</v>
      </c>
      <c r="W71" s="222">
        <f t="shared" si="69"/>
        <v>37.787610589153367</v>
      </c>
    </row>
    <row r="72" spans="1:23" ht="16.5" thickTop="1" thickBot="1">
      <c r="A72" s="115" t="str">
        <f t="shared" si="96"/>
        <v xml:space="preserve"> </v>
      </c>
      <c r="B72" s="211" t="s">
        <v>23</v>
      </c>
      <c r="C72" s="110">
        <f>+C69+C70+C71</f>
        <v>73937</v>
      </c>
      <c r="D72" s="111">
        <f t="shared" ref="D72" si="97">+D69+D70+D71</f>
        <v>73941</v>
      </c>
      <c r="E72" s="112">
        <f t="shared" ref="E72" si="98">+E69+E70+E71</f>
        <v>147878</v>
      </c>
      <c r="F72" s="113">
        <f t="shared" ref="F72" si="99">+F69+F70+F71</f>
        <v>88186</v>
      </c>
      <c r="G72" s="114">
        <f t="shared" ref="G72" si="100">+G69+G70+G71</f>
        <v>88189</v>
      </c>
      <c r="H72" s="112">
        <f t="shared" ref="H72" si="101">+H69+H70+H71</f>
        <v>176375</v>
      </c>
      <c r="I72" s="106">
        <f t="shared" si="66"/>
        <v>19.270614966391221</v>
      </c>
      <c r="J72" s="115"/>
      <c r="K72" s="116"/>
      <c r="L72" s="204" t="s">
        <v>23</v>
      </c>
      <c r="M72" s="152">
        <f>+M69+M70+M71</f>
        <v>9885703</v>
      </c>
      <c r="N72" s="152">
        <f t="shared" ref="N72" si="102">+N69+N70+N71</f>
        <v>9986147</v>
      </c>
      <c r="O72" s="153">
        <f t="shared" ref="O72" si="103">+O69+O70+O71</f>
        <v>19871850</v>
      </c>
      <c r="P72" s="153">
        <f t="shared" ref="P72" si="104">+P69+P70+P71</f>
        <v>241232</v>
      </c>
      <c r="Q72" s="153">
        <f t="shared" ref="Q72" si="105">+Q69+Q70+Q71</f>
        <v>20113082</v>
      </c>
      <c r="R72" s="152">
        <f t="shared" ref="R72" si="106">+R69+R70+R71</f>
        <v>12760809</v>
      </c>
      <c r="S72" s="152">
        <f t="shared" ref="S72" si="107">+S69+S70+S71</f>
        <v>12851544</v>
      </c>
      <c r="T72" s="153">
        <f t="shared" ref="T72" si="108">+T69+T70+T71</f>
        <v>25612353</v>
      </c>
      <c r="U72" s="153">
        <f t="shared" ref="U72" si="109">+U69+U70+U71</f>
        <v>267138</v>
      </c>
      <c r="V72" s="153">
        <f t="shared" ref="V72" si="110">+V69+V70+V71</f>
        <v>25879491</v>
      </c>
      <c r="W72" s="154">
        <f t="shared" si="69"/>
        <v>28.669942279358285</v>
      </c>
    </row>
    <row r="73" spans="1:23" ht="13.5" thickTop="1">
      <c r="A73" s="95" t="str">
        <f t="shared" si="96"/>
        <v xml:space="preserve"> </v>
      </c>
      <c r="B73" s="226" t="s">
        <v>25</v>
      </c>
      <c r="C73" s="248">
        <f t="shared" ref="C73:D75" si="111">+C21+C47</f>
        <v>23878</v>
      </c>
      <c r="D73" s="252">
        <f t="shared" si="111"/>
        <v>23867</v>
      </c>
      <c r="E73" s="117">
        <f>+C73+D73</f>
        <v>47745</v>
      </c>
      <c r="F73" s="248">
        <f t="shared" ref="F73:G75" si="112">+F21+F47</f>
        <v>30329</v>
      </c>
      <c r="G73" s="252">
        <f t="shared" si="112"/>
        <v>30336</v>
      </c>
      <c r="H73" s="117">
        <f>+F73+G73</f>
        <v>60665</v>
      </c>
      <c r="I73" s="222">
        <f t="shared" si="66"/>
        <v>27.06042517541103</v>
      </c>
      <c r="L73" s="226" t="s">
        <v>25</v>
      </c>
      <c r="M73" s="248">
        <f t="shared" ref="M73:N75" si="113">+M21+M47</f>
        <v>3484403</v>
      </c>
      <c r="N73" s="249">
        <f t="shared" si="113"/>
        <v>3357190</v>
      </c>
      <c r="O73" s="143">
        <f t="shared" ref="O73:O75" si="114">+M73+N73</f>
        <v>6841593</v>
      </c>
      <c r="P73" s="256">
        <f>+P21+P47</f>
        <v>94682</v>
      </c>
      <c r="Q73" s="145">
        <f t="shared" ref="Q73:Q75" si="115">+O73+P73</f>
        <v>6936275</v>
      </c>
      <c r="R73" s="248">
        <f t="shared" ref="R73:S75" si="116">+R21+R47</f>
        <v>4629715</v>
      </c>
      <c r="S73" s="249">
        <f t="shared" si="116"/>
        <v>4531388</v>
      </c>
      <c r="T73" s="143">
        <f t="shared" ref="T73:T75" si="117">+R73+S73</f>
        <v>9161103</v>
      </c>
      <c r="U73" s="256">
        <f>+U21+U47</f>
        <v>111859</v>
      </c>
      <c r="V73" s="147">
        <f t="shared" ref="V73:V75" si="118">+T73+U73</f>
        <v>9272962</v>
      </c>
      <c r="W73" s="222">
        <f t="shared" si="69"/>
        <v>33.687923272938278</v>
      </c>
    </row>
    <row r="74" spans="1:23">
      <c r="A74" s="95" t="str">
        <f t="shared" si="96"/>
        <v xml:space="preserve"> </v>
      </c>
      <c r="B74" s="226" t="s">
        <v>26</v>
      </c>
      <c r="C74" s="248">
        <f t="shared" si="111"/>
        <v>24982</v>
      </c>
      <c r="D74" s="252">
        <f t="shared" si="111"/>
        <v>24988</v>
      </c>
      <c r="E74" s="119">
        <f>+C74+D74</f>
        <v>49970</v>
      </c>
      <c r="F74" s="248">
        <f t="shared" si="112"/>
        <v>30908</v>
      </c>
      <c r="G74" s="252">
        <f t="shared" si="112"/>
        <v>30893</v>
      </c>
      <c r="H74" s="119">
        <f>+F74+G74</f>
        <v>61801</v>
      </c>
      <c r="I74" s="222">
        <f>IF(E74=0,0,((H74/E74)-1)*100)</f>
        <v>23.676205723434052</v>
      </c>
      <c r="L74" s="226" t="s">
        <v>26</v>
      </c>
      <c r="M74" s="248">
        <f t="shared" si="113"/>
        <v>3785553</v>
      </c>
      <c r="N74" s="249">
        <f t="shared" si="113"/>
        <v>3870920</v>
      </c>
      <c r="O74" s="143">
        <f>+M74+N74</f>
        <v>7656473</v>
      </c>
      <c r="P74" s="102">
        <f>+P22+P48</f>
        <v>93234</v>
      </c>
      <c r="Q74" s="145">
        <f>+O74+P74</f>
        <v>7749707</v>
      </c>
      <c r="R74" s="248">
        <f t="shared" si="116"/>
        <v>4684208</v>
      </c>
      <c r="S74" s="249">
        <f t="shared" si="116"/>
        <v>4799868</v>
      </c>
      <c r="T74" s="143">
        <f>+R74+S74</f>
        <v>9484076</v>
      </c>
      <c r="U74" s="102">
        <f>+U22+U48</f>
        <v>108765</v>
      </c>
      <c r="V74" s="147">
        <f>+T74+U74</f>
        <v>9592841</v>
      </c>
      <c r="W74" s="222">
        <f>IF(Q74=0,0,((V74/Q74)-1)*100)</f>
        <v>23.783273354721679</v>
      </c>
    </row>
    <row r="75" spans="1:23" ht="13.5" thickBot="1">
      <c r="A75" s="95" t="str">
        <f t="shared" si="96"/>
        <v xml:space="preserve"> </v>
      </c>
      <c r="B75" s="226" t="s">
        <v>27</v>
      </c>
      <c r="C75" s="248">
        <f t="shared" si="111"/>
        <v>23844</v>
      </c>
      <c r="D75" s="257">
        <f t="shared" si="111"/>
        <v>23826</v>
      </c>
      <c r="E75" s="120">
        <f>+C75+D75</f>
        <v>47670</v>
      </c>
      <c r="F75" s="248">
        <f t="shared" si="112"/>
        <v>28384</v>
      </c>
      <c r="G75" s="257">
        <f t="shared" si="112"/>
        <v>28377</v>
      </c>
      <c r="H75" s="120">
        <f>+F75+G75</f>
        <v>56761</v>
      </c>
      <c r="I75" s="223">
        <f t="shared" ref="I75:I76" si="119">IF(E75=0,0,((H75/E75)-1)*100)</f>
        <v>19.070694357037965</v>
      </c>
      <c r="L75" s="226" t="s">
        <v>27</v>
      </c>
      <c r="M75" s="248">
        <f t="shared" si="113"/>
        <v>3306570</v>
      </c>
      <c r="N75" s="249">
        <f t="shared" si="113"/>
        <v>3310049</v>
      </c>
      <c r="O75" s="143">
        <f t="shared" si="114"/>
        <v>6616619</v>
      </c>
      <c r="P75" s="255">
        <f>+P23+P49</f>
        <v>89263</v>
      </c>
      <c r="Q75" s="145">
        <f t="shared" si="115"/>
        <v>6705882</v>
      </c>
      <c r="R75" s="248">
        <f t="shared" si="116"/>
        <v>3817704</v>
      </c>
      <c r="S75" s="249">
        <f t="shared" si="116"/>
        <v>3798187</v>
      </c>
      <c r="T75" s="143">
        <f t="shared" si="117"/>
        <v>7615891</v>
      </c>
      <c r="U75" s="255">
        <f>+U23+U49</f>
        <v>104847</v>
      </c>
      <c r="V75" s="147">
        <f t="shared" si="118"/>
        <v>7720738</v>
      </c>
      <c r="W75" s="222">
        <f t="shared" ref="W75:W76" si="120">IF(Q75=0,0,((V75/Q75)-1)*100)</f>
        <v>15.133818340376415</v>
      </c>
    </row>
    <row r="76" spans="1:23" ht="14.25" thickTop="1" thickBot="1">
      <c r="A76" s="95" t="str">
        <f t="shared" si="96"/>
        <v xml:space="preserve"> </v>
      </c>
      <c r="B76" s="210" t="s">
        <v>28</v>
      </c>
      <c r="C76" s="113">
        <f t="shared" ref="C76:H76" si="121">+C73+C74+C75</f>
        <v>72704</v>
      </c>
      <c r="D76" s="121">
        <f t="shared" si="121"/>
        <v>72681</v>
      </c>
      <c r="E76" s="113">
        <f t="shared" si="121"/>
        <v>145385</v>
      </c>
      <c r="F76" s="113">
        <f t="shared" si="121"/>
        <v>89621</v>
      </c>
      <c r="G76" s="121">
        <f t="shared" si="121"/>
        <v>89606</v>
      </c>
      <c r="H76" s="113">
        <f t="shared" si="121"/>
        <v>179227</v>
      </c>
      <c r="I76" s="106">
        <f t="shared" si="119"/>
        <v>23.277504556866258</v>
      </c>
      <c r="L76" s="203" t="s">
        <v>28</v>
      </c>
      <c r="M76" s="148">
        <f t="shared" ref="M76:V76" si="122">+M73+M74+M75</f>
        <v>10576526</v>
      </c>
      <c r="N76" s="149">
        <f t="shared" si="122"/>
        <v>10538159</v>
      </c>
      <c r="O76" s="148">
        <f t="shared" si="122"/>
        <v>21114685</v>
      </c>
      <c r="P76" s="148">
        <f t="shared" si="122"/>
        <v>277179</v>
      </c>
      <c r="Q76" s="148">
        <f t="shared" si="122"/>
        <v>21391864</v>
      </c>
      <c r="R76" s="148">
        <f t="shared" si="122"/>
        <v>13131627</v>
      </c>
      <c r="S76" s="149">
        <f t="shared" si="122"/>
        <v>13129443</v>
      </c>
      <c r="T76" s="148">
        <f t="shared" si="122"/>
        <v>26261070</v>
      </c>
      <c r="U76" s="148">
        <f t="shared" si="122"/>
        <v>325471</v>
      </c>
      <c r="V76" s="148">
        <f t="shared" si="122"/>
        <v>26586541</v>
      </c>
      <c r="W76" s="151">
        <f t="shared" si="120"/>
        <v>24.283423828797712</v>
      </c>
    </row>
    <row r="77" spans="1:23" ht="14.25" thickTop="1" thickBot="1">
      <c r="A77" s="95" t="str">
        <f>IF(ISERROR(F77/G77)," ",IF(F77/G77&gt;0.5,IF(F77/G77&lt;1.5," ","NOT OK"),"NOT OK"))</f>
        <v xml:space="preserve"> </v>
      </c>
      <c r="B77" s="210" t="s">
        <v>94</v>
      </c>
      <c r="C77" s="103">
        <f>+C68+C72+C76</f>
        <v>226593</v>
      </c>
      <c r="D77" s="104">
        <f t="shared" ref="D77" si="123">+D68+D72+D76</f>
        <v>226605</v>
      </c>
      <c r="E77" s="105">
        <f t="shared" ref="E77" si="124">+E68+E72+E76</f>
        <v>453198</v>
      </c>
      <c r="F77" s="103">
        <f t="shared" ref="F77" si="125">+F68+F72+F76</f>
        <v>268201</v>
      </c>
      <c r="G77" s="104">
        <f t="shared" ref="G77" si="126">+G68+G72+G76</f>
        <v>268190</v>
      </c>
      <c r="H77" s="105">
        <f t="shared" ref="H77" si="127">+H68+H72+H76</f>
        <v>536391</v>
      </c>
      <c r="I77" s="106">
        <f>IF(E77=0,0,((H77/E77)-1)*100)</f>
        <v>18.356877126553961</v>
      </c>
      <c r="L77" s="203" t="s">
        <v>94</v>
      </c>
      <c r="M77" s="148">
        <f t="shared" ref="M77" si="128">+M68+M72+M76</f>
        <v>31769777</v>
      </c>
      <c r="N77" s="149">
        <f t="shared" ref="N77" si="129">+N68+N72+N76</f>
        <v>32084940</v>
      </c>
      <c r="O77" s="148">
        <f t="shared" ref="O77" si="130">+O68+O72+O76</f>
        <v>63854717</v>
      </c>
      <c r="P77" s="148">
        <f t="shared" ref="P77" si="131">+P68+P72+P76</f>
        <v>773268</v>
      </c>
      <c r="Q77" s="148">
        <f t="shared" ref="Q77" si="132">+Q68+Q72+Q76</f>
        <v>64627985</v>
      </c>
      <c r="R77" s="148">
        <f t="shared" ref="R77" si="133">+R68+R72+R76</f>
        <v>39909018</v>
      </c>
      <c r="S77" s="149">
        <f t="shared" ref="S77" si="134">+S68+S72+S76</f>
        <v>40151174</v>
      </c>
      <c r="T77" s="148">
        <f t="shared" ref="T77" si="135">+T68+T72+T76</f>
        <v>80060192</v>
      </c>
      <c r="U77" s="148">
        <f t="shared" ref="U77" si="136">+U68+U72+U76</f>
        <v>829362</v>
      </c>
      <c r="V77" s="150">
        <f t="shared" ref="V77" si="137">+V68+V72+V76</f>
        <v>80889554</v>
      </c>
      <c r="W77" s="151">
        <f>IF(Q77=0,0,((V77/Q77)-1)*100)</f>
        <v>25.161807226389609</v>
      </c>
    </row>
    <row r="78" spans="1:23" ht="14.25" thickTop="1" thickBot="1">
      <c r="A78" s="95" t="str">
        <f>IF(ISERROR(F78/G78)," ",IF(F78/G78&gt;0.5,IF(F78/G78&lt;1.5," ","NOT OK"),"NOT OK"))</f>
        <v xml:space="preserve"> </v>
      </c>
      <c r="B78" s="210" t="s">
        <v>92</v>
      </c>
      <c r="C78" s="103">
        <f>+C64+C68+C72+C76</f>
        <v>304995</v>
      </c>
      <c r="D78" s="104">
        <f t="shared" ref="D78:H78" si="138">+D64+D68+D72+D76</f>
        <v>304942</v>
      </c>
      <c r="E78" s="105">
        <f t="shared" si="138"/>
        <v>609937</v>
      </c>
      <c r="F78" s="103">
        <f t="shared" si="138"/>
        <v>353701</v>
      </c>
      <c r="G78" s="104">
        <f t="shared" si="138"/>
        <v>353661</v>
      </c>
      <c r="H78" s="105">
        <f t="shared" si="138"/>
        <v>707362</v>
      </c>
      <c r="I78" s="106">
        <f>IF(E78=0,0,((H78/E78)-1)*100)</f>
        <v>15.972961141888419</v>
      </c>
      <c r="L78" s="203" t="s">
        <v>92</v>
      </c>
      <c r="M78" s="148">
        <f t="shared" ref="M78:V78" si="139">+M64+M68+M72+M76</f>
        <v>43266190</v>
      </c>
      <c r="N78" s="149">
        <f t="shared" si="139"/>
        <v>43250950</v>
      </c>
      <c r="O78" s="148">
        <f t="shared" si="139"/>
        <v>86517140</v>
      </c>
      <c r="P78" s="148">
        <f t="shared" si="139"/>
        <v>1055293</v>
      </c>
      <c r="Q78" s="148">
        <f t="shared" si="139"/>
        <v>87572433</v>
      </c>
      <c r="R78" s="148">
        <f t="shared" si="139"/>
        <v>52890025</v>
      </c>
      <c r="S78" s="149">
        <f t="shared" si="139"/>
        <v>52842438</v>
      </c>
      <c r="T78" s="148">
        <f t="shared" si="139"/>
        <v>105732463</v>
      </c>
      <c r="U78" s="148">
        <f t="shared" si="139"/>
        <v>1057451</v>
      </c>
      <c r="V78" s="150">
        <f t="shared" si="139"/>
        <v>106789914</v>
      </c>
      <c r="W78" s="151">
        <f>IF(Q78=0,0,((V78/Q78)-1)*100)</f>
        <v>21.944669505756444</v>
      </c>
    </row>
    <row r="79" spans="1:23" ht="14.25" thickTop="1" thickBot="1">
      <c r="B79" s="205" t="s">
        <v>61</v>
      </c>
      <c r="C79" s="95"/>
      <c r="D79" s="95"/>
      <c r="E79" s="95"/>
      <c r="F79" s="95"/>
      <c r="G79" s="95"/>
      <c r="H79" s="95"/>
      <c r="I79" s="96"/>
      <c r="L79" s="205" t="s">
        <v>61</v>
      </c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6"/>
    </row>
    <row r="80" spans="1:23" ht="13.5" thickTop="1">
      <c r="B80" s="202"/>
      <c r="C80" s="95"/>
      <c r="D80" s="95"/>
      <c r="E80" s="95"/>
      <c r="F80" s="95"/>
      <c r="G80" s="95"/>
      <c r="H80" s="95"/>
      <c r="I80" s="96"/>
      <c r="L80" s="295" t="s">
        <v>39</v>
      </c>
      <c r="M80" s="296"/>
      <c r="N80" s="296"/>
      <c r="O80" s="296"/>
      <c r="P80" s="296"/>
      <c r="Q80" s="296"/>
      <c r="R80" s="296"/>
      <c r="S80" s="296"/>
      <c r="T80" s="296"/>
      <c r="U80" s="296"/>
      <c r="V80" s="296"/>
      <c r="W80" s="297"/>
    </row>
    <row r="81" spans="1:26" ht="13.5" thickBot="1">
      <c r="B81" s="202"/>
      <c r="C81" s="95"/>
      <c r="D81" s="95"/>
      <c r="E81" s="95"/>
      <c r="F81" s="95"/>
      <c r="G81" s="95"/>
      <c r="H81" s="95"/>
      <c r="I81" s="96"/>
      <c r="L81" s="298" t="s">
        <v>40</v>
      </c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300"/>
    </row>
    <row r="82" spans="1:26" ht="14.25" thickTop="1" thickBot="1">
      <c r="B82" s="202"/>
      <c r="C82" s="95"/>
      <c r="D82" s="95"/>
      <c r="E82" s="95"/>
      <c r="F82" s="95"/>
      <c r="G82" s="95"/>
      <c r="H82" s="95"/>
      <c r="I82" s="96"/>
      <c r="L82" s="202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122" t="s">
        <v>41</v>
      </c>
    </row>
    <row r="83" spans="1:26" ht="14.25" thickTop="1" thickBot="1">
      <c r="B83" s="202"/>
      <c r="C83" s="95"/>
      <c r="D83" s="95"/>
      <c r="E83" s="95"/>
      <c r="F83" s="95"/>
      <c r="G83" s="95"/>
      <c r="H83" s="95"/>
      <c r="I83" s="96"/>
      <c r="L83" s="224"/>
      <c r="M83" s="292" t="s">
        <v>91</v>
      </c>
      <c r="N83" s="293"/>
      <c r="O83" s="293"/>
      <c r="P83" s="293"/>
      <c r="Q83" s="294"/>
      <c r="R83" s="292" t="s">
        <v>93</v>
      </c>
      <c r="S83" s="293"/>
      <c r="T83" s="293"/>
      <c r="U83" s="293"/>
      <c r="V83" s="294"/>
      <c r="W83" s="225" t="s">
        <v>4</v>
      </c>
    </row>
    <row r="84" spans="1:26" ht="13.5" thickTop="1">
      <c r="B84" s="202"/>
      <c r="C84" s="95"/>
      <c r="D84" s="95"/>
      <c r="E84" s="95"/>
      <c r="F84" s="95"/>
      <c r="G84" s="95"/>
      <c r="H84" s="95"/>
      <c r="I84" s="96"/>
      <c r="L84" s="226" t="s">
        <v>5</v>
      </c>
      <c r="M84" s="227"/>
      <c r="N84" s="230"/>
      <c r="O84" s="173"/>
      <c r="P84" s="231"/>
      <c r="Q84" s="174"/>
      <c r="R84" s="227"/>
      <c r="S84" s="230"/>
      <c r="T84" s="173"/>
      <c r="U84" s="231"/>
      <c r="V84" s="174"/>
      <c r="W84" s="229" t="s">
        <v>6</v>
      </c>
    </row>
    <row r="85" spans="1:26" ht="13.5" thickBot="1">
      <c r="B85" s="202"/>
      <c r="C85" s="95"/>
      <c r="D85" s="95"/>
      <c r="E85" s="95"/>
      <c r="F85" s="95"/>
      <c r="G85" s="95"/>
      <c r="H85" s="95"/>
      <c r="I85" s="96"/>
      <c r="L85" s="232"/>
      <c r="M85" s="236" t="s">
        <v>42</v>
      </c>
      <c r="N85" s="237" t="s">
        <v>43</v>
      </c>
      <c r="O85" s="175" t="s">
        <v>44</v>
      </c>
      <c r="P85" s="238" t="s">
        <v>13</v>
      </c>
      <c r="Q85" s="220" t="s">
        <v>9</v>
      </c>
      <c r="R85" s="236" t="s">
        <v>42</v>
      </c>
      <c r="S85" s="237" t="s">
        <v>43</v>
      </c>
      <c r="T85" s="175" t="s">
        <v>44</v>
      </c>
      <c r="U85" s="238" t="s">
        <v>13</v>
      </c>
      <c r="V85" s="220" t="s">
        <v>9</v>
      </c>
      <c r="W85" s="235"/>
    </row>
    <row r="86" spans="1:26" ht="4.5" customHeight="1" thickTop="1">
      <c r="B86" s="202"/>
      <c r="C86" s="95"/>
      <c r="D86" s="95"/>
      <c r="E86" s="95"/>
      <c r="F86" s="95"/>
      <c r="G86" s="95"/>
      <c r="H86" s="95"/>
      <c r="I86" s="96"/>
      <c r="L86" s="226"/>
      <c r="M86" s="242"/>
      <c r="N86" s="243"/>
      <c r="O86" s="159"/>
      <c r="P86" s="244"/>
      <c r="Q86" s="162"/>
      <c r="R86" s="242"/>
      <c r="S86" s="243"/>
      <c r="T86" s="159"/>
      <c r="U86" s="244"/>
      <c r="V86" s="164"/>
      <c r="W86" s="245"/>
    </row>
    <row r="87" spans="1:26">
      <c r="A87" s="123"/>
      <c r="B87" s="212"/>
      <c r="C87" s="123"/>
      <c r="D87" s="123"/>
      <c r="E87" s="123"/>
      <c r="F87" s="123"/>
      <c r="G87" s="123"/>
      <c r="H87" s="123"/>
      <c r="I87" s="124"/>
      <c r="J87" s="123"/>
      <c r="L87" s="226" t="s">
        <v>14</v>
      </c>
      <c r="M87" s="248">
        <f>+BKK!M87+DMK!M87+CNX!M87+HDY!M87+HKT!M87+CEI!M87</f>
        <v>48830</v>
      </c>
      <c r="N87" s="249">
        <f>+BKK!N87+DMK!N87+CNX!N87+HDY!N87+HKT!N87+CEI!N87</f>
        <v>58482</v>
      </c>
      <c r="O87" s="160">
        <f>M87+N87</f>
        <v>107312</v>
      </c>
      <c r="P87" s="102">
        <f>+BKK!P87+DMK!P87+CNX!P87+HDY!P87+HKT!P87+CEI!P87</f>
        <v>4385</v>
      </c>
      <c r="Q87" s="163">
        <f>O87+P87</f>
        <v>111697</v>
      </c>
      <c r="R87" s="248">
        <f>+BKK!R87+DMK!R87+CNX!R87+HDY!R87+HKT!R87+CEI!R87</f>
        <v>43578</v>
      </c>
      <c r="S87" s="249">
        <f>+BKK!S87+DMK!S87+CNX!S87+HDY!S87+HKT!S87+CEI!S87</f>
        <v>62530</v>
      </c>
      <c r="T87" s="160">
        <f>R87+S87</f>
        <v>106108</v>
      </c>
      <c r="U87" s="102">
        <f>+BKK!U87+DMK!U87+CNX!U87+HDY!U87+HKT!U87+CEI!U87</f>
        <v>4377</v>
      </c>
      <c r="V87" s="165">
        <f>T87+U87</f>
        <v>110485</v>
      </c>
      <c r="W87" s="222">
        <f t="shared" ref="W87:W99" si="140">IF(Q87=0,0,((V87/Q87)-1)*100)</f>
        <v>-1.0850783816933274</v>
      </c>
      <c r="Y87" s="3"/>
      <c r="Z87" s="3"/>
    </row>
    <row r="88" spans="1:26">
      <c r="A88" s="123"/>
      <c r="B88" s="212"/>
      <c r="C88" s="123"/>
      <c r="D88" s="123"/>
      <c r="E88" s="123"/>
      <c r="F88" s="123"/>
      <c r="G88" s="123"/>
      <c r="H88" s="123"/>
      <c r="I88" s="124"/>
      <c r="J88" s="123"/>
      <c r="L88" s="226" t="s">
        <v>15</v>
      </c>
      <c r="M88" s="248">
        <f>+BKK!M88+DMK!M88+CNX!M88+HDY!M88+HKT!M88+CEI!M88</f>
        <v>49877</v>
      </c>
      <c r="N88" s="249">
        <f>+BKK!N88+DMK!N88+CNX!N88+HDY!N88+HKT!N88+CEI!N88</f>
        <v>60660</v>
      </c>
      <c r="O88" s="160">
        <f>M88+N88</f>
        <v>110537</v>
      </c>
      <c r="P88" s="102">
        <f>+BKK!P88+DMK!P88+CNX!P88+HDY!P88+HKT!P88+CEI!P88</f>
        <v>4506</v>
      </c>
      <c r="Q88" s="163">
        <f>O88+P88</f>
        <v>115043</v>
      </c>
      <c r="R88" s="248">
        <f>+BKK!R88+DMK!R88+CNX!R88+HDY!R88+HKT!R88+CEI!R88</f>
        <v>48493</v>
      </c>
      <c r="S88" s="249">
        <f>+BKK!S88+DMK!S88+CNX!S88+HDY!S88+HKT!S88+CEI!S88</f>
        <v>66429</v>
      </c>
      <c r="T88" s="160">
        <f>R88+S88</f>
        <v>114922</v>
      </c>
      <c r="U88" s="102">
        <f>+BKK!U88+DMK!U88+CNX!U88+HDY!U88+HKT!U88+CEI!U88</f>
        <v>4323</v>
      </c>
      <c r="V88" s="165">
        <f>T88+U88</f>
        <v>119245</v>
      </c>
      <c r="W88" s="222">
        <f t="shared" si="140"/>
        <v>3.6525473083977245</v>
      </c>
      <c r="Z88" s="3"/>
    </row>
    <row r="89" spans="1:26" ht="13.5" thickBot="1">
      <c r="A89" s="123"/>
      <c r="B89" s="212"/>
      <c r="C89" s="123"/>
      <c r="D89" s="123"/>
      <c r="E89" s="123"/>
      <c r="F89" s="123"/>
      <c r="G89" s="123"/>
      <c r="H89" s="123"/>
      <c r="I89" s="124"/>
      <c r="J89" s="123"/>
      <c r="L89" s="232" t="s">
        <v>16</v>
      </c>
      <c r="M89" s="248">
        <f>+BKK!M89+DMK!M89+CNX!M89+HDY!M89+HKT!M89+CEI!M89</f>
        <v>45763</v>
      </c>
      <c r="N89" s="249">
        <f>+BKK!N89+DMK!N89+CNX!N89+HDY!N89+HKT!N89+CEI!N89</f>
        <v>57177</v>
      </c>
      <c r="O89" s="160">
        <f>M89+N89</f>
        <v>102940</v>
      </c>
      <c r="P89" s="102">
        <f>+BKK!P89+DMK!P89+CNX!P89+HDY!P89+HKT!P89+CEI!P89</f>
        <v>4359</v>
      </c>
      <c r="Q89" s="163">
        <f>O89+P89</f>
        <v>107299</v>
      </c>
      <c r="R89" s="248">
        <f>+BKK!R89+DMK!R89+CNX!R89+HDY!R89+HKT!R89+CEI!R89</f>
        <v>42722</v>
      </c>
      <c r="S89" s="249">
        <f>+BKK!S89+DMK!S89+CNX!S89+HDY!S89+HKT!S89+CEI!S89</f>
        <v>64817</v>
      </c>
      <c r="T89" s="160">
        <f>R89+S89</f>
        <v>107539</v>
      </c>
      <c r="U89" s="102">
        <f>+BKK!U89+DMK!U89+CNX!U89+HDY!U89+HKT!U89+CEI!U89</f>
        <v>4115</v>
      </c>
      <c r="V89" s="165">
        <f>T89+U89</f>
        <v>111654</v>
      </c>
      <c r="W89" s="222">
        <f t="shared" si="140"/>
        <v>4.058751712504316</v>
      </c>
      <c r="Z89" s="3"/>
    </row>
    <row r="90" spans="1:26" ht="14.25" thickTop="1" thickBot="1">
      <c r="A90" s="123"/>
      <c r="B90" s="212"/>
      <c r="C90" s="123"/>
      <c r="D90" s="123"/>
      <c r="E90" s="123"/>
      <c r="F90" s="123"/>
      <c r="G90" s="123"/>
      <c r="H90" s="123"/>
      <c r="I90" s="124"/>
      <c r="J90" s="123"/>
      <c r="L90" s="206" t="s">
        <v>17</v>
      </c>
      <c r="M90" s="166">
        <f t="shared" ref="M90:V90" si="141">M89+M88+M87</f>
        <v>144470</v>
      </c>
      <c r="N90" s="167">
        <f t="shared" si="141"/>
        <v>176319</v>
      </c>
      <c r="O90" s="166">
        <f t="shared" si="141"/>
        <v>320789</v>
      </c>
      <c r="P90" s="166">
        <f t="shared" si="141"/>
        <v>13250</v>
      </c>
      <c r="Q90" s="166">
        <f t="shared" si="141"/>
        <v>334039</v>
      </c>
      <c r="R90" s="166">
        <f t="shared" si="141"/>
        <v>134793</v>
      </c>
      <c r="S90" s="167">
        <f t="shared" si="141"/>
        <v>193776</v>
      </c>
      <c r="T90" s="166">
        <f t="shared" si="141"/>
        <v>328569</v>
      </c>
      <c r="U90" s="166">
        <f t="shared" si="141"/>
        <v>12815</v>
      </c>
      <c r="V90" s="168">
        <f t="shared" si="141"/>
        <v>341384</v>
      </c>
      <c r="W90" s="169">
        <f>IF(Q90=0,0,((V90/Q90)-1)*100)</f>
        <v>2.1988450450396435</v>
      </c>
      <c r="Y90" s="3"/>
      <c r="Z90" s="3"/>
    </row>
    <row r="91" spans="1:26" ht="13.5" thickTop="1">
      <c r="A91" s="123"/>
      <c r="B91" s="212"/>
      <c r="C91" s="123"/>
      <c r="D91" s="123"/>
      <c r="E91" s="123"/>
      <c r="F91" s="123"/>
      <c r="G91" s="123"/>
      <c r="H91" s="123"/>
      <c r="I91" s="124"/>
      <c r="J91" s="123"/>
      <c r="L91" s="226" t="s">
        <v>18</v>
      </c>
      <c r="M91" s="248">
        <f>+BKK!M91+DMK!M91+CNX!M91+HDY!M91+HKT!M91+CEI!M91</f>
        <v>44074</v>
      </c>
      <c r="N91" s="249">
        <f>+BKK!N91+DMK!N91+CNX!N91+HDY!N91+HKT!N91+CEI!N91</f>
        <v>54876</v>
      </c>
      <c r="O91" s="160">
        <f>M91+N91</f>
        <v>98950</v>
      </c>
      <c r="P91" s="102">
        <f>+BKK!P91+DMK!P91+CNX!P91+HDY!P91+HKT!P91+CEI!P91</f>
        <v>3712</v>
      </c>
      <c r="Q91" s="163">
        <f>O91+P91</f>
        <v>102662</v>
      </c>
      <c r="R91" s="248">
        <f>+BKK!R91+DMK!R91+CNX!R91+HDY!R91+HKT!R91+CEI!R91</f>
        <v>40870</v>
      </c>
      <c r="S91" s="249">
        <f>+BKK!S91+DMK!S91+CNX!S91+HDY!S91+HKT!S91+CEI!S91</f>
        <v>56217</v>
      </c>
      <c r="T91" s="160">
        <f>R91+S91</f>
        <v>97087</v>
      </c>
      <c r="U91" s="102">
        <f>+BKK!U91+DMK!U91+CNX!U91+HDY!U91+HKT!U91+CEI!U91</f>
        <v>3770</v>
      </c>
      <c r="V91" s="165">
        <f>T91+U91</f>
        <v>100857</v>
      </c>
      <c r="W91" s="222">
        <f t="shared" si="140"/>
        <v>-1.7581968011533</v>
      </c>
      <c r="Y91" s="3"/>
      <c r="Z91" s="3"/>
    </row>
    <row r="92" spans="1:26">
      <c r="A92" s="123"/>
      <c r="B92" s="212"/>
      <c r="C92" s="123"/>
      <c r="D92" s="123"/>
      <c r="E92" s="123"/>
      <c r="F92" s="123"/>
      <c r="G92" s="123"/>
      <c r="H92" s="123"/>
      <c r="I92" s="124"/>
      <c r="J92" s="123"/>
      <c r="L92" s="226" t="s">
        <v>19</v>
      </c>
      <c r="M92" s="248">
        <f>+BKK!M92+DMK!M92+CNX!M92+HDY!M92+HKT!M92+CEI!M92</f>
        <v>37834</v>
      </c>
      <c r="N92" s="249">
        <f>+BKK!N92+DMK!N92+CNX!N92+HDY!N92+HKT!N92+CEI!N92</f>
        <v>50641</v>
      </c>
      <c r="O92" s="160">
        <f>M92+N92</f>
        <v>88475</v>
      </c>
      <c r="P92" s="102">
        <f>+BKK!P92+DMK!P92+CNX!P92+HDY!P92+HKT!P92+CEI!P92</f>
        <v>3478</v>
      </c>
      <c r="Q92" s="163">
        <f>O92+P92</f>
        <v>91953</v>
      </c>
      <c r="R92" s="248">
        <f>+BKK!R92+DMK!R92+CNX!R92+HDY!R92+HKT!R92+CEI!R92</f>
        <v>40633</v>
      </c>
      <c r="S92" s="249">
        <f>+BKK!S92+DMK!S92+CNX!S92+HDY!S92+HKT!S92+CEI!S92</f>
        <v>59319</v>
      </c>
      <c r="T92" s="160">
        <f>R92+S92</f>
        <v>99952</v>
      </c>
      <c r="U92" s="102">
        <f>+BKK!U92+DMK!U92+CNX!U92+HDY!U92+HKT!U92+CEI!U92</f>
        <v>3645</v>
      </c>
      <c r="V92" s="165">
        <f>T92+U92</f>
        <v>103597</v>
      </c>
      <c r="W92" s="222">
        <f>IF(Q92=0,0,((V92/Q92)-1)*100)</f>
        <v>12.662990875773495</v>
      </c>
      <c r="Y92" s="3"/>
      <c r="Z92" s="3"/>
    </row>
    <row r="93" spans="1:26" ht="13.5" thickBot="1">
      <c r="A93" s="123"/>
      <c r="B93" s="212"/>
      <c r="C93" s="123"/>
      <c r="D93" s="123"/>
      <c r="E93" s="123"/>
      <c r="F93" s="123"/>
      <c r="G93" s="123"/>
      <c r="H93" s="123"/>
      <c r="I93" s="124"/>
      <c r="J93" s="123"/>
      <c r="L93" s="226" t="s">
        <v>20</v>
      </c>
      <c r="M93" s="248">
        <f>+BKK!M93+DMK!M93+CNX!M93+HDY!M93+HKT!M93+CEI!M93</f>
        <v>50004</v>
      </c>
      <c r="N93" s="249">
        <f>+BKK!N93+DMK!N93+CNX!N93+HDY!N93+HKT!N93+CEI!N93</f>
        <v>62688</v>
      </c>
      <c r="O93" s="160">
        <f>M93+N93</f>
        <v>112692</v>
      </c>
      <c r="P93" s="102">
        <f>+BKK!P93+DMK!P93+CNX!P93+HDY!P93+HKT!P93+CEI!P93</f>
        <v>4610</v>
      </c>
      <c r="Q93" s="163">
        <f>O93+P93</f>
        <v>117302</v>
      </c>
      <c r="R93" s="248">
        <f>+BKK!R93+DMK!R93+CNX!R93+HDY!R93+HKT!R93+CEI!R93</f>
        <v>47726</v>
      </c>
      <c r="S93" s="249">
        <f>+BKK!S93+DMK!S93+CNX!S93+HDY!S93+HKT!S93+CEI!S93</f>
        <v>65783</v>
      </c>
      <c r="T93" s="160">
        <f>R93+S93</f>
        <v>113509</v>
      </c>
      <c r="U93" s="102">
        <f>+BKK!U93+DMK!U93+CNX!U93+HDY!U93+HKT!U93+CEI!U93</f>
        <v>4036</v>
      </c>
      <c r="V93" s="165">
        <f>T93+U93</f>
        <v>117545</v>
      </c>
      <c r="W93" s="222">
        <f>IF(Q93=0,0,((V93/Q93)-1)*100)</f>
        <v>0.20715759322091909</v>
      </c>
    </row>
    <row r="94" spans="1:26" ht="14.25" thickTop="1" thickBot="1">
      <c r="A94" s="123"/>
      <c r="B94" s="212"/>
      <c r="C94" s="123"/>
      <c r="D94" s="123"/>
      <c r="E94" s="123"/>
      <c r="F94" s="123"/>
      <c r="G94" s="123"/>
      <c r="H94" s="123"/>
      <c r="I94" s="124"/>
      <c r="J94" s="123"/>
      <c r="L94" s="206" t="s">
        <v>89</v>
      </c>
      <c r="M94" s="166">
        <f t="shared" ref="M94:V94" si="142">+M91+M92+M93</f>
        <v>131912</v>
      </c>
      <c r="N94" s="167">
        <f t="shared" si="142"/>
        <v>168205</v>
      </c>
      <c r="O94" s="166">
        <f t="shared" si="142"/>
        <v>300117</v>
      </c>
      <c r="P94" s="166">
        <f t="shared" si="142"/>
        <v>11800</v>
      </c>
      <c r="Q94" s="166">
        <f t="shared" si="142"/>
        <v>311917</v>
      </c>
      <c r="R94" s="166">
        <f t="shared" si="142"/>
        <v>129229</v>
      </c>
      <c r="S94" s="167">
        <f t="shared" si="142"/>
        <v>181319</v>
      </c>
      <c r="T94" s="166">
        <f t="shared" si="142"/>
        <v>310548</v>
      </c>
      <c r="U94" s="166">
        <f t="shared" si="142"/>
        <v>11451</v>
      </c>
      <c r="V94" s="168">
        <f t="shared" si="142"/>
        <v>321999</v>
      </c>
      <c r="W94" s="169">
        <f>IF(Q94=0,0,((V94/Q94)-1)*100)</f>
        <v>3.2322701231417339</v>
      </c>
      <c r="Y94" s="3"/>
      <c r="Z94" s="3"/>
    </row>
    <row r="95" spans="1:26" ht="13.5" thickTop="1">
      <c r="A95" s="123"/>
      <c r="B95" s="212"/>
      <c r="C95" s="123"/>
      <c r="D95" s="123"/>
      <c r="E95" s="123"/>
      <c r="F95" s="123"/>
      <c r="G95" s="123"/>
      <c r="H95" s="123"/>
      <c r="I95" s="124"/>
      <c r="J95" s="123"/>
      <c r="L95" s="226" t="s">
        <v>21</v>
      </c>
      <c r="M95" s="248">
        <f>+BKK!M95+DMK!M95+CNX!M95+HDY!M95+HKT!M95+CEI!M95</f>
        <v>44050</v>
      </c>
      <c r="N95" s="249">
        <f>+BKK!N95+DMK!N95+CNX!N95+HDY!N95+HKT!N95+CEI!N95</f>
        <v>55263</v>
      </c>
      <c r="O95" s="160">
        <f>SUM(M95:N95)</f>
        <v>99313</v>
      </c>
      <c r="P95" s="102">
        <f>+BKK!P95+DMK!P95+CNX!P95+HDY!P95+HKT!P95+CEI!P95</f>
        <v>4003</v>
      </c>
      <c r="Q95" s="163">
        <f>+O95+P95</f>
        <v>103316</v>
      </c>
      <c r="R95" s="248">
        <f>+BKK!R95+DMK!R95+CNX!R95+HDY!R95+HKT!R95+CEI!R95</f>
        <v>41292</v>
      </c>
      <c r="S95" s="249">
        <f>+BKK!S95+DMK!S95+CNX!S95+HDY!S95+HKT!S95+CEI!S95</f>
        <v>56319</v>
      </c>
      <c r="T95" s="160">
        <f>SUM(R95:S95)</f>
        <v>97611</v>
      </c>
      <c r="U95" s="102">
        <f>+BKK!U95+DMK!U95+CNX!U95+HDY!U95+HKT!U95+CEI!U95</f>
        <v>3793</v>
      </c>
      <c r="V95" s="165">
        <f>+T95+U95</f>
        <v>101404</v>
      </c>
      <c r="W95" s="222">
        <f t="shared" si="140"/>
        <v>-1.8506330094080314</v>
      </c>
      <c r="Y95" s="3"/>
      <c r="Z95" s="3"/>
    </row>
    <row r="96" spans="1:26">
      <c r="A96" s="123"/>
      <c r="B96" s="212"/>
      <c r="C96" s="123"/>
      <c r="D96" s="123"/>
      <c r="E96" s="123"/>
      <c r="F96" s="123"/>
      <c r="G96" s="123"/>
      <c r="H96" s="123"/>
      <c r="I96" s="124"/>
      <c r="J96" s="123"/>
      <c r="L96" s="226" t="s">
        <v>90</v>
      </c>
      <c r="M96" s="248">
        <f>+BKK!M96+DMK!M96+CNX!M96+HDY!M96+HKT!M96+CEI!M96</f>
        <v>43513</v>
      </c>
      <c r="N96" s="249">
        <f>+BKK!N96+DMK!N96+CNX!N96+HDY!N96+HKT!N96+CEI!N96</f>
        <v>60764</v>
      </c>
      <c r="O96" s="160">
        <f>SUM(M96:N96)</f>
        <v>104277</v>
      </c>
      <c r="P96" s="102">
        <f>+BKK!P96+DMK!P96+CNX!P96+HDY!P96+HKT!P96+CEI!P96</f>
        <v>3954</v>
      </c>
      <c r="Q96" s="163">
        <f>O96+P96</f>
        <v>108231</v>
      </c>
      <c r="R96" s="248">
        <f>+BKK!R96+DMK!R96+CNX!R96+HDY!R96+HKT!R96+CEI!R96</f>
        <v>40880</v>
      </c>
      <c r="S96" s="249">
        <f>+BKK!S96+DMK!S96+CNX!S96+HDY!S96+HKT!S96+CEI!S96</f>
        <v>61836</v>
      </c>
      <c r="T96" s="160">
        <f>SUM(R96:S96)</f>
        <v>102716</v>
      </c>
      <c r="U96" s="102">
        <f>+BKK!U96+DMK!U96+CNX!U96+HDY!U96+HKT!U96+CEI!U96</f>
        <v>4028</v>
      </c>
      <c r="V96" s="165">
        <f>T96+U96</f>
        <v>106744</v>
      </c>
      <c r="W96" s="222">
        <f>IF(Q96=0,0,((V96/Q96)-1)*100)</f>
        <v>-1.3739132041651669</v>
      </c>
      <c r="Y96" s="3"/>
      <c r="Z96" s="3"/>
    </row>
    <row r="97" spans="1:26" ht="13.5" thickBot="1">
      <c r="A97" s="123"/>
      <c r="B97" s="212"/>
      <c r="C97" s="123"/>
      <c r="D97" s="123"/>
      <c r="E97" s="123"/>
      <c r="F97" s="123"/>
      <c r="G97" s="123"/>
      <c r="H97" s="123"/>
      <c r="I97" s="124"/>
      <c r="J97" s="123"/>
      <c r="L97" s="226" t="s">
        <v>22</v>
      </c>
      <c r="M97" s="248">
        <f>+BKK!M97+DMK!M97+CNX!M97+HDY!M97+HKT!M97+CEI!M97</f>
        <v>44724</v>
      </c>
      <c r="N97" s="249">
        <f>+BKK!N97+DMK!N97+CNX!N97+HDY!N97+HKT!N97+CEI!N97</f>
        <v>56566</v>
      </c>
      <c r="O97" s="161">
        <f>SUM(M97:N97)</f>
        <v>101290</v>
      </c>
      <c r="P97" s="255">
        <f>+BKK!P97+DMK!P97+CNX!P97+HDY!P97+HKT!P97+CEI!P97</f>
        <v>3713</v>
      </c>
      <c r="Q97" s="163">
        <f>O97+P97</f>
        <v>105003</v>
      </c>
      <c r="R97" s="248">
        <f>+BKK!R97+DMK!R97+CNX!R97+HDY!R97+HKT!R97+CEI!R97</f>
        <v>40873</v>
      </c>
      <c r="S97" s="249">
        <f>+BKK!S97+DMK!S97+CNX!S97+HDY!S97+HKT!S97+CEI!S97</f>
        <v>56659</v>
      </c>
      <c r="T97" s="161">
        <f>SUM(R97:S97)</f>
        <v>97532</v>
      </c>
      <c r="U97" s="255">
        <f>+BKK!U97+DMK!U97+CNX!U97+HDY!U97+HKT!U97+CEI!U97</f>
        <v>4201</v>
      </c>
      <c r="V97" s="165">
        <f>T97+U97</f>
        <v>101733</v>
      </c>
      <c r="W97" s="222">
        <f t="shared" si="140"/>
        <v>-3.1141967372360746</v>
      </c>
      <c r="Y97" s="3"/>
      <c r="Z97" s="3"/>
    </row>
    <row r="98" spans="1:26" ht="14.25" thickTop="1" thickBot="1">
      <c r="A98" s="123"/>
      <c r="B98" s="212"/>
      <c r="C98" s="123"/>
      <c r="D98" s="123"/>
      <c r="E98" s="123"/>
      <c r="F98" s="123"/>
      <c r="G98" s="123"/>
      <c r="H98" s="123"/>
      <c r="I98" s="124"/>
      <c r="J98" s="123"/>
      <c r="L98" s="207" t="s">
        <v>23</v>
      </c>
      <c r="M98" s="170">
        <f>+M95+M96+M97</f>
        <v>132287</v>
      </c>
      <c r="N98" s="170">
        <f t="shared" ref="N98" si="143">+N95+N96+N97</f>
        <v>172593</v>
      </c>
      <c r="O98" s="171">
        <f t="shared" ref="O98" si="144">+O95+O96+O97</f>
        <v>304880</v>
      </c>
      <c r="P98" s="171">
        <f t="shared" ref="P98" si="145">+P95+P96+P97</f>
        <v>11670</v>
      </c>
      <c r="Q98" s="171">
        <f t="shared" ref="Q98" si="146">+Q95+Q96+Q97</f>
        <v>316550</v>
      </c>
      <c r="R98" s="170">
        <f t="shared" ref="R98" si="147">+R95+R96+R97</f>
        <v>123045</v>
      </c>
      <c r="S98" s="170">
        <f t="shared" ref="S98" si="148">+S95+S96+S97</f>
        <v>174814</v>
      </c>
      <c r="T98" s="171">
        <f t="shared" ref="T98" si="149">+T95+T96+T97</f>
        <v>297859</v>
      </c>
      <c r="U98" s="171">
        <f t="shared" ref="U98" si="150">+U95+U96+U97</f>
        <v>12022</v>
      </c>
      <c r="V98" s="171">
        <f t="shared" ref="V98" si="151">+V95+V96+V97</f>
        <v>309881</v>
      </c>
      <c r="W98" s="172">
        <f t="shared" si="140"/>
        <v>-2.1067761806981555</v>
      </c>
    </row>
    <row r="99" spans="1:26" ht="13.5" thickTop="1">
      <c r="A99" s="123"/>
      <c r="B99" s="212"/>
      <c r="C99" s="123"/>
      <c r="D99" s="123"/>
      <c r="E99" s="123"/>
      <c r="F99" s="123"/>
      <c r="G99" s="123"/>
      <c r="H99" s="123"/>
      <c r="I99" s="124"/>
      <c r="J99" s="123"/>
      <c r="L99" s="226" t="s">
        <v>25</v>
      </c>
      <c r="M99" s="248">
        <f>+BKK!M99+DMK!M99+CNX!M99+HDY!M99+HKT!M99+CEI!M99</f>
        <v>45734</v>
      </c>
      <c r="N99" s="249">
        <f>+BKK!N99+DMK!N99+CNX!N99+HDY!N99+HKT!N99+CEI!N99</f>
        <v>56172</v>
      </c>
      <c r="O99" s="161">
        <f>SUM(M99:N99)</f>
        <v>101906</v>
      </c>
      <c r="P99" s="256">
        <f>+BKK!P99+DMK!P99+CNX!P99+HDY!P99+HKT!P99+CEI!P99</f>
        <v>3965</v>
      </c>
      <c r="Q99" s="163">
        <f>O99+P99</f>
        <v>105871</v>
      </c>
      <c r="R99" s="248">
        <f>+BKK!R99+DMK!R99+CNX!R99+HDY!R99+HKT!R99+CEI!R99</f>
        <v>44274</v>
      </c>
      <c r="S99" s="249">
        <f>+BKK!S99+DMK!S99+CNX!S99+HDY!S99+HKT!S99+CEI!S99</f>
        <v>56397</v>
      </c>
      <c r="T99" s="161">
        <f>SUM(R99:S99)</f>
        <v>100671</v>
      </c>
      <c r="U99" s="256">
        <f>+BKK!U99+DMK!U99+CNX!U99+HDY!U99+HKT!U99+CEI!U99</f>
        <v>4502</v>
      </c>
      <c r="V99" s="165">
        <f>T99+U99</f>
        <v>105173</v>
      </c>
      <c r="W99" s="222">
        <f t="shared" si="140"/>
        <v>-0.6592929130734615</v>
      </c>
    </row>
    <row r="100" spans="1:26">
      <c r="A100" s="123"/>
      <c r="B100" s="212"/>
      <c r="C100" s="123"/>
      <c r="D100" s="123"/>
      <c r="E100" s="123"/>
      <c r="F100" s="123"/>
      <c r="G100" s="123"/>
      <c r="H100" s="123"/>
      <c r="I100" s="124"/>
      <c r="J100" s="123"/>
      <c r="L100" s="226" t="s">
        <v>26</v>
      </c>
      <c r="M100" s="248">
        <f>+BKK!M100+DMK!M100+CNX!M100+HDY!M100+HKT!M100+CEI!M100</f>
        <v>41536</v>
      </c>
      <c r="N100" s="249">
        <f>+BKK!N100+DMK!N100+CNX!N100+HDY!N100+HKT!N100+CEI!N100</f>
        <v>53947</v>
      </c>
      <c r="O100" s="161">
        <f>SUM(M100:N100)</f>
        <v>95483</v>
      </c>
      <c r="P100" s="102">
        <f>+BKK!P100+DMK!P100+CNX!P100+HDY!P100+HKT!P100+CEI!P100</f>
        <v>4130</v>
      </c>
      <c r="Q100" s="163">
        <f>O100+P100</f>
        <v>99613</v>
      </c>
      <c r="R100" s="248">
        <f>+BKK!R100+DMK!R100+CNX!R100+HDY!R100+HKT!R100+CEI!R100</f>
        <v>44675</v>
      </c>
      <c r="S100" s="249">
        <f>+BKK!S100+DMK!S100+CNX!S100+HDY!S100+HKT!S100+CEI!S100</f>
        <v>56466</v>
      </c>
      <c r="T100" s="161">
        <f>SUM(R100:S100)</f>
        <v>101141</v>
      </c>
      <c r="U100" s="102">
        <f>+BKK!U100+DMK!U100+CNX!U100+HDY!U100+HKT!U100+CEI!U100</f>
        <v>4237</v>
      </c>
      <c r="V100" s="165">
        <f>T100+U100</f>
        <v>105378</v>
      </c>
      <c r="W100" s="222">
        <f>IF(Q100=0,0,((V100/Q100)-1)*100)</f>
        <v>5.7873972272695307</v>
      </c>
    </row>
    <row r="101" spans="1:26" ht="13.5" thickBot="1">
      <c r="A101" s="98"/>
      <c r="B101" s="212"/>
      <c r="C101" s="123"/>
      <c r="D101" s="123"/>
      <c r="E101" s="123"/>
      <c r="F101" s="123"/>
      <c r="G101" s="123"/>
      <c r="H101" s="123"/>
      <c r="I101" s="124"/>
      <c r="J101" s="98"/>
      <c r="L101" s="226" t="s">
        <v>27</v>
      </c>
      <c r="M101" s="248">
        <f>+BKK!M101+DMK!M101+CNX!M101+HDY!M101+HKT!M101+CEI!M101</f>
        <v>38578</v>
      </c>
      <c r="N101" s="249">
        <f>+BKK!N101+DMK!N101+CNX!N101+HDY!N101+HKT!N101+CEI!N101</f>
        <v>59477</v>
      </c>
      <c r="O101" s="161">
        <f>SUM(M101:N101)</f>
        <v>98055</v>
      </c>
      <c r="P101" s="102">
        <f>+BKK!P101+DMK!P101+CNX!P101+HDY!P101+HKT!P101+CEI!P101</f>
        <v>3813</v>
      </c>
      <c r="Q101" s="163">
        <f>O101+P101</f>
        <v>101868</v>
      </c>
      <c r="R101" s="248">
        <f>+BKK!R101+DMK!R101+CNX!R101+HDY!R101+HKT!R101+CEI!R101</f>
        <v>44149</v>
      </c>
      <c r="S101" s="249">
        <f>+BKK!S101+DMK!S101+CNX!S101+HDY!S101+HKT!S101+CEI!S101</f>
        <v>59845</v>
      </c>
      <c r="T101" s="161">
        <f>SUM(R101:S101)</f>
        <v>103994</v>
      </c>
      <c r="U101" s="102">
        <f>+BKK!U101+DMK!U101+CNX!U101+HDY!U101+HKT!U101+CEI!U101</f>
        <v>3833</v>
      </c>
      <c r="V101" s="165">
        <f>T101+U101</f>
        <v>107827</v>
      </c>
      <c r="W101" s="222">
        <f t="shared" ref="W101:W102" si="152">IF(Q101=0,0,((V101/Q101)-1)*100)</f>
        <v>5.8497270978128624</v>
      </c>
    </row>
    <row r="102" spans="1:26" ht="14.25" thickTop="1" thickBot="1">
      <c r="A102" s="123"/>
      <c r="B102" s="212"/>
      <c r="C102" s="123"/>
      <c r="D102" s="123"/>
      <c r="E102" s="123"/>
      <c r="F102" s="123"/>
      <c r="G102" s="123"/>
      <c r="H102" s="123"/>
      <c r="I102" s="124"/>
      <c r="J102" s="123"/>
      <c r="L102" s="206" t="s">
        <v>28</v>
      </c>
      <c r="M102" s="166">
        <f t="shared" ref="M102:V102" si="153">+M99+M100+M101</f>
        <v>125848</v>
      </c>
      <c r="N102" s="167">
        <f t="shared" si="153"/>
        <v>169596</v>
      </c>
      <c r="O102" s="166">
        <f t="shared" si="153"/>
        <v>295444</v>
      </c>
      <c r="P102" s="166">
        <f t="shared" si="153"/>
        <v>11908</v>
      </c>
      <c r="Q102" s="166">
        <f t="shared" si="153"/>
        <v>307352</v>
      </c>
      <c r="R102" s="166">
        <f t="shared" si="153"/>
        <v>133098</v>
      </c>
      <c r="S102" s="167">
        <f t="shared" si="153"/>
        <v>172708</v>
      </c>
      <c r="T102" s="166">
        <f t="shared" si="153"/>
        <v>305806</v>
      </c>
      <c r="U102" s="166">
        <f t="shared" si="153"/>
        <v>12572</v>
      </c>
      <c r="V102" s="166">
        <f t="shared" si="153"/>
        <v>318378</v>
      </c>
      <c r="W102" s="169">
        <f t="shared" si="152"/>
        <v>3.5874176839584493</v>
      </c>
    </row>
    <row r="103" spans="1:26" ht="14.25" thickTop="1" thickBot="1">
      <c r="A103" s="123"/>
      <c r="B103" s="212"/>
      <c r="C103" s="123"/>
      <c r="D103" s="123"/>
      <c r="E103" s="123"/>
      <c r="F103" s="123"/>
      <c r="G103" s="123"/>
      <c r="H103" s="123"/>
      <c r="I103" s="124"/>
      <c r="J103" s="123"/>
      <c r="L103" s="206" t="s">
        <v>94</v>
      </c>
      <c r="M103" s="166">
        <f t="shared" ref="M103" si="154">+M94+M98+M102</f>
        <v>390047</v>
      </c>
      <c r="N103" s="167">
        <f t="shared" ref="N103" si="155">+N94+N98+N102</f>
        <v>510394</v>
      </c>
      <c r="O103" s="166">
        <f t="shared" ref="O103" si="156">+O94+O98+O102</f>
        <v>900441</v>
      </c>
      <c r="P103" s="166">
        <f t="shared" ref="P103" si="157">+P94+P98+P102</f>
        <v>35378</v>
      </c>
      <c r="Q103" s="166">
        <f t="shared" ref="Q103" si="158">+Q94+Q98+Q102</f>
        <v>935819</v>
      </c>
      <c r="R103" s="166">
        <f t="shared" ref="R103" si="159">+R94+R98+R102</f>
        <v>385372</v>
      </c>
      <c r="S103" s="167">
        <f t="shared" ref="S103" si="160">+S94+S98+S102</f>
        <v>528841</v>
      </c>
      <c r="T103" s="166">
        <f t="shared" ref="T103" si="161">+T94+T98+T102</f>
        <v>914213</v>
      </c>
      <c r="U103" s="166">
        <f t="shared" ref="U103" si="162">+U94+U98+U102</f>
        <v>36045</v>
      </c>
      <c r="V103" s="168">
        <f t="shared" ref="V103" si="163">+V94+V98+V102</f>
        <v>950258</v>
      </c>
      <c r="W103" s="169">
        <f t="shared" ref="W103:W104" si="164">IF(Q103=0,0,((V103/Q103)-1)*100)</f>
        <v>1.5429265702021411</v>
      </c>
      <c r="Y103" s="3"/>
      <c r="Z103" s="3"/>
    </row>
    <row r="104" spans="1:26" ht="14.25" thickTop="1" thickBot="1">
      <c r="A104" s="123"/>
      <c r="B104" s="212"/>
      <c r="C104" s="123"/>
      <c r="D104" s="123"/>
      <c r="E104" s="123"/>
      <c r="F104" s="123"/>
      <c r="G104" s="123"/>
      <c r="H104" s="123"/>
      <c r="I104" s="124"/>
      <c r="J104" s="123"/>
      <c r="L104" s="206" t="s">
        <v>92</v>
      </c>
      <c r="M104" s="166">
        <f t="shared" ref="M104:V104" si="165">+M90+M94+M98+M102</f>
        <v>534517</v>
      </c>
      <c r="N104" s="167">
        <f t="shared" si="165"/>
        <v>686713</v>
      </c>
      <c r="O104" s="166">
        <f t="shared" si="165"/>
        <v>1221230</v>
      </c>
      <c r="P104" s="166">
        <f t="shared" si="165"/>
        <v>48628</v>
      </c>
      <c r="Q104" s="166">
        <f t="shared" si="165"/>
        <v>1269858</v>
      </c>
      <c r="R104" s="166">
        <f t="shared" si="165"/>
        <v>520165</v>
      </c>
      <c r="S104" s="167">
        <f t="shared" si="165"/>
        <v>722617</v>
      </c>
      <c r="T104" s="166">
        <f t="shared" si="165"/>
        <v>1242782</v>
      </c>
      <c r="U104" s="166">
        <f t="shared" si="165"/>
        <v>48860</v>
      </c>
      <c r="V104" s="168">
        <f t="shared" si="165"/>
        <v>1291642</v>
      </c>
      <c r="W104" s="169">
        <f t="shared" si="164"/>
        <v>1.7154673987170188</v>
      </c>
      <c r="Y104" s="3"/>
      <c r="Z104" s="3"/>
    </row>
    <row r="105" spans="1:26" ht="14.25" thickTop="1" thickBot="1">
      <c r="A105" s="123"/>
      <c r="B105" s="212"/>
      <c r="C105" s="123"/>
      <c r="D105" s="123"/>
      <c r="E105" s="123"/>
      <c r="F105" s="123"/>
      <c r="G105" s="123"/>
      <c r="H105" s="123"/>
      <c r="I105" s="124"/>
      <c r="J105" s="123"/>
      <c r="L105" s="205" t="s">
        <v>61</v>
      </c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6"/>
    </row>
    <row r="106" spans="1:26" ht="13.5" thickTop="1">
      <c r="B106" s="212"/>
      <c r="C106" s="123"/>
      <c r="D106" s="123"/>
      <c r="E106" s="123"/>
      <c r="F106" s="123"/>
      <c r="G106" s="123"/>
      <c r="H106" s="123"/>
      <c r="I106" s="124"/>
      <c r="L106" s="295" t="s">
        <v>45</v>
      </c>
      <c r="M106" s="296"/>
      <c r="N106" s="296"/>
      <c r="O106" s="296"/>
      <c r="P106" s="296"/>
      <c r="Q106" s="296"/>
      <c r="R106" s="296"/>
      <c r="S106" s="296"/>
      <c r="T106" s="296"/>
      <c r="U106" s="296"/>
      <c r="V106" s="296"/>
      <c r="W106" s="297"/>
    </row>
    <row r="107" spans="1:26" ht="13.5" thickBot="1">
      <c r="B107" s="212"/>
      <c r="C107" s="123"/>
      <c r="D107" s="123"/>
      <c r="E107" s="123"/>
      <c r="F107" s="123"/>
      <c r="G107" s="123"/>
      <c r="H107" s="123"/>
      <c r="I107" s="124"/>
      <c r="L107" s="298" t="s">
        <v>46</v>
      </c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300"/>
    </row>
    <row r="108" spans="1:26" ht="14.25" thickTop="1" thickBot="1">
      <c r="B108" s="212"/>
      <c r="C108" s="123"/>
      <c r="D108" s="123"/>
      <c r="E108" s="123"/>
      <c r="F108" s="123"/>
      <c r="G108" s="123"/>
      <c r="H108" s="123"/>
      <c r="I108" s="124"/>
      <c r="L108" s="202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122" t="s">
        <v>41</v>
      </c>
    </row>
    <row r="109" spans="1:26" ht="14.25" thickTop="1" thickBot="1">
      <c r="B109" s="212"/>
      <c r="C109" s="123"/>
      <c r="D109" s="123"/>
      <c r="E109" s="123"/>
      <c r="F109" s="123"/>
      <c r="G109" s="123"/>
      <c r="H109" s="123"/>
      <c r="I109" s="124"/>
      <c r="L109" s="224"/>
      <c r="M109" s="292" t="s">
        <v>91</v>
      </c>
      <c r="N109" s="293"/>
      <c r="O109" s="293"/>
      <c r="P109" s="293"/>
      <c r="Q109" s="294"/>
      <c r="R109" s="292" t="s">
        <v>93</v>
      </c>
      <c r="S109" s="293"/>
      <c r="T109" s="293"/>
      <c r="U109" s="293"/>
      <c r="V109" s="294"/>
      <c r="W109" s="225" t="s">
        <v>4</v>
      </c>
    </row>
    <row r="110" spans="1:26" ht="13.5" thickTop="1">
      <c r="B110" s="212"/>
      <c r="C110" s="123"/>
      <c r="D110" s="123"/>
      <c r="E110" s="123"/>
      <c r="F110" s="123"/>
      <c r="G110" s="123"/>
      <c r="H110" s="123"/>
      <c r="I110" s="124"/>
      <c r="L110" s="226" t="s">
        <v>5</v>
      </c>
      <c r="M110" s="227"/>
      <c r="N110" s="230"/>
      <c r="O110" s="173"/>
      <c r="P110" s="231"/>
      <c r="Q110" s="174"/>
      <c r="R110" s="227"/>
      <c r="S110" s="230"/>
      <c r="T110" s="173"/>
      <c r="U110" s="231"/>
      <c r="V110" s="174"/>
      <c r="W110" s="229" t="s">
        <v>6</v>
      </c>
    </row>
    <row r="111" spans="1:26" ht="13.5" thickBot="1">
      <c r="B111" s="212"/>
      <c r="C111" s="123"/>
      <c r="D111" s="123"/>
      <c r="E111" s="123"/>
      <c r="F111" s="123"/>
      <c r="G111" s="123"/>
      <c r="H111" s="123"/>
      <c r="I111" s="124"/>
      <c r="L111" s="232"/>
      <c r="M111" s="236" t="s">
        <v>42</v>
      </c>
      <c r="N111" s="237" t="s">
        <v>43</v>
      </c>
      <c r="O111" s="175" t="s">
        <v>44</v>
      </c>
      <c r="P111" s="238" t="s">
        <v>13</v>
      </c>
      <c r="Q111" s="220" t="s">
        <v>9</v>
      </c>
      <c r="R111" s="236" t="s">
        <v>42</v>
      </c>
      <c r="S111" s="237" t="s">
        <v>43</v>
      </c>
      <c r="T111" s="175" t="s">
        <v>44</v>
      </c>
      <c r="U111" s="238" t="s">
        <v>13</v>
      </c>
      <c r="V111" s="220" t="s">
        <v>9</v>
      </c>
      <c r="W111" s="235"/>
    </row>
    <row r="112" spans="1:26" ht="4.5" customHeight="1" thickTop="1">
      <c r="B112" s="212"/>
      <c r="C112" s="123"/>
      <c r="D112" s="123"/>
      <c r="E112" s="123"/>
      <c r="F112" s="123"/>
      <c r="G112" s="123"/>
      <c r="H112" s="123"/>
      <c r="I112" s="124"/>
      <c r="L112" s="226"/>
      <c r="M112" s="242"/>
      <c r="N112" s="243"/>
      <c r="O112" s="159"/>
      <c r="P112" s="244"/>
      <c r="Q112" s="162"/>
      <c r="R112" s="242"/>
      <c r="S112" s="243"/>
      <c r="T112" s="159"/>
      <c r="U112" s="244"/>
      <c r="V112" s="164"/>
      <c r="W112" s="245"/>
    </row>
    <row r="113" spans="1:26">
      <c r="B113" s="212"/>
      <c r="C113" s="123"/>
      <c r="D113" s="123"/>
      <c r="E113" s="123"/>
      <c r="F113" s="123"/>
      <c r="G113" s="123"/>
      <c r="H113" s="123"/>
      <c r="I113" s="124"/>
      <c r="L113" s="226" t="s">
        <v>14</v>
      </c>
      <c r="M113" s="248">
        <f>+BKK!M113+DMK!M113+CNX!M113+HDY!M113+HKT!M113+CEI!M113</f>
        <v>3941</v>
      </c>
      <c r="N113" s="249">
        <f>+BKK!N113+DMK!N113+CNX!N113+HDY!N113+HKT!N113+CEI!N113</f>
        <v>5206</v>
      </c>
      <c r="O113" s="160">
        <f>M113+N113</f>
        <v>9147</v>
      </c>
      <c r="P113" s="102">
        <f>+BKK!P113+DMK!P113+CNX!P113+HDY!P113+HKT!P113+CEI!P113</f>
        <v>0</v>
      </c>
      <c r="Q113" s="163">
        <f>O113+P113</f>
        <v>9147</v>
      </c>
      <c r="R113" s="248">
        <f>+BKK!R113+DMK!R113+CNX!R113+HDY!R113+HKT!R113+CEI!R113</f>
        <v>3915</v>
      </c>
      <c r="S113" s="249">
        <f>+BKK!S113+DMK!S113+CNX!S113+HDY!S113+HKT!S113+CEI!S113</f>
        <v>4675</v>
      </c>
      <c r="T113" s="160">
        <f>R113+S113</f>
        <v>8590</v>
      </c>
      <c r="U113" s="102">
        <f>+BKK!U113+DMK!U113+CNX!U113+HDY!U113+HKT!U113+CEI!U113</f>
        <v>0</v>
      </c>
      <c r="V113" s="165">
        <f>T113+U113</f>
        <v>8590</v>
      </c>
      <c r="W113" s="222">
        <f t="shared" ref="W113:W125" si="166">IF(Q113=0,0,((V113/Q113)-1)*100)</f>
        <v>-6.0894282278342597</v>
      </c>
    </row>
    <row r="114" spans="1:26">
      <c r="B114" s="212"/>
      <c r="C114" s="123"/>
      <c r="D114" s="123"/>
      <c r="E114" s="123"/>
      <c r="F114" s="123"/>
      <c r="G114" s="123"/>
      <c r="H114" s="123"/>
      <c r="I114" s="124"/>
      <c r="L114" s="226" t="s">
        <v>15</v>
      </c>
      <c r="M114" s="248">
        <f>+BKK!M114+DMK!M114+CNX!M114+HDY!M114+HKT!M114+CEI!M114</f>
        <v>4047</v>
      </c>
      <c r="N114" s="249">
        <f>+BKK!N114+DMK!N114+CNX!N114+HDY!N114+HKT!N114+CEI!N114</f>
        <v>5382</v>
      </c>
      <c r="O114" s="160">
        <f>M114+N114</f>
        <v>9429</v>
      </c>
      <c r="P114" s="102">
        <f>+BKK!P114+DMK!P114+CNX!P114+HDY!P114+HKT!P114+CEI!P114</f>
        <v>14</v>
      </c>
      <c r="Q114" s="163">
        <f>O114+P114</f>
        <v>9443</v>
      </c>
      <c r="R114" s="248">
        <f>+BKK!R114+DMK!R114+CNX!R114+HDY!R114+HKT!R114+CEI!R114</f>
        <v>4008</v>
      </c>
      <c r="S114" s="249">
        <f>+BKK!S114+DMK!S114+CNX!S114+HDY!S114+HKT!S114+CEI!S114</f>
        <v>4721</v>
      </c>
      <c r="T114" s="160">
        <f>R114+S114</f>
        <v>8729</v>
      </c>
      <c r="U114" s="102">
        <f>+BKK!U114+DMK!U114+CNX!U114+HDY!U114+HKT!U114+CEI!U114</f>
        <v>2</v>
      </c>
      <c r="V114" s="165">
        <f>T114+U114</f>
        <v>8731</v>
      </c>
      <c r="W114" s="222">
        <f t="shared" si="166"/>
        <v>-7.5399767023191728</v>
      </c>
    </row>
    <row r="115" spans="1:26" ht="13.5" thickBot="1">
      <c r="B115" s="212"/>
      <c r="C115" s="123"/>
      <c r="D115" s="123"/>
      <c r="E115" s="123"/>
      <c r="F115" s="123"/>
      <c r="G115" s="123"/>
      <c r="H115" s="123"/>
      <c r="I115" s="124"/>
      <c r="L115" s="232" t="s">
        <v>16</v>
      </c>
      <c r="M115" s="248">
        <f>+BKK!M115+DMK!M115+CNX!M115+HDY!M115+HKT!M115+CEI!M115</f>
        <v>3893</v>
      </c>
      <c r="N115" s="249">
        <f>+BKK!N115+DMK!N115+CNX!N115+HDY!N115+HKT!N115+CEI!N115</f>
        <v>5163</v>
      </c>
      <c r="O115" s="160">
        <f>M115+N115</f>
        <v>9056</v>
      </c>
      <c r="P115" s="102">
        <f>+BKK!P115+DMK!P115+CNX!P115+HDY!P115+HKT!P115+CEI!P115</f>
        <v>2</v>
      </c>
      <c r="Q115" s="163">
        <f>O115+P115</f>
        <v>9058</v>
      </c>
      <c r="R115" s="248">
        <f>+BKK!R115+DMK!R115+CNX!R115+HDY!R115+HKT!R115+CEI!R115</f>
        <v>4312</v>
      </c>
      <c r="S115" s="249">
        <f>+BKK!S115+DMK!S115+CNX!S115+HDY!S115+HKT!S115+CEI!S115</f>
        <v>5186</v>
      </c>
      <c r="T115" s="160">
        <f>R115+S115</f>
        <v>9498</v>
      </c>
      <c r="U115" s="102">
        <f>+BKK!U115+DMK!U115+CNX!U115+HDY!U115+HKT!U115+CEI!U115</f>
        <v>0</v>
      </c>
      <c r="V115" s="165">
        <f>T115+U115</f>
        <v>9498</v>
      </c>
      <c r="W115" s="222">
        <f t="shared" si="166"/>
        <v>4.8575844557297465</v>
      </c>
    </row>
    <row r="116" spans="1:26" ht="14.25" thickTop="1" thickBot="1">
      <c r="B116" s="212"/>
      <c r="C116" s="123"/>
      <c r="D116" s="123"/>
      <c r="E116" s="123"/>
      <c r="F116" s="123"/>
      <c r="G116" s="123"/>
      <c r="H116" s="123"/>
      <c r="I116" s="124"/>
      <c r="L116" s="206" t="s">
        <v>17</v>
      </c>
      <c r="M116" s="166">
        <f t="shared" ref="M116:V116" si="167">M115+M114+M113</f>
        <v>11881</v>
      </c>
      <c r="N116" s="167">
        <f t="shared" si="167"/>
        <v>15751</v>
      </c>
      <c r="O116" s="166">
        <f t="shared" si="167"/>
        <v>27632</v>
      </c>
      <c r="P116" s="166">
        <f t="shared" si="167"/>
        <v>16</v>
      </c>
      <c r="Q116" s="166">
        <f t="shared" si="167"/>
        <v>27648</v>
      </c>
      <c r="R116" s="166">
        <f t="shared" si="167"/>
        <v>12235</v>
      </c>
      <c r="S116" s="167">
        <f t="shared" si="167"/>
        <v>14582</v>
      </c>
      <c r="T116" s="166">
        <f t="shared" si="167"/>
        <v>26817</v>
      </c>
      <c r="U116" s="166">
        <f t="shared" si="167"/>
        <v>2</v>
      </c>
      <c r="V116" s="168">
        <f t="shared" si="167"/>
        <v>26819</v>
      </c>
      <c r="W116" s="169">
        <f t="shared" si="166"/>
        <v>-2.998408564814814</v>
      </c>
      <c r="Y116" s="3"/>
      <c r="Z116" s="3"/>
    </row>
    <row r="117" spans="1:26" ht="13.5" thickTop="1">
      <c r="B117" s="212"/>
      <c r="C117" s="123"/>
      <c r="D117" s="123"/>
      <c r="E117" s="123"/>
      <c r="F117" s="123"/>
      <c r="G117" s="123"/>
      <c r="H117" s="123"/>
      <c r="I117" s="124"/>
      <c r="L117" s="226" t="s">
        <v>18</v>
      </c>
      <c r="M117" s="248">
        <f>+BKK!M117+DMK!M117+CNX!M117+HDY!M117+HKT!M117+CEI!M117</f>
        <v>3822</v>
      </c>
      <c r="N117" s="249">
        <f>+BKK!N117+DMK!N117+CNX!N117+HDY!N117+HKT!N117+CEI!N117</f>
        <v>5223</v>
      </c>
      <c r="O117" s="160">
        <f>M117+N117</f>
        <v>9045</v>
      </c>
      <c r="P117" s="102">
        <f>+BKK!P117+DMK!P117+CNX!P117+HDY!P117+HKT!P117+CEI!P117</f>
        <v>5</v>
      </c>
      <c r="Q117" s="163">
        <f>O117+P117</f>
        <v>9050</v>
      </c>
      <c r="R117" s="248">
        <f>+BKK!R117+DMK!R117+CNX!R117+HDY!R117+HKT!R117+CEI!R117</f>
        <v>4321</v>
      </c>
      <c r="S117" s="249">
        <f>+BKK!S117+DMK!S117+CNX!S117+HDY!S117+HKT!S117+CEI!S117</f>
        <v>5061</v>
      </c>
      <c r="T117" s="160">
        <f>R117+S117</f>
        <v>9382</v>
      </c>
      <c r="U117" s="102">
        <f>+BKK!U117+DMK!U117+CNX!U117+HDY!U117+HKT!U117+CEI!U117</f>
        <v>16</v>
      </c>
      <c r="V117" s="165">
        <f>T117+U117</f>
        <v>9398</v>
      </c>
      <c r="W117" s="222">
        <f t="shared" si="166"/>
        <v>3.8453038674033158</v>
      </c>
      <c r="Y117" s="3"/>
      <c r="Z117" s="3"/>
    </row>
    <row r="118" spans="1:26">
      <c r="B118" s="212"/>
      <c r="C118" s="123"/>
      <c r="D118" s="123"/>
      <c r="E118" s="123"/>
      <c r="F118" s="123"/>
      <c r="G118" s="123"/>
      <c r="H118" s="123"/>
      <c r="I118" s="124"/>
      <c r="L118" s="226" t="s">
        <v>19</v>
      </c>
      <c r="M118" s="248">
        <f>+BKK!M118+DMK!M118+CNX!M118+HDY!M118+HKT!M118+CEI!M118</f>
        <v>3635</v>
      </c>
      <c r="N118" s="249">
        <f>+BKK!N118+DMK!N118+CNX!N118+HDY!N118+HKT!N118+CEI!N118</f>
        <v>4928</v>
      </c>
      <c r="O118" s="160">
        <f>M118+N118</f>
        <v>8563</v>
      </c>
      <c r="P118" s="102">
        <f>+BKK!P118+DMK!P118+CNX!P118+HDY!P118+HKT!P118+CEI!P118</f>
        <v>4</v>
      </c>
      <c r="Q118" s="163">
        <f>O118+P118</f>
        <v>8567</v>
      </c>
      <c r="R118" s="248">
        <f>+BKK!R118+DMK!R118+CNX!R118+HDY!R118+HKT!R118+CEI!R118</f>
        <v>4313</v>
      </c>
      <c r="S118" s="249">
        <f>+BKK!S118+DMK!S118+CNX!S118+HDY!S118+HKT!S118+CEI!S118</f>
        <v>5117</v>
      </c>
      <c r="T118" s="160">
        <f>R118+S118</f>
        <v>9430</v>
      </c>
      <c r="U118" s="102">
        <f>+BKK!U118+DMK!U118+CNX!U118+HDY!U118+HKT!U118+CEI!U118</f>
        <v>0</v>
      </c>
      <c r="V118" s="165">
        <f>T118+U118</f>
        <v>9430</v>
      </c>
      <c r="W118" s="222">
        <f>IF(Q118=0,0,((V118/Q118)-1)*100)</f>
        <v>10.073537994630556</v>
      </c>
      <c r="Y118" s="3"/>
      <c r="Z118" s="3"/>
    </row>
    <row r="119" spans="1:26" ht="13.5" thickBot="1">
      <c r="B119" s="212"/>
      <c r="C119" s="123"/>
      <c r="D119" s="123"/>
      <c r="E119" s="123"/>
      <c r="F119" s="123"/>
      <c r="G119" s="123"/>
      <c r="H119" s="123"/>
      <c r="I119" s="124"/>
      <c r="L119" s="226" t="s">
        <v>20</v>
      </c>
      <c r="M119" s="248">
        <f>+BKK!M119+DMK!M119+CNX!M119+HDY!M119+HKT!M119+CEI!M119</f>
        <v>4181</v>
      </c>
      <c r="N119" s="249">
        <f>+BKK!N119+DMK!N119+CNX!N119+HDY!N119+HKT!N119+CEI!N119</f>
        <v>5759</v>
      </c>
      <c r="O119" s="160">
        <f>M119+N119</f>
        <v>9940</v>
      </c>
      <c r="P119" s="102">
        <f>+BKK!P119+DMK!P119+CNX!P119+HDY!P119+HKT!P119+CEI!P119</f>
        <v>14</v>
      </c>
      <c r="Q119" s="163">
        <f>O119+P119</f>
        <v>9954</v>
      </c>
      <c r="R119" s="248">
        <f>+BKK!R119+DMK!R119+CNX!R119+HDY!R119+HKT!R119+CEI!R119</f>
        <v>4310</v>
      </c>
      <c r="S119" s="249">
        <f>+BKK!S119+DMK!S119+CNX!S119+HDY!S119+HKT!S119+CEI!S119</f>
        <v>5113</v>
      </c>
      <c r="T119" s="160">
        <f>R119+S119</f>
        <v>9423</v>
      </c>
      <c r="U119" s="102">
        <f>+BKK!U119+DMK!U119+CNX!U119+HDY!U119+HKT!U119+CEI!U119</f>
        <v>0</v>
      </c>
      <c r="V119" s="165">
        <f>T119+U119</f>
        <v>9423</v>
      </c>
      <c r="W119" s="222">
        <f>IF(Q119=0,0,((V119/Q119)-1)*100)</f>
        <v>-5.3345388788426762</v>
      </c>
      <c r="Y119" s="3"/>
      <c r="Z119" s="3"/>
    </row>
    <row r="120" spans="1:26" ht="14.25" thickTop="1" thickBot="1">
      <c r="B120" s="212"/>
      <c r="C120" s="123"/>
      <c r="D120" s="123"/>
      <c r="E120" s="123"/>
      <c r="F120" s="123"/>
      <c r="G120" s="123"/>
      <c r="H120" s="123"/>
      <c r="I120" s="124"/>
      <c r="L120" s="206" t="s">
        <v>89</v>
      </c>
      <c r="M120" s="166">
        <f t="shared" ref="M120:V120" si="168">+M117+M118+M119</f>
        <v>11638</v>
      </c>
      <c r="N120" s="167">
        <f t="shared" si="168"/>
        <v>15910</v>
      </c>
      <c r="O120" s="166">
        <f t="shared" si="168"/>
        <v>27548</v>
      </c>
      <c r="P120" s="166">
        <f t="shared" si="168"/>
        <v>23</v>
      </c>
      <c r="Q120" s="166">
        <f t="shared" si="168"/>
        <v>27571</v>
      </c>
      <c r="R120" s="166">
        <f t="shared" si="168"/>
        <v>12944</v>
      </c>
      <c r="S120" s="167">
        <f t="shared" si="168"/>
        <v>15291</v>
      </c>
      <c r="T120" s="166">
        <f t="shared" si="168"/>
        <v>28235</v>
      </c>
      <c r="U120" s="166">
        <f t="shared" si="168"/>
        <v>16</v>
      </c>
      <c r="V120" s="168">
        <f t="shared" si="168"/>
        <v>28251</v>
      </c>
      <c r="W120" s="169">
        <f t="shared" ref="W120" si="169">IF(Q120=0,0,((V120/Q120)-1)*100)</f>
        <v>2.4663595807188798</v>
      </c>
      <c r="Y120" s="3"/>
      <c r="Z120" s="3"/>
    </row>
    <row r="121" spans="1:26" ht="13.5" thickTop="1">
      <c r="B121" s="212"/>
      <c r="C121" s="123"/>
      <c r="D121" s="123"/>
      <c r="E121" s="123"/>
      <c r="F121" s="123"/>
      <c r="G121" s="123"/>
      <c r="H121" s="123"/>
      <c r="I121" s="124"/>
      <c r="L121" s="226" t="s">
        <v>21</v>
      </c>
      <c r="M121" s="248">
        <f>+BKK!M121+DMK!M121+CNX!M121+HDY!M121+HKT!M121+CEI!M121</f>
        <v>3313</v>
      </c>
      <c r="N121" s="249">
        <f>+BKK!N121+DMK!N121+CNX!N121+HDY!N121+HKT!N121+CEI!N121</f>
        <v>4325</v>
      </c>
      <c r="O121" s="160">
        <f>SUM(M121:N121)</f>
        <v>7638</v>
      </c>
      <c r="P121" s="102">
        <f>+BKK!P121+DMK!P121+CNX!P121+HDY!P121+HKT!P121+CEI!P121</f>
        <v>1</v>
      </c>
      <c r="Q121" s="163">
        <f>+O121+P121</f>
        <v>7639</v>
      </c>
      <c r="R121" s="248">
        <f>+BKK!R121+DMK!R121+CNX!R121+HDY!R121+HKT!R121+CEI!R121</f>
        <v>3305</v>
      </c>
      <c r="S121" s="249">
        <f>+BKK!S121+DMK!S121+CNX!S121+HDY!S121+HKT!S121+CEI!S121</f>
        <v>4131</v>
      </c>
      <c r="T121" s="160">
        <f>SUM(R121:S121)</f>
        <v>7436</v>
      </c>
      <c r="U121" s="102">
        <f>+BKK!U121+DMK!U121+CNX!U121+HDY!U121+HKT!U121+CEI!U121</f>
        <v>1</v>
      </c>
      <c r="V121" s="165">
        <f>+T121+U121</f>
        <v>7437</v>
      </c>
      <c r="W121" s="222">
        <f t="shared" si="166"/>
        <v>-2.6443251734520223</v>
      </c>
      <c r="Y121" s="3"/>
      <c r="Z121" s="3"/>
    </row>
    <row r="122" spans="1:26">
      <c r="B122" s="212"/>
      <c r="C122" s="123"/>
      <c r="D122" s="123"/>
      <c r="E122" s="123"/>
      <c r="F122" s="123"/>
      <c r="G122" s="123"/>
      <c r="H122" s="123"/>
      <c r="I122" s="124"/>
      <c r="L122" s="226" t="s">
        <v>90</v>
      </c>
      <c r="M122" s="248">
        <f>+BKK!M122+DMK!M122+CNX!M122+HDY!M122+HKT!M122+CEI!M122</f>
        <v>3339</v>
      </c>
      <c r="N122" s="249">
        <f>+BKK!N122+DMK!N122+CNX!N122+HDY!N122+HKT!N122+CEI!N122</f>
        <v>4430</v>
      </c>
      <c r="O122" s="160">
        <f>SUM(M122:N122)</f>
        <v>7769</v>
      </c>
      <c r="P122" s="102">
        <f>+BKK!P122+DMK!P122+CNX!P122+HDY!P122+HKT!P122+CEI!P122</f>
        <v>0</v>
      </c>
      <c r="Q122" s="163">
        <f>O122+P122</f>
        <v>7769</v>
      </c>
      <c r="R122" s="248">
        <f>+BKK!R122+DMK!R122+CNX!R122+HDY!R122+HKT!R122+CEI!R122</f>
        <v>3316</v>
      </c>
      <c r="S122" s="249">
        <f>+BKK!S122+DMK!S122+CNX!S122+HDY!S122+HKT!S122+CEI!S122</f>
        <v>4068</v>
      </c>
      <c r="T122" s="160">
        <f>SUM(R122:S122)</f>
        <v>7384</v>
      </c>
      <c r="U122" s="102">
        <f>+BKK!U122+DMK!U122+CNX!U122+HDY!U122+HKT!U122+CEI!U122</f>
        <v>0</v>
      </c>
      <c r="V122" s="165">
        <f>T122+U122</f>
        <v>7384</v>
      </c>
      <c r="W122" s="222">
        <f>IF(Q122=0,0,((V122/Q122)-1)*100)</f>
        <v>-4.9555927403784228</v>
      </c>
      <c r="Y122" s="3"/>
      <c r="Z122" s="3"/>
    </row>
    <row r="123" spans="1:26" ht="13.5" thickBot="1">
      <c r="B123" s="212"/>
      <c r="C123" s="123"/>
      <c r="D123" s="123"/>
      <c r="E123" s="123"/>
      <c r="F123" s="123"/>
      <c r="G123" s="123"/>
      <c r="H123" s="123"/>
      <c r="I123" s="124"/>
      <c r="L123" s="226" t="s">
        <v>22</v>
      </c>
      <c r="M123" s="248">
        <f>+BKK!M123+DMK!M123+CNX!M123+HDY!M123+HKT!M123+CEI!M123</f>
        <v>3318</v>
      </c>
      <c r="N123" s="249">
        <f>+BKK!N123+DMK!N123+CNX!N123+HDY!N123+HKT!N123+CEI!N123</f>
        <v>4191</v>
      </c>
      <c r="O123" s="161">
        <f>SUM(M123:N123)</f>
        <v>7509</v>
      </c>
      <c r="P123" s="255">
        <f>+BKK!P123+DMK!P123+CNX!P123+HDY!P123+HKT!P123+CEI!P123</f>
        <v>0</v>
      </c>
      <c r="Q123" s="163">
        <f>O123+P123</f>
        <v>7509</v>
      </c>
      <c r="R123" s="248">
        <f>+BKK!R123+DMK!R123+CNX!R123+HDY!R123+HKT!R123+CEI!R123</f>
        <v>3039</v>
      </c>
      <c r="S123" s="249">
        <f>+BKK!S123+DMK!S123+CNX!S123+HDY!S123+HKT!S123+CEI!S123</f>
        <v>3838</v>
      </c>
      <c r="T123" s="161">
        <f>SUM(R123:S123)</f>
        <v>6877</v>
      </c>
      <c r="U123" s="255">
        <f>+BKK!U123+DMK!U123+CNX!U123+HDY!U123+HKT!U123+CEI!U123</f>
        <v>0</v>
      </c>
      <c r="V123" s="165">
        <f>T123+U123</f>
        <v>6877</v>
      </c>
      <c r="W123" s="222">
        <f t="shared" si="166"/>
        <v>-8.4165667865228393</v>
      </c>
      <c r="Y123" s="3"/>
      <c r="Z123" s="3"/>
    </row>
    <row r="124" spans="1:26" ht="14.25" thickTop="1" thickBot="1">
      <c r="B124" s="212"/>
      <c r="C124" s="123"/>
      <c r="D124" s="123"/>
      <c r="E124" s="123"/>
      <c r="F124" s="123"/>
      <c r="G124" s="123"/>
      <c r="H124" s="123"/>
      <c r="I124" s="124"/>
      <c r="L124" s="207" t="s">
        <v>23</v>
      </c>
      <c r="M124" s="170">
        <f>+M121+M122+M123</f>
        <v>9970</v>
      </c>
      <c r="N124" s="170">
        <f t="shared" ref="N124" si="170">+N121+N122+N123</f>
        <v>12946</v>
      </c>
      <c r="O124" s="171">
        <f t="shared" ref="O124" si="171">+O121+O122+O123</f>
        <v>22916</v>
      </c>
      <c r="P124" s="171">
        <f t="shared" ref="P124" si="172">+P121+P122+P123</f>
        <v>1</v>
      </c>
      <c r="Q124" s="171">
        <f t="shared" ref="Q124" si="173">+Q121+Q122+Q123</f>
        <v>22917</v>
      </c>
      <c r="R124" s="170">
        <f t="shared" ref="R124" si="174">+R121+R122+R123</f>
        <v>9660</v>
      </c>
      <c r="S124" s="170">
        <f t="shared" ref="S124" si="175">+S121+S122+S123</f>
        <v>12037</v>
      </c>
      <c r="T124" s="171">
        <f t="shared" ref="T124" si="176">+T121+T122+T123</f>
        <v>21697</v>
      </c>
      <c r="U124" s="171">
        <f t="shared" ref="U124" si="177">+U121+U122+U123</f>
        <v>1</v>
      </c>
      <c r="V124" s="171">
        <f t="shared" ref="V124" si="178">+V121+V122+V123</f>
        <v>21698</v>
      </c>
      <c r="W124" s="172">
        <f t="shared" si="166"/>
        <v>-5.3191953571584456</v>
      </c>
    </row>
    <row r="125" spans="1:26" ht="13.5" thickTop="1">
      <c r="A125" s="129"/>
      <c r="B125" s="213"/>
      <c r="C125" s="130"/>
      <c r="D125" s="130"/>
      <c r="E125" s="130"/>
      <c r="F125" s="130"/>
      <c r="G125" s="130"/>
      <c r="H125" s="130"/>
      <c r="I125" s="131"/>
      <c r="J125" s="129"/>
      <c r="K125" s="129"/>
      <c r="L125" s="226" t="s">
        <v>25</v>
      </c>
      <c r="M125" s="248">
        <f>+BKK!M125+DMK!M125+CNX!M125+HDY!M125+HKT!M125+CEI!M125</f>
        <v>3422</v>
      </c>
      <c r="N125" s="249">
        <f>+BKK!N125+DMK!N125+CNX!N125+HDY!N125+HKT!N125+CEI!N125</f>
        <v>4259</v>
      </c>
      <c r="O125" s="161">
        <f>SUM(M125:N125)</f>
        <v>7681</v>
      </c>
      <c r="P125" s="256">
        <f>+BKK!P125+DMK!P125+CNX!P125+HDY!P125+HKT!P125+CEI!P125</f>
        <v>1</v>
      </c>
      <c r="Q125" s="163">
        <f>O125+P125</f>
        <v>7682</v>
      </c>
      <c r="R125" s="248">
        <f>+BKK!R125+DMK!R125+CNX!R125+HDY!R125+HKT!R125+CEI!R125</f>
        <v>3191</v>
      </c>
      <c r="S125" s="249">
        <f>+BKK!S125+DMK!S125+CNX!S125+HDY!S125+HKT!S125+CEI!S125</f>
        <v>4029</v>
      </c>
      <c r="T125" s="161">
        <f>SUM(R125:S125)</f>
        <v>7220</v>
      </c>
      <c r="U125" s="256">
        <f>+BKK!U125+DMK!U125+CNX!U125+HDY!U125+HKT!U125+CEI!U125</f>
        <v>0</v>
      </c>
      <c r="V125" s="165">
        <f>T125+U125</f>
        <v>7220</v>
      </c>
      <c r="W125" s="222">
        <f t="shared" si="166"/>
        <v>-6.0140588388440497</v>
      </c>
    </row>
    <row r="126" spans="1:26" ht="15" customHeight="1">
      <c r="A126" s="129"/>
      <c r="B126" s="214"/>
      <c r="C126" s="132"/>
      <c r="D126" s="132"/>
      <c r="E126" s="132"/>
      <c r="F126" s="132"/>
      <c r="G126" s="132"/>
      <c r="H126" s="132"/>
      <c r="I126" s="133"/>
      <c r="J126" s="129"/>
      <c r="K126" s="129"/>
      <c r="L126" s="226" t="s">
        <v>26</v>
      </c>
      <c r="M126" s="248">
        <f>+BKK!M126+DMK!M126+CNX!M126+HDY!M126+HKT!M126+CEI!M126</f>
        <v>2816</v>
      </c>
      <c r="N126" s="249">
        <f>+BKK!N126+DMK!N126+CNX!N126+HDY!N126+HKT!N126+CEI!N126</f>
        <v>3495</v>
      </c>
      <c r="O126" s="161">
        <f>SUM(M126:N126)</f>
        <v>6311</v>
      </c>
      <c r="P126" s="102">
        <f>+BKK!P126+DMK!P126+CNX!P126+HDY!P126+HKT!P126+CEI!P126</f>
        <v>0</v>
      </c>
      <c r="Q126" s="163">
        <f>O126+P126</f>
        <v>6311</v>
      </c>
      <c r="R126" s="248">
        <f>+BKK!R126+DMK!R126+CNX!R126+HDY!R126+HKT!R126+CEI!R126</f>
        <v>3342</v>
      </c>
      <c r="S126" s="249">
        <f>+BKK!S126+DMK!S126+CNX!S126+HDY!S126+HKT!S126+CEI!S126</f>
        <v>4200</v>
      </c>
      <c r="T126" s="161">
        <f>SUM(R126:S126)</f>
        <v>7542</v>
      </c>
      <c r="U126" s="102">
        <f>+BKK!U126+DMK!U126+CNX!U126+HDY!U126+HKT!U126+CEI!U126</f>
        <v>0</v>
      </c>
      <c r="V126" s="165">
        <f>T126+U126</f>
        <v>7542</v>
      </c>
      <c r="W126" s="222">
        <f>IF(Q126=0,0,((V126/Q126)-1)*100)</f>
        <v>19.505625099033441</v>
      </c>
    </row>
    <row r="127" spans="1:26" ht="15" customHeight="1" thickBot="1">
      <c r="A127" s="129"/>
      <c r="B127" s="214"/>
      <c r="C127" s="132"/>
      <c r="D127" s="132"/>
      <c r="E127" s="132"/>
      <c r="F127" s="132"/>
      <c r="G127" s="132"/>
      <c r="H127" s="132"/>
      <c r="I127" s="133"/>
      <c r="J127" s="129"/>
      <c r="K127" s="129"/>
      <c r="L127" s="226" t="s">
        <v>27</v>
      </c>
      <c r="M127" s="248">
        <f>+BKK!M127+DMK!M127+CNX!M127+HDY!M127+HKT!M127+CEI!M127</f>
        <v>3140</v>
      </c>
      <c r="N127" s="249">
        <f>+BKK!N127+DMK!N127+CNX!N127+HDY!N127+HKT!N127+CEI!N127</f>
        <v>4368</v>
      </c>
      <c r="O127" s="161">
        <f>SUM(M127:N127)</f>
        <v>7508</v>
      </c>
      <c r="P127" s="102">
        <f>+BKK!P127+DMK!P127+CNX!P127+HDY!P127+HKT!P127+CEI!P127</f>
        <v>0</v>
      </c>
      <c r="Q127" s="163">
        <f>O127+P127</f>
        <v>7508</v>
      </c>
      <c r="R127" s="248">
        <f>+BKK!R127+DMK!R127+CNX!R127+HDY!R127+HKT!R127+CEI!R127</f>
        <v>3231</v>
      </c>
      <c r="S127" s="249">
        <f>+BKK!S127+DMK!S127+CNX!S127+HDY!S127+HKT!S127+CEI!S127</f>
        <v>4197</v>
      </c>
      <c r="T127" s="161">
        <f>SUM(R127:S127)</f>
        <v>7428</v>
      </c>
      <c r="U127" s="102">
        <f>+BKK!U127+DMK!U127+CNX!U127+HDY!U127+HKT!U127+CEI!U127</f>
        <v>5</v>
      </c>
      <c r="V127" s="165">
        <f>T127+U127</f>
        <v>7433</v>
      </c>
      <c r="W127" s="222">
        <f t="shared" ref="W127:W128" si="179">IF(Q127=0,0,((V127/Q127)-1)*100)</f>
        <v>-0.99893446989877122</v>
      </c>
    </row>
    <row r="128" spans="1:26" ht="14.25" thickTop="1" thickBot="1">
      <c r="B128" s="212"/>
      <c r="C128" s="123"/>
      <c r="D128" s="123"/>
      <c r="E128" s="123"/>
      <c r="F128" s="123"/>
      <c r="G128" s="123"/>
      <c r="H128" s="123"/>
      <c r="I128" s="124"/>
      <c r="L128" s="206" t="s">
        <v>28</v>
      </c>
      <c r="M128" s="166">
        <f t="shared" ref="M128:V128" si="180">+M125+M126+M127</f>
        <v>9378</v>
      </c>
      <c r="N128" s="167">
        <f t="shared" si="180"/>
        <v>12122</v>
      </c>
      <c r="O128" s="166">
        <f t="shared" si="180"/>
        <v>21500</v>
      </c>
      <c r="P128" s="166">
        <f t="shared" si="180"/>
        <v>1</v>
      </c>
      <c r="Q128" s="166">
        <f t="shared" si="180"/>
        <v>21501</v>
      </c>
      <c r="R128" s="166">
        <f t="shared" si="180"/>
        <v>9764</v>
      </c>
      <c r="S128" s="167">
        <f t="shared" si="180"/>
        <v>12426</v>
      </c>
      <c r="T128" s="166">
        <f t="shared" si="180"/>
        <v>22190</v>
      </c>
      <c r="U128" s="166">
        <f t="shared" si="180"/>
        <v>5</v>
      </c>
      <c r="V128" s="166">
        <f t="shared" si="180"/>
        <v>22195</v>
      </c>
      <c r="W128" s="169">
        <f t="shared" si="179"/>
        <v>3.2277568485186814</v>
      </c>
    </row>
    <row r="129" spans="2:26" ht="14.25" thickTop="1" thickBot="1">
      <c r="B129" s="212"/>
      <c r="C129" s="123"/>
      <c r="D129" s="123"/>
      <c r="E129" s="123"/>
      <c r="F129" s="123"/>
      <c r="G129" s="123"/>
      <c r="H129" s="123"/>
      <c r="I129" s="124"/>
      <c r="L129" s="206" t="s">
        <v>94</v>
      </c>
      <c r="M129" s="166">
        <f t="shared" ref="M129" si="181">+M120+M124+M128</f>
        <v>30986</v>
      </c>
      <c r="N129" s="167">
        <f t="shared" ref="N129" si="182">+N120+N124+N128</f>
        <v>40978</v>
      </c>
      <c r="O129" s="166">
        <f t="shared" ref="O129" si="183">+O120+O124+O128</f>
        <v>71964</v>
      </c>
      <c r="P129" s="166">
        <f t="shared" ref="P129" si="184">+P120+P124+P128</f>
        <v>25</v>
      </c>
      <c r="Q129" s="166">
        <f t="shared" ref="Q129" si="185">+Q120+Q124+Q128</f>
        <v>71989</v>
      </c>
      <c r="R129" s="166">
        <f t="shared" ref="R129" si="186">+R120+R124+R128</f>
        <v>32368</v>
      </c>
      <c r="S129" s="167">
        <f t="shared" ref="S129" si="187">+S120+S124+S128</f>
        <v>39754</v>
      </c>
      <c r="T129" s="166">
        <f t="shared" ref="T129" si="188">+T120+T124+T128</f>
        <v>72122</v>
      </c>
      <c r="U129" s="166">
        <f t="shared" ref="U129" si="189">+U120+U124+U128</f>
        <v>22</v>
      </c>
      <c r="V129" s="168">
        <f t="shared" ref="V129" si="190">+V120+V124+V128</f>
        <v>72144</v>
      </c>
      <c r="W129" s="169">
        <f t="shared" ref="W129:W130" si="191">IF(Q129=0,0,((V129/Q129)-1)*100)</f>
        <v>0.21531067246385316</v>
      </c>
      <c r="Y129" s="3"/>
      <c r="Z129" s="3"/>
    </row>
    <row r="130" spans="2:26" ht="14.25" thickTop="1" thickBot="1">
      <c r="B130" s="212"/>
      <c r="C130" s="123"/>
      <c r="D130" s="123"/>
      <c r="E130" s="123"/>
      <c r="F130" s="123"/>
      <c r="G130" s="123"/>
      <c r="H130" s="123"/>
      <c r="I130" s="124"/>
      <c r="L130" s="206" t="s">
        <v>92</v>
      </c>
      <c r="M130" s="166">
        <f t="shared" ref="M130:V130" si="192">+M116+M120+M124+M128</f>
        <v>42867</v>
      </c>
      <c r="N130" s="167">
        <f t="shared" si="192"/>
        <v>56729</v>
      </c>
      <c r="O130" s="166">
        <f t="shared" si="192"/>
        <v>99596</v>
      </c>
      <c r="P130" s="166">
        <f t="shared" si="192"/>
        <v>41</v>
      </c>
      <c r="Q130" s="166">
        <f t="shared" si="192"/>
        <v>99637</v>
      </c>
      <c r="R130" s="166">
        <f t="shared" si="192"/>
        <v>44603</v>
      </c>
      <c r="S130" s="167">
        <f t="shared" si="192"/>
        <v>54336</v>
      </c>
      <c r="T130" s="166">
        <f t="shared" si="192"/>
        <v>98939</v>
      </c>
      <c r="U130" s="166">
        <f t="shared" si="192"/>
        <v>24</v>
      </c>
      <c r="V130" s="168">
        <f t="shared" si="192"/>
        <v>98963</v>
      </c>
      <c r="W130" s="169">
        <f t="shared" si="191"/>
        <v>-0.67645553358691712</v>
      </c>
      <c r="Y130" s="3"/>
      <c r="Z130" s="3"/>
    </row>
    <row r="131" spans="2:26" ht="14.25" thickTop="1" thickBot="1">
      <c r="B131" s="212"/>
      <c r="C131" s="123"/>
      <c r="D131" s="123"/>
      <c r="E131" s="123"/>
      <c r="F131" s="123"/>
      <c r="G131" s="123"/>
      <c r="H131" s="123"/>
      <c r="I131" s="124"/>
      <c r="L131" s="205" t="s">
        <v>61</v>
      </c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135"/>
    </row>
    <row r="132" spans="2:26" ht="13.5" thickTop="1">
      <c r="B132" s="212"/>
      <c r="C132" s="123"/>
      <c r="D132" s="123"/>
      <c r="E132" s="123"/>
      <c r="F132" s="123"/>
      <c r="G132" s="123"/>
      <c r="H132" s="123"/>
      <c r="I132" s="124"/>
      <c r="L132" s="295" t="s">
        <v>47</v>
      </c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7"/>
    </row>
    <row r="133" spans="2:26" ht="13.5" thickBot="1">
      <c r="B133" s="212"/>
      <c r="C133" s="123"/>
      <c r="D133" s="123"/>
      <c r="E133" s="123"/>
      <c r="F133" s="123"/>
      <c r="G133" s="123"/>
      <c r="H133" s="123"/>
      <c r="I133" s="124"/>
      <c r="L133" s="298" t="s">
        <v>48</v>
      </c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300"/>
    </row>
    <row r="134" spans="2:26" ht="14.25" thickTop="1" thickBot="1">
      <c r="B134" s="212"/>
      <c r="C134" s="123"/>
      <c r="D134" s="123"/>
      <c r="E134" s="123"/>
      <c r="F134" s="123"/>
      <c r="G134" s="123"/>
      <c r="H134" s="123"/>
      <c r="I134" s="124"/>
      <c r="L134" s="202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122" t="s">
        <v>41</v>
      </c>
    </row>
    <row r="135" spans="2:26" ht="14.25" thickTop="1" thickBot="1">
      <c r="B135" s="212"/>
      <c r="C135" s="123"/>
      <c r="D135" s="123"/>
      <c r="E135" s="123"/>
      <c r="F135" s="123"/>
      <c r="G135" s="123"/>
      <c r="H135" s="123"/>
      <c r="I135" s="124"/>
      <c r="L135" s="224"/>
      <c r="M135" s="292" t="s">
        <v>91</v>
      </c>
      <c r="N135" s="293"/>
      <c r="O135" s="293"/>
      <c r="P135" s="293"/>
      <c r="Q135" s="294"/>
      <c r="R135" s="292" t="s">
        <v>93</v>
      </c>
      <c r="S135" s="293"/>
      <c r="T135" s="293"/>
      <c r="U135" s="293"/>
      <c r="V135" s="294"/>
      <c r="W135" s="225" t="s">
        <v>4</v>
      </c>
    </row>
    <row r="136" spans="2:26" ht="13.5" thickTop="1">
      <c r="B136" s="212"/>
      <c r="C136" s="123"/>
      <c r="D136" s="123"/>
      <c r="E136" s="123"/>
      <c r="F136" s="123"/>
      <c r="G136" s="123"/>
      <c r="H136" s="123"/>
      <c r="I136" s="124"/>
      <c r="L136" s="226" t="s">
        <v>5</v>
      </c>
      <c r="M136" s="227"/>
      <c r="N136" s="230"/>
      <c r="O136" s="173"/>
      <c r="P136" s="231"/>
      <c r="Q136" s="174"/>
      <c r="R136" s="227"/>
      <c r="S136" s="230"/>
      <c r="T136" s="173"/>
      <c r="U136" s="231"/>
      <c r="V136" s="174"/>
      <c r="W136" s="229" t="s">
        <v>6</v>
      </c>
    </row>
    <row r="137" spans="2:26" ht="13.5" thickBot="1">
      <c r="B137" s="212"/>
      <c r="C137" s="123"/>
      <c r="D137" s="123"/>
      <c r="E137" s="123"/>
      <c r="F137" s="123"/>
      <c r="G137" s="123"/>
      <c r="H137" s="123"/>
      <c r="I137" s="124"/>
      <c r="L137" s="232"/>
      <c r="M137" s="236" t="s">
        <v>42</v>
      </c>
      <c r="N137" s="237" t="s">
        <v>43</v>
      </c>
      <c r="O137" s="175" t="s">
        <v>44</v>
      </c>
      <c r="P137" s="238" t="s">
        <v>13</v>
      </c>
      <c r="Q137" s="220" t="s">
        <v>9</v>
      </c>
      <c r="R137" s="236" t="s">
        <v>42</v>
      </c>
      <c r="S137" s="237" t="s">
        <v>43</v>
      </c>
      <c r="T137" s="175" t="s">
        <v>44</v>
      </c>
      <c r="U137" s="238" t="s">
        <v>13</v>
      </c>
      <c r="V137" s="220" t="s">
        <v>9</v>
      </c>
      <c r="W137" s="235"/>
    </row>
    <row r="138" spans="2:26" ht="4.5" customHeight="1" thickTop="1">
      <c r="B138" s="212"/>
      <c r="C138" s="123"/>
      <c r="D138" s="123"/>
      <c r="E138" s="123"/>
      <c r="F138" s="123"/>
      <c r="G138" s="123"/>
      <c r="H138" s="123"/>
      <c r="I138" s="124"/>
      <c r="L138" s="226"/>
      <c r="M138" s="242"/>
      <c r="N138" s="243"/>
      <c r="O138" s="159"/>
      <c r="P138" s="244"/>
      <c r="Q138" s="162"/>
      <c r="R138" s="242"/>
      <c r="S138" s="243"/>
      <c r="T138" s="159"/>
      <c r="U138" s="244"/>
      <c r="V138" s="164"/>
      <c r="W138" s="245"/>
    </row>
    <row r="139" spans="2:26">
      <c r="B139" s="212"/>
      <c r="C139" s="123"/>
      <c r="D139" s="123"/>
      <c r="E139" s="123"/>
      <c r="F139" s="123"/>
      <c r="G139" s="123"/>
      <c r="H139" s="123"/>
      <c r="I139" s="124"/>
      <c r="L139" s="226" t="s">
        <v>14</v>
      </c>
      <c r="M139" s="248">
        <f t="shared" ref="M139:N141" si="193">+M87+M113</f>
        <v>52771</v>
      </c>
      <c r="N139" s="249">
        <f t="shared" si="193"/>
        <v>63688</v>
      </c>
      <c r="O139" s="160">
        <f>+M139+N139</f>
        <v>116459</v>
      </c>
      <c r="P139" s="102">
        <f>+P87+P113</f>
        <v>4385</v>
      </c>
      <c r="Q139" s="163">
        <f>+O139+P139</f>
        <v>120844</v>
      </c>
      <c r="R139" s="248">
        <f t="shared" ref="R139:S141" si="194">+R87+R113</f>
        <v>47493</v>
      </c>
      <c r="S139" s="249">
        <f t="shared" si="194"/>
        <v>67205</v>
      </c>
      <c r="T139" s="160">
        <f>+R139+S139</f>
        <v>114698</v>
      </c>
      <c r="U139" s="102">
        <f>+U87+U113</f>
        <v>4377</v>
      </c>
      <c r="V139" s="165">
        <f>+T139+U139</f>
        <v>119075</v>
      </c>
      <c r="W139" s="222">
        <f t="shared" ref="W139:W151" si="195">IF(Q139=0,0,((V139/Q139)-1)*100)</f>
        <v>-1.4638707755453284</v>
      </c>
      <c r="Z139" s="3"/>
    </row>
    <row r="140" spans="2:26">
      <c r="B140" s="212"/>
      <c r="C140" s="123"/>
      <c r="D140" s="123"/>
      <c r="E140" s="123"/>
      <c r="F140" s="123"/>
      <c r="G140" s="123"/>
      <c r="H140" s="123"/>
      <c r="I140" s="124"/>
      <c r="L140" s="226" t="s">
        <v>15</v>
      </c>
      <c r="M140" s="248">
        <f t="shared" si="193"/>
        <v>53924</v>
      </c>
      <c r="N140" s="249">
        <f t="shared" si="193"/>
        <v>66042</v>
      </c>
      <c r="O140" s="160">
        <f t="shared" ref="O140:O141" si="196">+M140+N140</f>
        <v>119966</v>
      </c>
      <c r="P140" s="102">
        <f>+P88+P114</f>
        <v>4520</v>
      </c>
      <c r="Q140" s="163">
        <f t="shared" ref="Q140:Q141" si="197">+O140+P140</f>
        <v>124486</v>
      </c>
      <c r="R140" s="248">
        <f t="shared" si="194"/>
        <v>52501</v>
      </c>
      <c r="S140" s="249">
        <f t="shared" si="194"/>
        <v>71150</v>
      </c>
      <c r="T140" s="160">
        <f t="shared" ref="T140:T141" si="198">+R140+S140</f>
        <v>123651</v>
      </c>
      <c r="U140" s="102">
        <f>+U88+U114</f>
        <v>4325</v>
      </c>
      <c r="V140" s="165">
        <f t="shared" ref="V140:V141" si="199">+T140+U140</f>
        <v>127976</v>
      </c>
      <c r="W140" s="222">
        <f t="shared" si="195"/>
        <v>2.8035281075783569</v>
      </c>
      <c r="Z140" s="3"/>
    </row>
    <row r="141" spans="2:26" ht="13.5" thickBot="1">
      <c r="B141" s="212"/>
      <c r="C141" s="123"/>
      <c r="D141" s="123"/>
      <c r="E141" s="123"/>
      <c r="F141" s="123"/>
      <c r="G141" s="123"/>
      <c r="H141" s="123"/>
      <c r="I141" s="124"/>
      <c r="L141" s="232" t="s">
        <v>16</v>
      </c>
      <c r="M141" s="248">
        <f t="shared" si="193"/>
        <v>49656</v>
      </c>
      <c r="N141" s="249">
        <f t="shared" si="193"/>
        <v>62340</v>
      </c>
      <c r="O141" s="160">
        <f t="shared" si="196"/>
        <v>111996</v>
      </c>
      <c r="P141" s="102">
        <f>+P89+P115</f>
        <v>4361</v>
      </c>
      <c r="Q141" s="163">
        <f t="shared" si="197"/>
        <v>116357</v>
      </c>
      <c r="R141" s="248">
        <f t="shared" si="194"/>
        <v>47034</v>
      </c>
      <c r="S141" s="249">
        <f t="shared" si="194"/>
        <v>70003</v>
      </c>
      <c r="T141" s="160">
        <f t="shared" si="198"/>
        <v>117037</v>
      </c>
      <c r="U141" s="102">
        <f>+U89+U115</f>
        <v>4115</v>
      </c>
      <c r="V141" s="165">
        <f t="shared" si="199"/>
        <v>121152</v>
      </c>
      <c r="W141" s="222">
        <f t="shared" si="195"/>
        <v>4.1209381472537165</v>
      </c>
      <c r="Z141" s="3"/>
    </row>
    <row r="142" spans="2:26" ht="14.25" thickTop="1" thickBot="1">
      <c r="B142" s="212"/>
      <c r="C142" s="123"/>
      <c r="D142" s="123"/>
      <c r="E142" s="123"/>
      <c r="F142" s="123"/>
      <c r="G142" s="123"/>
      <c r="H142" s="123"/>
      <c r="I142" s="124"/>
      <c r="L142" s="206" t="s">
        <v>17</v>
      </c>
      <c r="M142" s="166">
        <f t="shared" ref="M142:V142" si="200">+M139+M140+M141</f>
        <v>156351</v>
      </c>
      <c r="N142" s="167">
        <f t="shared" si="200"/>
        <v>192070</v>
      </c>
      <c r="O142" s="166">
        <f t="shared" si="200"/>
        <v>348421</v>
      </c>
      <c r="P142" s="166">
        <f t="shared" si="200"/>
        <v>13266</v>
      </c>
      <c r="Q142" s="166">
        <f t="shared" si="200"/>
        <v>361687</v>
      </c>
      <c r="R142" s="166">
        <f t="shared" si="200"/>
        <v>147028</v>
      </c>
      <c r="S142" s="167">
        <f t="shared" si="200"/>
        <v>208358</v>
      </c>
      <c r="T142" s="166">
        <f t="shared" si="200"/>
        <v>355386</v>
      </c>
      <c r="U142" s="166">
        <f t="shared" si="200"/>
        <v>12817</v>
      </c>
      <c r="V142" s="168">
        <f t="shared" si="200"/>
        <v>368203</v>
      </c>
      <c r="W142" s="169">
        <f t="shared" si="195"/>
        <v>1.8015577004426575</v>
      </c>
      <c r="Y142" s="3"/>
      <c r="Z142" s="3"/>
    </row>
    <row r="143" spans="2:26" ht="13.5" thickTop="1">
      <c r="B143" s="212"/>
      <c r="C143" s="123"/>
      <c r="D143" s="123"/>
      <c r="E143" s="123"/>
      <c r="F143" s="123"/>
      <c r="G143" s="123"/>
      <c r="H143" s="123"/>
      <c r="I143" s="124"/>
      <c r="L143" s="226" t="s">
        <v>18</v>
      </c>
      <c r="M143" s="248">
        <f t="shared" ref="M143:N145" si="201">+M91+M117</f>
        <v>47896</v>
      </c>
      <c r="N143" s="249">
        <f t="shared" si="201"/>
        <v>60099</v>
      </c>
      <c r="O143" s="160">
        <f t="shared" ref="O143:O144" si="202">+M143+N143</f>
        <v>107995</v>
      </c>
      <c r="P143" s="102">
        <f>+P91+P117</f>
        <v>3717</v>
      </c>
      <c r="Q143" s="163">
        <f t="shared" ref="Q143:Q144" si="203">+O143+P143</f>
        <v>111712</v>
      </c>
      <c r="R143" s="248">
        <f t="shared" ref="R143:S145" si="204">+R91+R117</f>
        <v>45191</v>
      </c>
      <c r="S143" s="249">
        <f t="shared" si="204"/>
        <v>61278</v>
      </c>
      <c r="T143" s="160">
        <f t="shared" ref="T143:T144" si="205">+R143+S143</f>
        <v>106469</v>
      </c>
      <c r="U143" s="102">
        <f>+U91+U117</f>
        <v>3786</v>
      </c>
      <c r="V143" s="165">
        <f t="shared" ref="V143:V144" si="206">+T143+U143</f>
        <v>110255</v>
      </c>
      <c r="W143" s="222">
        <f t="shared" si="195"/>
        <v>-1.304246634202233</v>
      </c>
      <c r="Y143" s="3"/>
      <c r="Z143" s="3"/>
    </row>
    <row r="144" spans="2:26">
      <c r="B144" s="212"/>
      <c r="C144" s="123"/>
      <c r="D144" s="123"/>
      <c r="E144" s="123"/>
      <c r="F144" s="123"/>
      <c r="G144" s="123"/>
      <c r="H144" s="123"/>
      <c r="I144" s="124"/>
      <c r="L144" s="226" t="s">
        <v>19</v>
      </c>
      <c r="M144" s="248">
        <f t="shared" si="201"/>
        <v>41469</v>
      </c>
      <c r="N144" s="249">
        <f t="shared" si="201"/>
        <v>55569</v>
      </c>
      <c r="O144" s="160">
        <f t="shared" si="202"/>
        <v>97038</v>
      </c>
      <c r="P144" s="102">
        <f>+P92+P118</f>
        <v>3482</v>
      </c>
      <c r="Q144" s="163">
        <f t="shared" si="203"/>
        <v>100520</v>
      </c>
      <c r="R144" s="248">
        <f t="shared" si="204"/>
        <v>44946</v>
      </c>
      <c r="S144" s="249">
        <f t="shared" si="204"/>
        <v>64436</v>
      </c>
      <c r="T144" s="160">
        <f t="shared" si="205"/>
        <v>109382</v>
      </c>
      <c r="U144" s="102">
        <f>+U92+U118</f>
        <v>3645</v>
      </c>
      <c r="V144" s="165">
        <f t="shared" si="206"/>
        <v>113027</v>
      </c>
      <c r="W144" s="222">
        <f t="shared" si="195"/>
        <v>12.442300039793075</v>
      </c>
      <c r="Y144" s="3"/>
      <c r="Z144" s="3"/>
    </row>
    <row r="145" spans="1:26" ht="13.5" thickBot="1">
      <c r="B145" s="212"/>
      <c r="C145" s="123"/>
      <c r="D145" s="123"/>
      <c r="E145" s="123"/>
      <c r="F145" s="123"/>
      <c r="G145" s="123"/>
      <c r="H145" s="123"/>
      <c r="I145" s="124"/>
      <c r="L145" s="226" t="s">
        <v>20</v>
      </c>
      <c r="M145" s="248">
        <f t="shared" si="201"/>
        <v>54185</v>
      </c>
      <c r="N145" s="249">
        <f t="shared" si="201"/>
        <v>68447</v>
      </c>
      <c r="O145" s="160">
        <f>+M145+N145</f>
        <v>122632</v>
      </c>
      <c r="P145" s="102">
        <f>+P93+P119</f>
        <v>4624</v>
      </c>
      <c r="Q145" s="163">
        <f>+O145+P145</f>
        <v>127256</v>
      </c>
      <c r="R145" s="248">
        <f t="shared" si="204"/>
        <v>52036</v>
      </c>
      <c r="S145" s="249">
        <f t="shared" si="204"/>
        <v>70896</v>
      </c>
      <c r="T145" s="160">
        <f>+R145+S145</f>
        <v>122932</v>
      </c>
      <c r="U145" s="102">
        <f>+U93+U119</f>
        <v>4036</v>
      </c>
      <c r="V145" s="165">
        <f>+T145+U145</f>
        <v>126968</v>
      </c>
      <c r="W145" s="222">
        <f>IF(Q145=0,0,((V145/Q145)-1)*100)</f>
        <v>-0.2263154586031324</v>
      </c>
      <c r="Y145" s="3"/>
      <c r="Z145" s="3"/>
    </row>
    <row r="146" spans="1:26" ht="14.25" thickTop="1" thickBot="1">
      <c r="B146" s="212"/>
      <c r="C146" s="123"/>
      <c r="D146" s="123"/>
      <c r="E146" s="123"/>
      <c r="F146" s="123"/>
      <c r="G146" s="123"/>
      <c r="H146" s="123"/>
      <c r="I146" s="124"/>
      <c r="L146" s="206" t="s">
        <v>89</v>
      </c>
      <c r="M146" s="166">
        <f t="shared" ref="M146:V146" si="207">+M143+M144+M145</f>
        <v>143550</v>
      </c>
      <c r="N146" s="167">
        <f t="shared" si="207"/>
        <v>184115</v>
      </c>
      <c r="O146" s="166">
        <f t="shared" si="207"/>
        <v>327665</v>
      </c>
      <c r="P146" s="166">
        <f t="shared" si="207"/>
        <v>11823</v>
      </c>
      <c r="Q146" s="166">
        <f t="shared" si="207"/>
        <v>339488</v>
      </c>
      <c r="R146" s="166">
        <f t="shared" si="207"/>
        <v>142173</v>
      </c>
      <c r="S146" s="167">
        <f t="shared" si="207"/>
        <v>196610</v>
      </c>
      <c r="T146" s="166">
        <f t="shared" si="207"/>
        <v>338783</v>
      </c>
      <c r="U146" s="166">
        <f t="shared" si="207"/>
        <v>11467</v>
      </c>
      <c r="V146" s="168">
        <f t="shared" si="207"/>
        <v>350250</v>
      </c>
      <c r="W146" s="169">
        <f t="shared" ref="W146" si="208">IF(Q146=0,0,((V146/Q146)-1)*100)</f>
        <v>3.1700678669054572</v>
      </c>
      <c r="Y146" s="3"/>
      <c r="Z146" s="3"/>
    </row>
    <row r="147" spans="1:26" ht="13.5" thickTop="1">
      <c r="B147" s="212"/>
      <c r="C147" s="123"/>
      <c r="D147" s="123"/>
      <c r="E147" s="123"/>
      <c r="F147" s="123"/>
      <c r="G147" s="123"/>
      <c r="H147" s="123"/>
      <c r="I147" s="124"/>
      <c r="L147" s="226" t="s">
        <v>21</v>
      </c>
      <c r="M147" s="248">
        <f t="shared" ref="M147:N149" si="209">+M95+M121</f>
        <v>47363</v>
      </c>
      <c r="N147" s="249">
        <f t="shared" si="209"/>
        <v>59588</v>
      </c>
      <c r="O147" s="160">
        <f t="shared" ref="O147:O149" si="210">+M147+N147</f>
        <v>106951</v>
      </c>
      <c r="P147" s="102">
        <f>+P95+P121</f>
        <v>4004</v>
      </c>
      <c r="Q147" s="163">
        <f t="shared" ref="Q147:Q149" si="211">+O147+P147</f>
        <v>110955</v>
      </c>
      <c r="R147" s="248">
        <f t="shared" ref="R147:S149" si="212">+R95+R121</f>
        <v>44597</v>
      </c>
      <c r="S147" s="249">
        <f t="shared" si="212"/>
        <v>60450</v>
      </c>
      <c r="T147" s="160">
        <f t="shared" ref="T147:T149" si="213">+R147+S147</f>
        <v>105047</v>
      </c>
      <c r="U147" s="102">
        <f>+U95+U121</f>
        <v>3794</v>
      </c>
      <c r="V147" s="165">
        <f t="shared" ref="V147:V149" si="214">+T147+U147</f>
        <v>108841</v>
      </c>
      <c r="W147" s="222">
        <f t="shared" si="195"/>
        <v>-1.9052769140642578</v>
      </c>
      <c r="Y147" s="3"/>
      <c r="Z147" s="3"/>
    </row>
    <row r="148" spans="1:26">
      <c r="B148" s="212"/>
      <c r="C148" s="123"/>
      <c r="D148" s="123"/>
      <c r="E148" s="123"/>
      <c r="F148" s="123"/>
      <c r="G148" s="123"/>
      <c r="H148" s="123"/>
      <c r="I148" s="124"/>
      <c r="L148" s="226" t="s">
        <v>90</v>
      </c>
      <c r="M148" s="248">
        <f t="shared" si="209"/>
        <v>46852</v>
      </c>
      <c r="N148" s="249">
        <f t="shared" si="209"/>
        <v>65194</v>
      </c>
      <c r="O148" s="160">
        <f>+M148+N148</f>
        <v>112046</v>
      </c>
      <c r="P148" s="102">
        <f>+P96+P122</f>
        <v>3954</v>
      </c>
      <c r="Q148" s="163">
        <f>+O148+P148</f>
        <v>116000</v>
      </c>
      <c r="R148" s="248">
        <f t="shared" si="212"/>
        <v>44196</v>
      </c>
      <c r="S148" s="249">
        <f t="shared" si="212"/>
        <v>65904</v>
      </c>
      <c r="T148" s="160">
        <f>+R148+S148</f>
        <v>110100</v>
      </c>
      <c r="U148" s="102">
        <f>+U96+U122</f>
        <v>4028</v>
      </c>
      <c r="V148" s="165">
        <f>+T148+U148</f>
        <v>114128</v>
      </c>
      <c r="W148" s="222">
        <f>IF(Q148=0,0,((V148/Q148)-1)*100)</f>
        <v>-1.61379310344828</v>
      </c>
      <c r="Y148" s="3"/>
      <c r="Z148" s="3"/>
    </row>
    <row r="149" spans="1:26" ht="13.5" thickBot="1">
      <c r="B149" s="212"/>
      <c r="C149" s="123"/>
      <c r="D149" s="123"/>
      <c r="E149" s="123"/>
      <c r="F149" s="123"/>
      <c r="G149" s="123"/>
      <c r="H149" s="123"/>
      <c r="I149" s="124"/>
      <c r="L149" s="226" t="s">
        <v>22</v>
      </c>
      <c r="M149" s="248">
        <f t="shared" si="209"/>
        <v>48042</v>
      </c>
      <c r="N149" s="249">
        <f t="shared" si="209"/>
        <v>60757</v>
      </c>
      <c r="O149" s="161">
        <f t="shared" si="210"/>
        <v>108799</v>
      </c>
      <c r="P149" s="255">
        <f>+P97+P123</f>
        <v>3713</v>
      </c>
      <c r="Q149" s="163">
        <f t="shared" si="211"/>
        <v>112512</v>
      </c>
      <c r="R149" s="248">
        <f t="shared" si="212"/>
        <v>43912</v>
      </c>
      <c r="S149" s="249">
        <f t="shared" si="212"/>
        <v>60497</v>
      </c>
      <c r="T149" s="161">
        <f t="shared" si="213"/>
        <v>104409</v>
      </c>
      <c r="U149" s="255">
        <f>+U97+U123</f>
        <v>4201</v>
      </c>
      <c r="V149" s="165">
        <f t="shared" si="214"/>
        <v>108610</v>
      </c>
      <c r="W149" s="222">
        <f t="shared" si="195"/>
        <v>-3.4680745164960225</v>
      </c>
      <c r="Y149" s="3"/>
      <c r="Z149" s="3"/>
    </row>
    <row r="150" spans="1:26" ht="14.25" thickTop="1" thickBot="1">
      <c r="A150" s="123"/>
      <c r="B150" s="212"/>
      <c r="C150" s="123"/>
      <c r="D150" s="123"/>
      <c r="E150" s="123"/>
      <c r="F150" s="123"/>
      <c r="G150" s="123"/>
      <c r="H150" s="123"/>
      <c r="I150" s="124"/>
      <c r="J150" s="123"/>
      <c r="L150" s="207" t="s">
        <v>23</v>
      </c>
      <c r="M150" s="170">
        <f>+M147+M148+M149</f>
        <v>142257</v>
      </c>
      <c r="N150" s="170">
        <f t="shared" ref="N150" si="215">+N147+N148+N149</f>
        <v>185539</v>
      </c>
      <c r="O150" s="171">
        <f t="shared" ref="O150" si="216">+O147+O148+O149</f>
        <v>327796</v>
      </c>
      <c r="P150" s="171">
        <f t="shared" ref="P150" si="217">+P147+P148+P149</f>
        <v>11671</v>
      </c>
      <c r="Q150" s="171">
        <f t="shared" ref="Q150" si="218">+Q147+Q148+Q149</f>
        <v>339467</v>
      </c>
      <c r="R150" s="170">
        <f t="shared" ref="R150" si="219">+R147+R148+R149</f>
        <v>132705</v>
      </c>
      <c r="S150" s="170">
        <f t="shared" ref="S150" si="220">+S147+S148+S149</f>
        <v>186851</v>
      </c>
      <c r="T150" s="171">
        <f t="shared" ref="T150" si="221">+T147+T148+T149</f>
        <v>319556</v>
      </c>
      <c r="U150" s="171">
        <f t="shared" ref="U150" si="222">+U147+U148+U149</f>
        <v>12023</v>
      </c>
      <c r="V150" s="171">
        <f t="shared" ref="V150" si="223">+V147+V148+V149</f>
        <v>331579</v>
      </c>
      <c r="W150" s="172">
        <f t="shared" si="195"/>
        <v>-2.3236426515684916</v>
      </c>
      <c r="Y150" s="3"/>
      <c r="Z150" s="3"/>
    </row>
    <row r="151" spans="1:26" ht="13.5" thickTop="1">
      <c r="A151" s="123"/>
      <c r="B151" s="212"/>
      <c r="C151" s="123"/>
      <c r="D151" s="123"/>
      <c r="E151" s="123"/>
      <c r="F151" s="123"/>
      <c r="G151" s="123"/>
      <c r="H151" s="123"/>
      <c r="I151" s="124"/>
      <c r="J151" s="123"/>
      <c r="L151" s="226" t="s">
        <v>25</v>
      </c>
      <c r="M151" s="248">
        <f t="shared" ref="M151:N153" si="224">+M99+M125</f>
        <v>49156</v>
      </c>
      <c r="N151" s="249">
        <f t="shared" si="224"/>
        <v>60431</v>
      </c>
      <c r="O151" s="161">
        <f t="shared" ref="O151:O153" si="225">+M151+N151</f>
        <v>109587</v>
      </c>
      <c r="P151" s="256">
        <f>+P99+P125</f>
        <v>3966</v>
      </c>
      <c r="Q151" s="163">
        <f t="shared" ref="Q151:Q153" si="226">+O151+P151</f>
        <v>113553</v>
      </c>
      <c r="R151" s="248">
        <f t="shared" ref="R151:S153" si="227">+R99+R125</f>
        <v>47465</v>
      </c>
      <c r="S151" s="249">
        <f t="shared" si="227"/>
        <v>60426</v>
      </c>
      <c r="T151" s="161">
        <f t="shared" ref="T151:T153" si="228">+R151+S151</f>
        <v>107891</v>
      </c>
      <c r="U151" s="256">
        <f>+U99+U125</f>
        <v>4502</v>
      </c>
      <c r="V151" s="165">
        <f t="shared" ref="V151:V153" si="229">+T151+U151</f>
        <v>112393</v>
      </c>
      <c r="W151" s="222">
        <f t="shared" si="195"/>
        <v>-1.0215494086461829</v>
      </c>
    </row>
    <row r="152" spans="1:26">
      <c r="A152" s="123"/>
      <c r="B152" s="126"/>
      <c r="C152" s="136"/>
      <c r="D152" s="136"/>
      <c r="E152" s="127"/>
      <c r="F152" s="137"/>
      <c r="G152" s="137"/>
      <c r="H152" s="138"/>
      <c r="I152" s="139"/>
      <c r="J152" s="123"/>
      <c r="L152" s="226" t="s">
        <v>26</v>
      </c>
      <c r="M152" s="248">
        <f t="shared" si="224"/>
        <v>44352</v>
      </c>
      <c r="N152" s="249">
        <f t="shared" si="224"/>
        <v>57442</v>
      </c>
      <c r="O152" s="161">
        <f>+M152+N152</f>
        <v>101794</v>
      </c>
      <c r="P152" s="102">
        <f>+P100+P126</f>
        <v>4130</v>
      </c>
      <c r="Q152" s="163">
        <f>+O152+P152</f>
        <v>105924</v>
      </c>
      <c r="R152" s="248">
        <f t="shared" si="227"/>
        <v>48017</v>
      </c>
      <c r="S152" s="249">
        <f t="shared" si="227"/>
        <v>60666</v>
      </c>
      <c r="T152" s="161">
        <f>+R152+S152</f>
        <v>108683</v>
      </c>
      <c r="U152" s="102">
        <f>+U100+U126</f>
        <v>4237</v>
      </c>
      <c r="V152" s="165">
        <f>+T152+U152</f>
        <v>112920</v>
      </c>
      <c r="W152" s="222">
        <f>IF(Q152=0,0,((V152/Q152)-1)*100)</f>
        <v>6.6047354707148509</v>
      </c>
    </row>
    <row r="153" spans="1:26" ht="16.5" customHeight="1" thickBot="1">
      <c r="A153" s="129"/>
      <c r="B153" s="214"/>
      <c r="C153" s="132"/>
      <c r="D153" s="132"/>
      <c r="E153" s="132"/>
      <c r="F153" s="132"/>
      <c r="G153" s="132"/>
      <c r="H153" s="132"/>
      <c r="I153" s="133"/>
      <c r="J153" s="129"/>
      <c r="K153" s="129"/>
      <c r="L153" s="226" t="s">
        <v>27</v>
      </c>
      <c r="M153" s="248">
        <f t="shared" si="224"/>
        <v>41718</v>
      </c>
      <c r="N153" s="249">
        <f t="shared" si="224"/>
        <v>63845</v>
      </c>
      <c r="O153" s="161">
        <f t="shared" si="225"/>
        <v>105563</v>
      </c>
      <c r="P153" s="102">
        <f>+P101+P127</f>
        <v>3813</v>
      </c>
      <c r="Q153" s="163">
        <f t="shared" si="226"/>
        <v>109376</v>
      </c>
      <c r="R153" s="248">
        <f t="shared" si="227"/>
        <v>47380</v>
      </c>
      <c r="S153" s="249">
        <f t="shared" si="227"/>
        <v>64042</v>
      </c>
      <c r="T153" s="161">
        <f t="shared" si="228"/>
        <v>111422</v>
      </c>
      <c r="U153" s="102">
        <f>+U101+U127</f>
        <v>3838</v>
      </c>
      <c r="V153" s="165">
        <f t="shared" si="229"/>
        <v>115260</v>
      </c>
      <c r="W153" s="222">
        <f>IF(Q153=0,0,((V153/Q153)-1)*100)</f>
        <v>5.3796079578700917</v>
      </c>
    </row>
    <row r="154" spans="1:26" ht="18" customHeight="1" thickTop="1" thickBot="1">
      <c r="A154" s="129"/>
      <c r="B154" s="214"/>
      <c r="C154" s="132"/>
      <c r="D154" s="132"/>
      <c r="E154" s="132"/>
      <c r="F154" s="132"/>
      <c r="G154" s="132"/>
      <c r="H154" s="132"/>
      <c r="I154" s="133"/>
      <c r="J154" s="129"/>
      <c r="K154" s="129"/>
      <c r="L154" s="206" t="s">
        <v>28</v>
      </c>
      <c r="M154" s="166">
        <f t="shared" ref="M154:V154" si="230">+M151+M152+M153</f>
        <v>135226</v>
      </c>
      <c r="N154" s="167">
        <f t="shared" si="230"/>
        <v>181718</v>
      </c>
      <c r="O154" s="166">
        <f t="shared" si="230"/>
        <v>316944</v>
      </c>
      <c r="P154" s="166">
        <f t="shared" si="230"/>
        <v>11909</v>
      </c>
      <c r="Q154" s="166">
        <f t="shared" si="230"/>
        <v>328853</v>
      </c>
      <c r="R154" s="166">
        <f t="shared" si="230"/>
        <v>142862</v>
      </c>
      <c r="S154" s="167">
        <f t="shared" si="230"/>
        <v>185134</v>
      </c>
      <c r="T154" s="166">
        <f t="shared" si="230"/>
        <v>327996</v>
      </c>
      <c r="U154" s="166">
        <f t="shared" si="230"/>
        <v>12577</v>
      </c>
      <c r="V154" s="166">
        <f t="shared" si="230"/>
        <v>340573</v>
      </c>
      <c r="W154" s="169">
        <f t="shared" ref="W154" si="231">IF(Q154=0,0,((V154/Q154)-1)*100)</f>
        <v>3.5639024123240493</v>
      </c>
    </row>
    <row r="155" spans="1:26" ht="14.25" thickTop="1" thickBot="1">
      <c r="B155" s="212"/>
      <c r="C155" s="123"/>
      <c r="D155" s="123"/>
      <c r="E155" s="123"/>
      <c r="F155" s="123"/>
      <c r="G155" s="123"/>
      <c r="H155" s="123"/>
      <c r="I155" s="124"/>
      <c r="L155" s="206" t="s">
        <v>94</v>
      </c>
      <c r="M155" s="166">
        <f t="shared" ref="M155" si="232">+M146+M150+M154</f>
        <v>421033</v>
      </c>
      <c r="N155" s="167">
        <f t="shared" ref="N155" si="233">+N146+N150+N154</f>
        <v>551372</v>
      </c>
      <c r="O155" s="166">
        <f t="shared" ref="O155" si="234">+O146+O150+O154</f>
        <v>972405</v>
      </c>
      <c r="P155" s="166">
        <f t="shared" ref="P155" si="235">+P146+P150+P154</f>
        <v>35403</v>
      </c>
      <c r="Q155" s="166">
        <f t="shared" ref="Q155" si="236">+Q146+Q150+Q154</f>
        <v>1007808</v>
      </c>
      <c r="R155" s="166">
        <f t="shared" ref="R155" si="237">+R146+R150+R154</f>
        <v>417740</v>
      </c>
      <c r="S155" s="167">
        <f t="shared" ref="S155" si="238">+S146+S150+S154</f>
        <v>568595</v>
      </c>
      <c r="T155" s="166">
        <f t="shared" ref="T155" si="239">+T146+T150+T154</f>
        <v>986335</v>
      </c>
      <c r="U155" s="166">
        <f t="shared" ref="U155" si="240">+U146+U150+U154</f>
        <v>36067</v>
      </c>
      <c r="V155" s="168">
        <f t="shared" ref="V155" si="241">+V146+V150+V154</f>
        <v>1022402</v>
      </c>
      <c r="W155" s="169">
        <f t="shared" ref="W155" si="242">IF(Q155=0,0,((V155/Q155)-1)*100)</f>
        <v>1.4480932876103303</v>
      </c>
      <c r="Y155" s="3"/>
      <c r="Z155" s="3"/>
    </row>
    <row r="156" spans="1:26" ht="14.25" thickTop="1" thickBot="1">
      <c r="B156" s="212"/>
      <c r="C156" s="123"/>
      <c r="D156" s="123"/>
      <c r="E156" s="123"/>
      <c r="F156" s="123"/>
      <c r="G156" s="123"/>
      <c r="H156" s="123"/>
      <c r="I156" s="124"/>
      <c r="L156" s="206" t="s">
        <v>92</v>
      </c>
      <c r="M156" s="166">
        <f t="shared" ref="M156:V156" si="243">+M142+M146+M150+M154</f>
        <v>577384</v>
      </c>
      <c r="N156" s="167">
        <f t="shared" si="243"/>
        <v>743442</v>
      </c>
      <c r="O156" s="166">
        <f t="shared" si="243"/>
        <v>1320826</v>
      </c>
      <c r="P156" s="166">
        <f t="shared" si="243"/>
        <v>48669</v>
      </c>
      <c r="Q156" s="166">
        <f t="shared" si="243"/>
        <v>1369495</v>
      </c>
      <c r="R156" s="166">
        <f t="shared" si="243"/>
        <v>564768</v>
      </c>
      <c r="S156" s="167">
        <f t="shared" si="243"/>
        <v>776953</v>
      </c>
      <c r="T156" s="166">
        <f t="shared" si="243"/>
        <v>1341721</v>
      </c>
      <c r="U156" s="166">
        <f t="shared" si="243"/>
        <v>48884</v>
      </c>
      <c r="V156" s="168">
        <f t="shared" si="243"/>
        <v>1390605</v>
      </c>
      <c r="W156" s="169">
        <f>IF(Q156=0,0,((V156/Q156)-1)*100)</f>
        <v>1.5414441089598663</v>
      </c>
      <c r="Y156" s="3"/>
      <c r="Z156" s="3"/>
    </row>
    <row r="157" spans="1:26" ht="14.25" thickTop="1" thickBot="1">
      <c r="B157" s="212"/>
      <c r="C157" s="123"/>
      <c r="D157" s="123"/>
      <c r="E157" s="123"/>
      <c r="F157" s="123"/>
      <c r="G157" s="123"/>
      <c r="H157" s="123"/>
      <c r="I157" s="124"/>
      <c r="L157" s="205" t="s">
        <v>61</v>
      </c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6"/>
    </row>
    <row r="158" spans="1:26" ht="13.5" thickTop="1">
      <c r="B158" s="212"/>
      <c r="C158" s="123"/>
      <c r="D158" s="123"/>
      <c r="E158" s="123"/>
      <c r="F158" s="123"/>
      <c r="G158" s="123"/>
      <c r="H158" s="123"/>
      <c r="I158" s="124"/>
      <c r="L158" s="286" t="s">
        <v>49</v>
      </c>
      <c r="M158" s="287"/>
      <c r="N158" s="287"/>
      <c r="O158" s="287"/>
      <c r="P158" s="287"/>
      <c r="Q158" s="287"/>
      <c r="R158" s="287"/>
      <c r="S158" s="287"/>
      <c r="T158" s="287"/>
      <c r="U158" s="287"/>
      <c r="V158" s="287"/>
      <c r="W158" s="288"/>
    </row>
    <row r="159" spans="1:26" ht="13.5" thickBot="1">
      <c r="B159" s="212"/>
      <c r="C159" s="123"/>
      <c r="D159" s="123"/>
      <c r="E159" s="123"/>
      <c r="F159" s="123"/>
      <c r="G159" s="123"/>
      <c r="H159" s="123"/>
      <c r="I159" s="124"/>
      <c r="L159" s="289" t="s">
        <v>50</v>
      </c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1"/>
    </row>
    <row r="160" spans="1:26" ht="14.25" thickTop="1" thickBot="1">
      <c r="B160" s="212"/>
      <c r="C160" s="123"/>
      <c r="D160" s="123"/>
      <c r="E160" s="123"/>
      <c r="F160" s="123"/>
      <c r="G160" s="123"/>
      <c r="H160" s="123"/>
      <c r="I160" s="124"/>
      <c r="L160" s="202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122" t="s">
        <v>41</v>
      </c>
    </row>
    <row r="161" spans="2:23" ht="14.25" thickTop="1" thickBot="1">
      <c r="B161" s="212"/>
      <c r="C161" s="123"/>
      <c r="D161" s="123"/>
      <c r="E161" s="123"/>
      <c r="F161" s="123"/>
      <c r="G161" s="123"/>
      <c r="H161" s="123"/>
      <c r="I161" s="124"/>
      <c r="L161" s="224"/>
      <c r="M161" s="283" t="s">
        <v>91</v>
      </c>
      <c r="N161" s="284"/>
      <c r="O161" s="284"/>
      <c r="P161" s="284"/>
      <c r="Q161" s="285"/>
      <c r="R161" s="283" t="s">
        <v>93</v>
      </c>
      <c r="S161" s="284"/>
      <c r="T161" s="284"/>
      <c r="U161" s="284"/>
      <c r="V161" s="285"/>
      <c r="W161" s="225" t="s">
        <v>4</v>
      </c>
    </row>
    <row r="162" spans="2:23" ht="13.5" thickTop="1">
      <c r="B162" s="212"/>
      <c r="C162" s="123"/>
      <c r="D162" s="123"/>
      <c r="E162" s="123"/>
      <c r="F162" s="123"/>
      <c r="G162" s="123"/>
      <c r="H162" s="123"/>
      <c r="I162" s="124"/>
      <c r="L162" s="226" t="s">
        <v>5</v>
      </c>
      <c r="M162" s="227"/>
      <c r="N162" s="230"/>
      <c r="O162" s="199"/>
      <c r="P162" s="231"/>
      <c r="Q162" s="200"/>
      <c r="R162" s="227"/>
      <c r="S162" s="230"/>
      <c r="T162" s="199"/>
      <c r="U162" s="231"/>
      <c r="V162" s="200"/>
      <c r="W162" s="229" t="s">
        <v>6</v>
      </c>
    </row>
    <row r="163" spans="2:23" ht="13.5" thickBot="1">
      <c r="B163" s="212"/>
      <c r="C163" s="123"/>
      <c r="D163" s="123"/>
      <c r="E163" s="123"/>
      <c r="F163" s="123"/>
      <c r="G163" s="123"/>
      <c r="H163" s="123"/>
      <c r="I163" s="124"/>
      <c r="L163" s="232"/>
      <c r="M163" s="236" t="s">
        <v>42</v>
      </c>
      <c r="N163" s="237" t="s">
        <v>43</v>
      </c>
      <c r="O163" s="201" t="s">
        <v>44</v>
      </c>
      <c r="P163" s="238" t="s">
        <v>13</v>
      </c>
      <c r="Q163" s="221" t="s">
        <v>9</v>
      </c>
      <c r="R163" s="236" t="s">
        <v>42</v>
      </c>
      <c r="S163" s="237" t="s">
        <v>43</v>
      </c>
      <c r="T163" s="201" t="s">
        <v>44</v>
      </c>
      <c r="U163" s="238" t="s">
        <v>13</v>
      </c>
      <c r="V163" s="221" t="s">
        <v>9</v>
      </c>
      <c r="W163" s="235"/>
    </row>
    <row r="164" spans="2:23" ht="3.75" customHeight="1" thickTop="1">
      <c r="B164" s="212"/>
      <c r="C164" s="123"/>
      <c r="D164" s="123"/>
      <c r="E164" s="123"/>
      <c r="F164" s="123"/>
      <c r="G164" s="123"/>
      <c r="H164" s="123"/>
      <c r="I164" s="124"/>
      <c r="L164" s="226"/>
      <c r="M164" s="242"/>
      <c r="N164" s="243"/>
      <c r="O164" s="176"/>
      <c r="P164" s="244"/>
      <c r="Q164" s="182"/>
      <c r="R164" s="242"/>
      <c r="S164" s="243"/>
      <c r="T164" s="176"/>
      <c r="U164" s="244"/>
      <c r="V164" s="186"/>
      <c r="W164" s="245"/>
    </row>
    <row r="165" spans="2:23">
      <c r="B165" s="212"/>
      <c r="C165" s="123"/>
      <c r="D165" s="123"/>
      <c r="E165" s="123"/>
      <c r="F165" s="123"/>
      <c r="G165" s="123"/>
      <c r="H165" s="123"/>
      <c r="I165" s="124"/>
      <c r="L165" s="226" t="s">
        <v>14</v>
      </c>
      <c r="M165" s="248">
        <f>+BKK!M165+DMK!M165+CNX!M165+HDY!M165+HKT!M165+CEI!M165</f>
        <v>22</v>
      </c>
      <c r="N165" s="249">
        <f>+BKK!N165+DMK!N165+CNX!N165+HDY!N165+HKT!N165+CEI!N165</f>
        <v>77</v>
      </c>
      <c r="O165" s="177">
        <f>M165+N165</f>
        <v>99</v>
      </c>
      <c r="P165" s="102">
        <f>+BKK!P165+DMK!P165+CNX!P165+HDY!P165+HKT!P165+CEI!P165</f>
        <v>1</v>
      </c>
      <c r="Q165" s="183">
        <f>O165+P165</f>
        <v>100</v>
      </c>
      <c r="R165" s="248">
        <f>+BKK!R165+DMK!R165+CNX!R165+HDY!R165+HKT!R165+CEI!R165</f>
        <v>39</v>
      </c>
      <c r="S165" s="249">
        <f>+BKK!S165+DMK!S165+CNX!S165+HDY!S165+HKT!S165+CEI!S165</f>
        <v>66</v>
      </c>
      <c r="T165" s="177">
        <f>+R165+S165</f>
        <v>105</v>
      </c>
      <c r="U165" s="102">
        <f>+BKK!U165+DMK!U165+CNX!U165+HDY!U165+HKT!U165+CEI!U165</f>
        <v>12</v>
      </c>
      <c r="V165" s="187">
        <f>+T165+U165</f>
        <v>117</v>
      </c>
      <c r="W165" s="222">
        <f t="shared" ref="W165:W177" si="244">IF(Q165=0,0,((V165/Q165)-1)*100)</f>
        <v>16.999999999999993</v>
      </c>
    </row>
    <row r="166" spans="2:23">
      <c r="B166" s="212"/>
      <c r="C166" s="123"/>
      <c r="D166" s="123"/>
      <c r="E166" s="123"/>
      <c r="F166" s="123"/>
      <c r="G166" s="123"/>
      <c r="H166" s="123"/>
      <c r="I166" s="124"/>
      <c r="L166" s="226" t="s">
        <v>15</v>
      </c>
      <c r="M166" s="248">
        <f>+BKK!M166+DMK!M166+CNX!M166+HDY!M166+HKT!M166+CEI!M166</f>
        <v>29</v>
      </c>
      <c r="N166" s="249">
        <f>+BKK!N166+DMK!N166+CNX!N166+HDY!N166+HKT!N166+CEI!N166</f>
        <v>48</v>
      </c>
      <c r="O166" s="177">
        <f>M166+N166</f>
        <v>77</v>
      </c>
      <c r="P166" s="102">
        <f>+BKK!P166+DMK!P166+CNX!P166+HDY!P166+HKT!P166+CEI!P166</f>
        <v>1</v>
      </c>
      <c r="Q166" s="183">
        <f>O166+P166</f>
        <v>78</v>
      </c>
      <c r="R166" s="248">
        <f>+BKK!R166+DMK!R166+CNX!R166+HDY!R166+HKT!R166+CEI!R166</f>
        <v>41</v>
      </c>
      <c r="S166" s="249">
        <f>+BKK!S166+DMK!S166+CNX!S166+HDY!S166+HKT!S166+CEI!S166</f>
        <v>79</v>
      </c>
      <c r="T166" s="177">
        <f t="shared" ref="T166:T167" si="245">+R166+S166</f>
        <v>120</v>
      </c>
      <c r="U166" s="102">
        <f>+BKK!U166+DMK!U166+CNX!U166+HDY!U166+HKT!U166+CEI!U166</f>
        <v>1</v>
      </c>
      <c r="V166" s="187">
        <f t="shared" ref="V166:V167" si="246">+T166+U166</f>
        <v>121</v>
      </c>
      <c r="W166" s="222">
        <f t="shared" si="244"/>
        <v>55.128205128205131</v>
      </c>
    </row>
    <row r="167" spans="2:23" ht="13.5" thickBot="1">
      <c r="B167" s="212"/>
      <c r="C167" s="123"/>
      <c r="D167" s="123"/>
      <c r="E167" s="123"/>
      <c r="F167" s="123"/>
      <c r="G167" s="123"/>
      <c r="H167" s="123"/>
      <c r="I167" s="124"/>
      <c r="L167" s="232" t="s">
        <v>16</v>
      </c>
      <c r="M167" s="248">
        <f>+BKK!M167+DMK!M167+CNX!M167+HDY!M167+HKT!M167+CEI!M167</f>
        <v>23</v>
      </c>
      <c r="N167" s="249">
        <f>+BKK!N167+DMK!N167+CNX!N167+HDY!N167+HKT!N167+CEI!N167</f>
        <v>65</v>
      </c>
      <c r="O167" s="177">
        <f>M167+N167</f>
        <v>88</v>
      </c>
      <c r="P167" s="102">
        <f>+BKK!P167+DMK!P167+CNX!P167+HDY!P167+HKT!P167+CEI!P167</f>
        <v>1</v>
      </c>
      <c r="Q167" s="183">
        <f>O167+P167</f>
        <v>89</v>
      </c>
      <c r="R167" s="248">
        <f>+BKK!R167+DMK!R167+CNX!R167+HDY!R167+HKT!R167+CEI!R167</f>
        <v>43</v>
      </c>
      <c r="S167" s="249">
        <f>+BKK!S167+DMK!S167+CNX!S167+HDY!S167+HKT!S167+CEI!S167</f>
        <v>86</v>
      </c>
      <c r="T167" s="177">
        <f t="shared" si="245"/>
        <v>129</v>
      </c>
      <c r="U167" s="102">
        <f>+BKK!U167+DMK!U167+CNX!U167+HDY!U167+HKT!U167+CEI!U167</f>
        <v>1</v>
      </c>
      <c r="V167" s="187">
        <f t="shared" si="246"/>
        <v>130</v>
      </c>
      <c r="W167" s="222">
        <f t="shared" si="244"/>
        <v>46.067415730337082</v>
      </c>
    </row>
    <row r="168" spans="2:23" ht="14.25" thickTop="1" thickBot="1">
      <c r="B168" s="212"/>
      <c r="C168" s="123"/>
      <c r="D168" s="123"/>
      <c r="E168" s="123"/>
      <c r="F168" s="123"/>
      <c r="G168" s="123"/>
      <c r="H168" s="123"/>
      <c r="I168" s="124"/>
      <c r="L168" s="208" t="s">
        <v>17</v>
      </c>
      <c r="M168" s="189">
        <f t="shared" ref="M168:V168" si="247">M167+M166+M165</f>
        <v>74</v>
      </c>
      <c r="N168" s="190">
        <f t="shared" si="247"/>
        <v>190</v>
      </c>
      <c r="O168" s="189">
        <f t="shared" si="247"/>
        <v>264</v>
      </c>
      <c r="P168" s="189">
        <f t="shared" si="247"/>
        <v>3</v>
      </c>
      <c r="Q168" s="189">
        <f t="shared" si="247"/>
        <v>267</v>
      </c>
      <c r="R168" s="189">
        <f t="shared" si="247"/>
        <v>123</v>
      </c>
      <c r="S168" s="190">
        <f t="shared" si="247"/>
        <v>231</v>
      </c>
      <c r="T168" s="189">
        <f t="shared" si="247"/>
        <v>354</v>
      </c>
      <c r="U168" s="189">
        <f t="shared" si="247"/>
        <v>14</v>
      </c>
      <c r="V168" s="191">
        <f t="shared" si="247"/>
        <v>368</v>
      </c>
      <c r="W168" s="192">
        <f t="shared" si="244"/>
        <v>37.827715355805246</v>
      </c>
    </row>
    <row r="169" spans="2:23" ht="13.5" thickTop="1">
      <c r="B169" s="212"/>
      <c r="C169" s="123"/>
      <c r="D169" s="123"/>
      <c r="E169" s="123"/>
      <c r="F169" s="123"/>
      <c r="G169" s="123"/>
      <c r="H169" s="123"/>
      <c r="I169" s="124"/>
      <c r="L169" s="226" t="s">
        <v>18</v>
      </c>
      <c r="M169" s="258">
        <f>+BKK!M169+DMK!M169+CNX!M169+HDY!M169+HKT!M169+CEI!M169</f>
        <v>18</v>
      </c>
      <c r="N169" s="259">
        <f>+BKK!N169+DMK!N169+CNX!N169+HDY!N169+HKT!N169+CEI!N169</f>
        <v>59</v>
      </c>
      <c r="O169" s="178">
        <f>M169+N169</f>
        <v>77</v>
      </c>
      <c r="P169" s="102">
        <f>+BKK!P169+DMK!P169+CNX!P169+HDY!P169+HKT!P169+CEI!P169</f>
        <v>1</v>
      </c>
      <c r="Q169" s="184">
        <f>O169+P169</f>
        <v>78</v>
      </c>
      <c r="R169" s="258">
        <f>+BKK!R169+DMK!R169+CNX!R169+HDY!R169+HKT!R169+CEI!R169</f>
        <v>40</v>
      </c>
      <c r="S169" s="259">
        <f>+BKK!S169+DMK!S169+CNX!S169+HDY!S169+HKT!S169+CEI!S169</f>
        <v>81</v>
      </c>
      <c r="T169" s="178">
        <f t="shared" ref="T169:T171" si="248">+R169+S169</f>
        <v>121</v>
      </c>
      <c r="U169" s="102">
        <f>+BKK!U169+DMK!U169+CNX!U169+HDY!U169+HKT!U169+CEI!U169</f>
        <v>1</v>
      </c>
      <c r="V169" s="187">
        <f t="shared" ref="V169:V171" si="249">+T169+U169</f>
        <v>122</v>
      </c>
      <c r="W169" s="222">
        <f t="shared" si="244"/>
        <v>56.410256410256409</v>
      </c>
    </row>
    <row r="170" spans="2:23">
      <c r="B170" s="212"/>
      <c r="C170" s="123"/>
      <c r="D170" s="123"/>
      <c r="E170" s="123"/>
      <c r="F170" s="123"/>
      <c r="G170" s="123"/>
      <c r="H170" s="123"/>
      <c r="I170" s="124"/>
      <c r="L170" s="226" t="s">
        <v>19</v>
      </c>
      <c r="M170" s="248">
        <f>+BKK!M170+DMK!M170+CNX!M170+HDY!M170+HKT!M170+CEI!M170</f>
        <v>15</v>
      </c>
      <c r="N170" s="249">
        <f>+BKK!N170+DMK!N170+CNX!N170+HDY!N170+HKT!N170+CEI!N170</f>
        <v>47</v>
      </c>
      <c r="O170" s="177">
        <f>M170+N170</f>
        <v>62</v>
      </c>
      <c r="P170" s="102">
        <f>+BKK!P170+DMK!P170+CNX!P170+HDY!P170+HKT!P170+CEI!P170</f>
        <v>1</v>
      </c>
      <c r="Q170" s="183">
        <f>O170+P170</f>
        <v>63</v>
      </c>
      <c r="R170" s="248">
        <f>+BKK!R170+DMK!R170+CNX!R170+HDY!R170+HKT!R170+CEI!R170</f>
        <v>41</v>
      </c>
      <c r="S170" s="249">
        <f>+BKK!S170+DMK!S170+CNX!S170+HDY!S170+HKT!S170+CEI!S170</f>
        <v>92</v>
      </c>
      <c r="T170" s="177">
        <f t="shared" si="248"/>
        <v>133</v>
      </c>
      <c r="U170" s="102">
        <f>+BKK!U170+DMK!U170+CNX!U170+HDY!U170+HKT!U170+CEI!U170</f>
        <v>1</v>
      </c>
      <c r="V170" s="187">
        <f t="shared" si="249"/>
        <v>134</v>
      </c>
      <c r="W170" s="222">
        <f t="shared" si="244"/>
        <v>112.6984126984127</v>
      </c>
    </row>
    <row r="171" spans="2:23" ht="13.5" thickBot="1">
      <c r="B171" s="212"/>
      <c r="C171" s="123"/>
      <c r="D171" s="123"/>
      <c r="E171" s="123"/>
      <c r="F171" s="123"/>
      <c r="G171" s="123"/>
      <c r="H171" s="123"/>
      <c r="I171" s="124"/>
      <c r="L171" s="226" t="s">
        <v>20</v>
      </c>
      <c r="M171" s="248">
        <f>+BKK!M171+DMK!M171+CNX!M171+HDY!M171+HKT!M171+CEI!M171</f>
        <v>32</v>
      </c>
      <c r="N171" s="249">
        <f>+BKK!N171+DMK!N171+CNX!N171+HDY!N171+HKT!N171+CEI!N171</f>
        <v>78</v>
      </c>
      <c r="O171" s="177">
        <f>M171+N171</f>
        <v>110</v>
      </c>
      <c r="P171" s="102">
        <f>+BKK!P171+DMK!P171+CNX!P171+HDY!P171+HKT!P171+CEI!P171</f>
        <v>2</v>
      </c>
      <c r="Q171" s="183">
        <f>O171+P171</f>
        <v>112</v>
      </c>
      <c r="R171" s="248">
        <f>+BKK!R171+DMK!R171+CNX!R171+HDY!R171+HKT!R171+CEI!R171</f>
        <v>31</v>
      </c>
      <c r="S171" s="249">
        <f>+BKK!S171+DMK!S171+CNX!S171+HDY!S171+HKT!S171+CEI!S171</f>
        <v>79</v>
      </c>
      <c r="T171" s="177">
        <f t="shared" si="248"/>
        <v>110</v>
      </c>
      <c r="U171" s="102">
        <f>+BKK!U171+DMK!U171+CNX!U171+HDY!U171+HKT!U171+CEI!U171</f>
        <v>1</v>
      </c>
      <c r="V171" s="187">
        <f t="shared" si="249"/>
        <v>111</v>
      </c>
      <c r="W171" s="222">
        <f>IF(Q171=0,0,((V171/Q171)-1)*100)</f>
        <v>-0.89285714285713969</v>
      </c>
    </row>
    <row r="172" spans="2:23" ht="14.25" thickTop="1" thickBot="1">
      <c r="B172" s="212"/>
      <c r="C172" s="123"/>
      <c r="D172" s="123"/>
      <c r="E172" s="123"/>
      <c r="F172" s="123"/>
      <c r="G172" s="123"/>
      <c r="H172" s="123"/>
      <c r="I172" s="124"/>
      <c r="L172" s="208" t="s">
        <v>89</v>
      </c>
      <c r="M172" s="189">
        <f t="shared" ref="M172:V172" si="250">+M169+M170+M171</f>
        <v>65</v>
      </c>
      <c r="N172" s="190">
        <f t="shared" si="250"/>
        <v>184</v>
      </c>
      <c r="O172" s="189">
        <f t="shared" si="250"/>
        <v>249</v>
      </c>
      <c r="P172" s="189">
        <f t="shared" si="250"/>
        <v>4</v>
      </c>
      <c r="Q172" s="189">
        <f t="shared" si="250"/>
        <v>253</v>
      </c>
      <c r="R172" s="189">
        <f t="shared" si="250"/>
        <v>112</v>
      </c>
      <c r="S172" s="190">
        <f t="shared" si="250"/>
        <v>252</v>
      </c>
      <c r="T172" s="189">
        <f t="shared" si="250"/>
        <v>364</v>
      </c>
      <c r="U172" s="189">
        <f t="shared" si="250"/>
        <v>3</v>
      </c>
      <c r="V172" s="191">
        <f t="shared" si="250"/>
        <v>367</v>
      </c>
      <c r="W172" s="192">
        <f t="shared" ref="W172" si="251">IF(Q172=0,0,((V172/Q172)-1)*100)</f>
        <v>45.059288537549413</v>
      </c>
    </row>
    <row r="173" spans="2:23" ht="13.5" thickTop="1">
      <c r="B173" s="212"/>
      <c r="C173" s="123"/>
      <c r="D173" s="123"/>
      <c r="E173" s="123"/>
      <c r="F173" s="123"/>
      <c r="G173" s="123"/>
      <c r="H173" s="123"/>
      <c r="I173" s="124"/>
      <c r="L173" s="226" t="s">
        <v>21</v>
      </c>
      <c r="M173" s="248">
        <f>+BKK!M173+DMK!M173+CNX!M173+HDY!M173+HKT!M173+CEI!M173</f>
        <v>30</v>
      </c>
      <c r="N173" s="249">
        <f>+BKK!N173+DMK!N173+CNX!N173+HDY!N173+HKT!N173+CEI!N173</f>
        <v>50</v>
      </c>
      <c r="O173" s="177">
        <f>SUM(M173:N173)</f>
        <v>80</v>
      </c>
      <c r="P173" s="102">
        <f>+BKK!P173+DMK!P173+CNX!P173+HDY!P173+HKT!P173+CEI!P173</f>
        <v>1</v>
      </c>
      <c r="Q173" s="183">
        <f>+O173+P173</f>
        <v>81</v>
      </c>
      <c r="R173" s="248">
        <f>+BKK!R173+DMK!R173+CNX!R173+HDY!R173+HKT!R173+CEI!R173</f>
        <v>37</v>
      </c>
      <c r="S173" s="249">
        <f>+BKK!S173+DMK!S173+CNX!S173+HDY!S173+HKT!S173+CEI!S173</f>
        <v>34</v>
      </c>
      <c r="T173" s="177">
        <f t="shared" ref="T173:T174" si="252">+R173+S173</f>
        <v>71</v>
      </c>
      <c r="U173" s="102">
        <f>+BKK!U173+DMK!U173+CNX!U173+HDY!U173+HKT!U173+CEI!U173</f>
        <v>0</v>
      </c>
      <c r="V173" s="187">
        <f t="shared" ref="V173:V174" si="253">+T173+U173</f>
        <v>71</v>
      </c>
      <c r="W173" s="222">
        <f t="shared" si="244"/>
        <v>-12.345679012345679</v>
      </c>
    </row>
    <row r="174" spans="2:23">
      <c r="B174" s="212"/>
      <c r="C174" s="123"/>
      <c r="D174" s="123"/>
      <c r="E174" s="123"/>
      <c r="F174" s="123"/>
      <c r="G174" s="123"/>
      <c r="H174" s="123"/>
      <c r="I174" s="124"/>
      <c r="L174" s="226" t="s">
        <v>90</v>
      </c>
      <c r="M174" s="248">
        <f>+BKK!M174+DMK!M174+CNX!M174+HDY!M174+HKT!M174+CEI!M174</f>
        <v>30</v>
      </c>
      <c r="N174" s="249">
        <f>+BKK!N174+DMK!N174+CNX!N174+HDY!N174+HKT!N174+CEI!N174</f>
        <v>52</v>
      </c>
      <c r="O174" s="177">
        <f>SUM(M174:N174)</f>
        <v>82</v>
      </c>
      <c r="P174" s="102">
        <f>+BKK!P174+DMK!P174+CNX!P174+HDY!P174+HKT!P174+CEI!P174</f>
        <v>2</v>
      </c>
      <c r="Q174" s="183">
        <f>O174+P174</f>
        <v>84</v>
      </c>
      <c r="R174" s="248">
        <f>+BKK!R174+DMK!R174+CNX!R174+HDY!R174+HKT!R174+CEI!R174</f>
        <v>39</v>
      </c>
      <c r="S174" s="249">
        <f>+BKK!S174+DMK!S174+CNX!S174+HDY!S174+HKT!S174+CEI!S174</f>
        <v>50</v>
      </c>
      <c r="T174" s="177">
        <f t="shared" si="252"/>
        <v>89</v>
      </c>
      <c r="U174" s="102">
        <f>+BKK!U174+DMK!U174+CNX!U174+HDY!U174+HKT!U174+CEI!U174</f>
        <v>0</v>
      </c>
      <c r="V174" s="187">
        <f t="shared" si="253"/>
        <v>89</v>
      </c>
      <c r="W174" s="222">
        <f>IF(Q174=0,0,((V174/Q174)-1)*100)</f>
        <v>5.9523809523809534</v>
      </c>
    </row>
    <row r="175" spans="2:23" ht="13.5" thickBot="1">
      <c r="B175" s="212"/>
      <c r="C175" s="123"/>
      <c r="D175" s="123"/>
      <c r="E175" s="123"/>
      <c r="F175" s="123"/>
      <c r="G175" s="123"/>
      <c r="H175" s="123"/>
      <c r="I175" s="124"/>
      <c r="L175" s="226" t="s">
        <v>22</v>
      </c>
      <c r="M175" s="248">
        <f>+BKK!M175+DMK!M175+CNX!M175+HDY!M175+HKT!M175+CEI!M175</f>
        <v>28</v>
      </c>
      <c r="N175" s="249">
        <f>+BKK!N175+DMK!N175+CNX!N175+HDY!N175+HKT!N175+CEI!N175</f>
        <v>43</v>
      </c>
      <c r="O175" s="179">
        <f>SUM(M175:N175)</f>
        <v>71</v>
      </c>
      <c r="P175" s="255">
        <f>+BKK!P175+DMK!P175+CNX!P175+HDY!P175+HKT!P175+CEI!P175</f>
        <v>1</v>
      </c>
      <c r="Q175" s="183">
        <f>O175+P175</f>
        <v>72</v>
      </c>
      <c r="R175" s="248">
        <f>+BKK!R175+DMK!R175+CNX!R175+HDY!R175+HKT!R175+CEI!R175</f>
        <v>29</v>
      </c>
      <c r="S175" s="249">
        <f>+BKK!S175+DMK!S175+CNX!S175+HDY!S175+HKT!S175+CEI!S175</f>
        <v>36</v>
      </c>
      <c r="T175" s="179">
        <f>+R175+S175</f>
        <v>65</v>
      </c>
      <c r="U175" s="255">
        <f>+BKK!U175+DMK!U175+CNX!U175+HDY!U175+HKT!U175+CEI!U175</f>
        <v>0</v>
      </c>
      <c r="V175" s="187">
        <f>+T175+U175</f>
        <v>65</v>
      </c>
      <c r="W175" s="222">
        <f t="shared" si="244"/>
        <v>-9.7222222222222214</v>
      </c>
    </row>
    <row r="176" spans="2:23" ht="14.25" thickTop="1" thickBot="1">
      <c r="B176" s="212"/>
      <c r="C176" s="123"/>
      <c r="D176" s="123"/>
      <c r="E176" s="123"/>
      <c r="F176" s="123"/>
      <c r="G176" s="123"/>
      <c r="H176" s="123"/>
      <c r="I176" s="124"/>
      <c r="L176" s="209" t="s">
        <v>23</v>
      </c>
      <c r="M176" s="193">
        <f>+M173+M174+M175</f>
        <v>88</v>
      </c>
      <c r="N176" s="193">
        <f t="shared" ref="N176" si="254">+N173+N174+N175</f>
        <v>145</v>
      </c>
      <c r="O176" s="194">
        <f t="shared" ref="O176" si="255">+O173+O174+O175</f>
        <v>233</v>
      </c>
      <c r="P176" s="195">
        <f t="shared" ref="P176" si="256">+P173+P174+P175</f>
        <v>4</v>
      </c>
      <c r="Q176" s="196">
        <f t="shared" ref="Q176" si="257">+Q173+Q174+Q175</f>
        <v>237</v>
      </c>
      <c r="R176" s="193">
        <f t="shared" ref="R176" si="258">+R173+R174+R175</f>
        <v>105</v>
      </c>
      <c r="S176" s="193">
        <f t="shared" ref="S176" si="259">+S173+S174+S175</f>
        <v>120</v>
      </c>
      <c r="T176" s="197">
        <f t="shared" ref="T176" si="260">+T173+T174+T175</f>
        <v>225</v>
      </c>
      <c r="U176" s="197">
        <f t="shared" ref="U176" si="261">+U173+U174+U175</f>
        <v>0</v>
      </c>
      <c r="V176" s="197">
        <f t="shared" ref="V176" si="262">+V173+V174+V175</f>
        <v>225</v>
      </c>
      <c r="W176" s="198">
        <f t="shared" si="244"/>
        <v>-5.0632911392405111</v>
      </c>
    </row>
    <row r="177" spans="1:23" ht="14.25" customHeight="1" thickTop="1">
      <c r="A177" s="129"/>
      <c r="B177" s="213"/>
      <c r="C177" s="130"/>
      <c r="D177" s="130"/>
      <c r="E177" s="130"/>
      <c r="F177" s="130"/>
      <c r="G177" s="130"/>
      <c r="H177" s="130"/>
      <c r="I177" s="131"/>
      <c r="J177" s="129"/>
      <c r="K177" s="129"/>
      <c r="L177" s="260" t="s">
        <v>25</v>
      </c>
      <c r="M177" s="261">
        <f>+BKK!M177+DMK!M177+CNX!M177+HDY!M177+HKT!M177+CEI!M177</f>
        <v>31</v>
      </c>
      <c r="N177" s="262">
        <f>+BKK!N177+DMK!N177+CNX!N177+HDY!N177+HKT!N177+CEI!N177</f>
        <v>45</v>
      </c>
      <c r="O177" s="180">
        <f>SUM(M177:N177)</f>
        <v>76</v>
      </c>
      <c r="P177" s="263">
        <f>+BKK!P177+DMK!P177+CNX!P177+HDY!P177+HKT!P177+CEI!P177</f>
        <v>2</v>
      </c>
      <c r="Q177" s="185">
        <f>O177+P177</f>
        <v>78</v>
      </c>
      <c r="R177" s="261">
        <f>+BKK!R177+DMK!R177+CNX!R177+HDY!R177+HKT!R177+CEI!R177</f>
        <v>39</v>
      </c>
      <c r="S177" s="262">
        <f>+BKK!S177+DMK!S177+CNX!S177+HDY!S177+HKT!S177+CEI!S177</f>
        <v>37</v>
      </c>
      <c r="T177" s="180">
        <f t="shared" ref="T177:T179" si="263">+R177+S177</f>
        <v>76</v>
      </c>
      <c r="U177" s="263">
        <f>+BKK!U177+DMK!U177+CNX!U177+HDY!U177+HKT!U177+CEI!U177</f>
        <v>0</v>
      </c>
      <c r="V177" s="188">
        <f t="shared" ref="V177:V179" si="264">+T177+U177</f>
        <v>76</v>
      </c>
      <c r="W177" s="264">
        <f t="shared" si="244"/>
        <v>-2.5641025641025661</v>
      </c>
    </row>
    <row r="178" spans="1:23" ht="14.25" customHeight="1">
      <c r="A178" s="129"/>
      <c r="B178" s="214"/>
      <c r="C178" s="132"/>
      <c r="D178" s="132"/>
      <c r="E178" s="132"/>
      <c r="F178" s="132"/>
      <c r="G178" s="132"/>
      <c r="H178" s="132"/>
      <c r="I178" s="133"/>
      <c r="J178" s="129"/>
      <c r="K178" s="129"/>
      <c r="L178" s="260" t="s">
        <v>26</v>
      </c>
      <c r="M178" s="261">
        <f>+BKK!M178+DMK!M178+CNX!M178+HDY!M178+HKT!M178+CEI!M178</f>
        <v>35</v>
      </c>
      <c r="N178" s="262">
        <f>+BKK!N178+DMK!N178+CNX!N178+HDY!N178+HKT!N178+CEI!N178</f>
        <v>51</v>
      </c>
      <c r="O178" s="180">
        <f>SUM(M178:N178)</f>
        <v>86</v>
      </c>
      <c r="P178" s="265">
        <f>+BKK!P178+DMK!P178+CNX!P178+HDY!P178+HKT!P178+CEI!P178</f>
        <v>3</v>
      </c>
      <c r="Q178" s="185">
        <f>O178+P178</f>
        <v>89</v>
      </c>
      <c r="R178" s="261">
        <f>+BKK!R178+DMK!R178+CNX!R178+HDY!R178+HKT!R178+CEI!R178</f>
        <v>33</v>
      </c>
      <c r="S178" s="262">
        <f>+BKK!S178+DMK!S178+CNX!S178+HDY!S178+HKT!S178+CEI!S178</f>
        <v>36</v>
      </c>
      <c r="T178" s="180">
        <f t="shared" si="263"/>
        <v>69</v>
      </c>
      <c r="U178" s="265">
        <f>+BKK!U178+DMK!U178+CNX!U178+HDY!U178+HKT!U178+CEI!U178</f>
        <v>2</v>
      </c>
      <c r="V178" s="180">
        <f t="shared" si="264"/>
        <v>71</v>
      </c>
      <c r="W178" s="264">
        <f>IF(Q178=0,0,((V178/Q178)-1)*100)</f>
        <v>-20.2247191011236</v>
      </c>
    </row>
    <row r="179" spans="1:23" ht="14.25" customHeight="1" thickBot="1">
      <c r="A179" s="129"/>
      <c r="B179" s="214"/>
      <c r="C179" s="132"/>
      <c r="D179" s="132"/>
      <c r="E179" s="132"/>
      <c r="F179" s="132"/>
      <c r="G179" s="132"/>
      <c r="H179" s="132"/>
      <c r="I179" s="133"/>
      <c r="J179" s="129"/>
      <c r="K179" s="129"/>
      <c r="L179" s="260" t="s">
        <v>27</v>
      </c>
      <c r="M179" s="261">
        <f>+BKK!M179+DMK!M179+CNX!M179+HDY!M179+HKT!M179+CEI!M179</f>
        <v>34</v>
      </c>
      <c r="N179" s="262">
        <f>+BKK!N179+DMK!N179+CNX!N179+HDY!N179+HKT!N179+CEI!N179</f>
        <v>50</v>
      </c>
      <c r="O179" s="181">
        <f>SUM(M179:N179)</f>
        <v>84</v>
      </c>
      <c r="P179" s="266">
        <f>+BKK!P179+DMK!P179+CNX!P179+HDY!P179+HKT!P179+CEI!P179</f>
        <v>19</v>
      </c>
      <c r="Q179" s="185">
        <f>O179+P179</f>
        <v>103</v>
      </c>
      <c r="R179" s="261">
        <f>+BKK!R179+DMK!R179+CNX!R179+HDY!R179+HKT!R179+CEI!R179</f>
        <v>40</v>
      </c>
      <c r="S179" s="262">
        <f>+BKK!S179+DMK!S179+CNX!S179+HDY!S179+HKT!S179+CEI!S179</f>
        <v>39</v>
      </c>
      <c r="T179" s="180">
        <f t="shared" si="263"/>
        <v>79</v>
      </c>
      <c r="U179" s="266">
        <f>+BKK!U179+DMK!U179+CNX!U179+HDY!U179+HKT!U179+CEI!U179</f>
        <v>9</v>
      </c>
      <c r="V179" s="188">
        <f t="shared" si="264"/>
        <v>88</v>
      </c>
      <c r="W179" s="264">
        <f>IF(Q179=0,0,((V179/Q179)-1)*100)</f>
        <v>-14.563106796116509</v>
      </c>
    </row>
    <row r="180" spans="1:23" ht="14.25" customHeight="1" thickTop="1" thickBot="1">
      <c r="B180" s="212"/>
      <c r="C180" s="123"/>
      <c r="D180" s="123"/>
      <c r="E180" s="123"/>
      <c r="F180" s="123"/>
      <c r="G180" s="123"/>
      <c r="H180" s="123"/>
      <c r="I180" s="124"/>
      <c r="L180" s="208" t="s">
        <v>28</v>
      </c>
      <c r="M180" s="189">
        <f t="shared" ref="M180:V180" si="265">+M177+M178+M179</f>
        <v>100</v>
      </c>
      <c r="N180" s="190">
        <f t="shared" si="265"/>
        <v>146</v>
      </c>
      <c r="O180" s="189">
        <f t="shared" si="265"/>
        <v>246</v>
      </c>
      <c r="P180" s="189">
        <f t="shared" si="265"/>
        <v>24</v>
      </c>
      <c r="Q180" s="195">
        <f t="shared" si="265"/>
        <v>270</v>
      </c>
      <c r="R180" s="189">
        <f t="shared" si="265"/>
        <v>112</v>
      </c>
      <c r="S180" s="190">
        <f t="shared" si="265"/>
        <v>112</v>
      </c>
      <c r="T180" s="189">
        <f t="shared" si="265"/>
        <v>224</v>
      </c>
      <c r="U180" s="189">
        <f t="shared" si="265"/>
        <v>11</v>
      </c>
      <c r="V180" s="195">
        <f t="shared" si="265"/>
        <v>235</v>
      </c>
      <c r="W180" s="192">
        <f t="shared" ref="W180" si="266">IF(Q180=0,0,((V180/Q180)-1)*100)</f>
        <v>-12.962962962962965</v>
      </c>
    </row>
    <row r="181" spans="1:23" ht="14.25" thickTop="1" thickBot="1">
      <c r="B181" s="212"/>
      <c r="C181" s="123"/>
      <c r="D181" s="123"/>
      <c r="E181" s="123"/>
      <c r="F181" s="123"/>
      <c r="G181" s="123"/>
      <c r="H181" s="123"/>
      <c r="I181" s="124"/>
      <c r="L181" s="208" t="s">
        <v>94</v>
      </c>
      <c r="M181" s="189">
        <f t="shared" ref="M181" si="267">+M172+M176+M180</f>
        <v>253</v>
      </c>
      <c r="N181" s="190">
        <f t="shared" ref="N181" si="268">+N172+N176+N180</f>
        <v>475</v>
      </c>
      <c r="O181" s="189">
        <f t="shared" ref="O181" si="269">+O172+O176+O180</f>
        <v>728</v>
      </c>
      <c r="P181" s="189">
        <f t="shared" ref="P181" si="270">+P172+P176+P180</f>
        <v>32</v>
      </c>
      <c r="Q181" s="189">
        <f t="shared" ref="Q181" si="271">+Q172+Q176+Q180</f>
        <v>760</v>
      </c>
      <c r="R181" s="189">
        <f t="shared" ref="R181" si="272">+R172+R176+R180</f>
        <v>329</v>
      </c>
      <c r="S181" s="190">
        <f t="shared" ref="S181" si="273">+S172+S176+S180</f>
        <v>484</v>
      </c>
      <c r="T181" s="189">
        <f t="shared" ref="T181" si="274">+T172+T176+T180</f>
        <v>813</v>
      </c>
      <c r="U181" s="189">
        <f t="shared" ref="U181" si="275">+U172+U176+U180</f>
        <v>14</v>
      </c>
      <c r="V181" s="191">
        <f t="shared" ref="V181" si="276">+V172+V176+V180</f>
        <v>827</v>
      </c>
      <c r="W181" s="192">
        <f t="shared" ref="W181" si="277">IF(Q181=0,0,((V181/Q181)-1)*100)</f>
        <v>8.8157894736842213</v>
      </c>
    </row>
    <row r="182" spans="1:23" ht="14.25" thickTop="1" thickBot="1">
      <c r="B182" s="212"/>
      <c r="C182" s="123"/>
      <c r="D182" s="123"/>
      <c r="E182" s="123"/>
      <c r="F182" s="123"/>
      <c r="G182" s="123"/>
      <c r="H182" s="123"/>
      <c r="I182" s="124"/>
      <c r="L182" s="208" t="s">
        <v>92</v>
      </c>
      <c r="M182" s="189">
        <f t="shared" ref="M182:V182" si="278">+M168+M172+M176+M180</f>
        <v>327</v>
      </c>
      <c r="N182" s="190">
        <f t="shared" si="278"/>
        <v>665</v>
      </c>
      <c r="O182" s="189">
        <f t="shared" si="278"/>
        <v>992</v>
      </c>
      <c r="P182" s="189">
        <f t="shared" si="278"/>
        <v>35</v>
      </c>
      <c r="Q182" s="189">
        <f t="shared" si="278"/>
        <v>1027</v>
      </c>
      <c r="R182" s="189">
        <f t="shared" si="278"/>
        <v>452</v>
      </c>
      <c r="S182" s="190">
        <f t="shared" si="278"/>
        <v>715</v>
      </c>
      <c r="T182" s="189">
        <f t="shared" si="278"/>
        <v>1167</v>
      </c>
      <c r="U182" s="189">
        <f t="shared" si="278"/>
        <v>28</v>
      </c>
      <c r="V182" s="191">
        <f t="shared" si="278"/>
        <v>1195</v>
      </c>
      <c r="W182" s="192">
        <f>IF(Q182=0,0,((V182/Q182)-1)*100)</f>
        <v>16.358325219084712</v>
      </c>
    </row>
    <row r="183" spans="1:23" ht="14.25" thickTop="1" thickBot="1">
      <c r="B183" s="212"/>
      <c r="C183" s="123"/>
      <c r="D183" s="123"/>
      <c r="E183" s="123"/>
      <c r="F183" s="123"/>
      <c r="G183" s="123"/>
      <c r="H183" s="123"/>
      <c r="I183" s="124"/>
      <c r="L183" s="205" t="s">
        <v>61</v>
      </c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6"/>
    </row>
    <row r="184" spans="1:23" ht="13.5" thickTop="1">
      <c r="B184" s="212"/>
      <c r="C184" s="123"/>
      <c r="D184" s="123"/>
      <c r="E184" s="123"/>
      <c r="F184" s="123"/>
      <c r="G184" s="123"/>
      <c r="H184" s="123"/>
      <c r="I184" s="124"/>
      <c r="L184" s="286" t="s">
        <v>51</v>
      </c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8"/>
    </row>
    <row r="185" spans="1:23" ht="13.5" thickBot="1">
      <c r="B185" s="212"/>
      <c r="C185" s="123"/>
      <c r="D185" s="123"/>
      <c r="E185" s="123"/>
      <c r="F185" s="123"/>
      <c r="G185" s="123"/>
      <c r="H185" s="123"/>
      <c r="I185" s="124"/>
      <c r="L185" s="289" t="s">
        <v>52</v>
      </c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1"/>
    </row>
    <row r="186" spans="1:23" ht="14.25" thickTop="1" thickBot="1">
      <c r="B186" s="212"/>
      <c r="C186" s="123"/>
      <c r="D186" s="123"/>
      <c r="E186" s="123"/>
      <c r="F186" s="123"/>
      <c r="G186" s="123"/>
      <c r="H186" s="123"/>
      <c r="I186" s="124"/>
      <c r="L186" s="202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122" t="s">
        <v>41</v>
      </c>
    </row>
    <row r="187" spans="1:23" ht="14.25" thickTop="1" thickBot="1">
      <c r="B187" s="212"/>
      <c r="C187" s="123"/>
      <c r="D187" s="123"/>
      <c r="E187" s="123"/>
      <c r="F187" s="123"/>
      <c r="G187" s="123"/>
      <c r="H187" s="123"/>
      <c r="I187" s="124"/>
      <c r="L187" s="224"/>
      <c r="M187" s="283" t="s">
        <v>91</v>
      </c>
      <c r="N187" s="284"/>
      <c r="O187" s="284"/>
      <c r="P187" s="284"/>
      <c r="Q187" s="285"/>
      <c r="R187" s="283" t="s">
        <v>93</v>
      </c>
      <c r="S187" s="284"/>
      <c r="T187" s="284"/>
      <c r="U187" s="284"/>
      <c r="V187" s="285"/>
      <c r="W187" s="225" t="s">
        <v>4</v>
      </c>
    </row>
    <row r="188" spans="1:23" ht="13.5" thickTop="1">
      <c r="B188" s="212"/>
      <c r="C188" s="123"/>
      <c r="D188" s="123"/>
      <c r="E188" s="123"/>
      <c r="F188" s="123"/>
      <c r="G188" s="123"/>
      <c r="H188" s="123"/>
      <c r="I188" s="124"/>
      <c r="L188" s="226" t="s">
        <v>5</v>
      </c>
      <c r="M188" s="227"/>
      <c r="N188" s="230"/>
      <c r="O188" s="199"/>
      <c r="P188" s="231"/>
      <c r="Q188" s="200"/>
      <c r="R188" s="227"/>
      <c r="S188" s="230"/>
      <c r="T188" s="199"/>
      <c r="U188" s="231"/>
      <c r="V188" s="200"/>
      <c r="W188" s="229" t="s">
        <v>6</v>
      </c>
    </row>
    <row r="189" spans="1:23" ht="13.5" thickBot="1">
      <c r="B189" s="212"/>
      <c r="C189" s="123"/>
      <c r="D189" s="123"/>
      <c r="E189" s="123"/>
      <c r="F189" s="123"/>
      <c r="G189" s="123"/>
      <c r="H189" s="123"/>
      <c r="I189" s="124"/>
      <c r="L189" s="232"/>
      <c r="M189" s="236" t="s">
        <v>42</v>
      </c>
      <c r="N189" s="237" t="s">
        <v>43</v>
      </c>
      <c r="O189" s="201" t="s">
        <v>44</v>
      </c>
      <c r="P189" s="238" t="s">
        <v>13</v>
      </c>
      <c r="Q189" s="221" t="s">
        <v>9</v>
      </c>
      <c r="R189" s="236" t="s">
        <v>42</v>
      </c>
      <c r="S189" s="237" t="s">
        <v>43</v>
      </c>
      <c r="T189" s="201" t="s">
        <v>44</v>
      </c>
      <c r="U189" s="238" t="s">
        <v>13</v>
      </c>
      <c r="V189" s="221" t="s">
        <v>9</v>
      </c>
      <c r="W189" s="235"/>
    </row>
    <row r="190" spans="1:23" ht="4.5" customHeight="1" thickTop="1">
      <c r="B190" s="212"/>
      <c r="C190" s="123"/>
      <c r="D190" s="123"/>
      <c r="E190" s="123"/>
      <c r="F190" s="123"/>
      <c r="G190" s="123"/>
      <c r="H190" s="123"/>
      <c r="I190" s="124"/>
      <c r="L190" s="226"/>
      <c r="M190" s="242"/>
      <c r="N190" s="243"/>
      <c r="O190" s="176"/>
      <c r="P190" s="244"/>
      <c r="Q190" s="182"/>
      <c r="R190" s="242"/>
      <c r="S190" s="243"/>
      <c r="T190" s="176"/>
      <c r="U190" s="244"/>
      <c r="V190" s="186"/>
      <c r="W190" s="245"/>
    </row>
    <row r="191" spans="1:23">
      <c r="B191" s="212"/>
      <c r="C191" s="123"/>
      <c r="D191" s="123"/>
      <c r="E191" s="123"/>
      <c r="F191" s="123"/>
      <c r="G191" s="123"/>
      <c r="H191" s="123"/>
      <c r="I191" s="124"/>
      <c r="L191" s="226" t="s">
        <v>14</v>
      </c>
      <c r="M191" s="248">
        <f>+BKK!M191+DMK!M191+CNX!M191+HDY!M191+HKT!M191+CEI!M191</f>
        <v>105</v>
      </c>
      <c r="N191" s="249">
        <f>+BKK!N191+DMK!N191+CNX!N191+HDY!N191+HKT!N191+CEI!N191</f>
        <v>93</v>
      </c>
      <c r="O191" s="177">
        <f>M191+N191</f>
        <v>198</v>
      </c>
      <c r="P191" s="102">
        <f>+BKK!P191+DMK!P191+CNX!P191+HDY!P191+HKT!P191+CEI!P191</f>
        <v>0</v>
      </c>
      <c r="Q191" s="183">
        <f>O191+P191</f>
        <v>198</v>
      </c>
      <c r="R191" s="248">
        <f>+BKK!R191+DMK!R191+CNX!R191+HDY!R191+HKT!R191+CEI!R191</f>
        <v>237</v>
      </c>
      <c r="S191" s="249">
        <f>+BKK!S191+DMK!S191+CNX!S191+HDY!S191+HKT!S191+CEI!S191</f>
        <v>639</v>
      </c>
      <c r="T191" s="177">
        <f t="shared" ref="T191:T193" si="279">+R191+S191</f>
        <v>876</v>
      </c>
      <c r="U191" s="102">
        <f>+BKK!U191+DMK!U191+CNX!U191+HDY!U191+HKT!U191+CEI!U191</f>
        <v>0</v>
      </c>
      <c r="V191" s="187">
        <f t="shared" ref="V191:V193" si="280">+T191+U191</f>
        <v>876</v>
      </c>
      <c r="W191" s="222">
        <f t="shared" ref="W191:W203" si="281">IF(Q191=0,0,((V191/Q191)-1)*100)</f>
        <v>342.42424242424238</v>
      </c>
    </row>
    <row r="192" spans="1:23">
      <c r="B192" s="212"/>
      <c r="C192" s="123"/>
      <c r="D192" s="123"/>
      <c r="E192" s="123"/>
      <c r="F192" s="123"/>
      <c r="G192" s="123"/>
      <c r="H192" s="123"/>
      <c r="I192" s="124"/>
      <c r="L192" s="226" t="s">
        <v>15</v>
      </c>
      <c r="M192" s="248">
        <f>+BKK!M192+DMK!M192+CNX!M192+HDY!M192+HKT!M192+CEI!M192</f>
        <v>157</v>
      </c>
      <c r="N192" s="249">
        <f>+BKK!N192+DMK!N192+CNX!N192+HDY!N192+HKT!N192+CEI!N192</f>
        <v>188</v>
      </c>
      <c r="O192" s="177">
        <f>M192+N192</f>
        <v>345</v>
      </c>
      <c r="P192" s="102">
        <f>+BKK!P192+DMK!P192+CNX!P192+HDY!P192+HKT!P192+CEI!P192</f>
        <v>0</v>
      </c>
      <c r="Q192" s="183">
        <f>O192+P192</f>
        <v>345</v>
      </c>
      <c r="R192" s="248">
        <f>+BKK!R192+DMK!R192+CNX!R192+HDY!R192+HKT!R192+CEI!R192</f>
        <v>206</v>
      </c>
      <c r="S192" s="249">
        <f>+BKK!S192+DMK!S192+CNX!S192+HDY!S192+HKT!S192+CEI!S192</f>
        <v>621</v>
      </c>
      <c r="T192" s="177">
        <f t="shared" si="279"/>
        <v>827</v>
      </c>
      <c r="U192" s="102">
        <f>+BKK!U192+DMK!U192+CNX!U192+HDY!U192+HKT!U192+CEI!U192</f>
        <v>0</v>
      </c>
      <c r="V192" s="187">
        <f t="shared" si="280"/>
        <v>827</v>
      </c>
      <c r="W192" s="222">
        <f t="shared" si="281"/>
        <v>139.71014492753625</v>
      </c>
    </row>
    <row r="193" spans="1:23" ht="13.5" thickBot="1">
      <c r="B193" s="212"/>
      <c r="C193" s="123"/>
      <c r="D193" s="123"/>
      <c r="E193" s="123"/>
      <c r="F193" s="123"/>
      <c r="G193" s="123"/>
      <c r="H193" s="123"/>
      <c r="I193" s="124"/>
      <c r="L193" s="232" t="s">
        <v>16</v>
      </c>
      <c r="M193" s="248">
        <f>+BKK!M193+DMK!M193+CNX!M193+HDY!M193+HKT!M193+CEI!M193</f>
        <v>210</v>
      </c>
      <c r="N193" s="249">
        <f>+BKK!N193+DMK!N193+CNX!N193+HDY!N193+HKT!N193+CEI!N193</f>
        <v>293</v>
      </c>
      <c r="O193" s="177">
        <f>M193+N193</f>
        <v>503</v>
      </c>
      <c r="P193" s="102">
        <f>+BKK!P193+DMK!P193+CNX!P193+HDY!P193+HKT!P193+CEI!P193</f>
        <v>0</v>
      </c>
      <c r="Q193" s="183">
        <f>O193+P193</f>
        <v>503</v>
      </c>
      <c r="R193" s="248">
        <f>+BKK!R193+DMK!R193+CNX!R193+HDY!R193+HKT!R193+CEI!R193</f>
        <v>221</v>
      </c>
      <c r="S193" s="249">
        <f>+BKK!S193+DMK!S193+CNX!S193+HDY!S193+HKT!S193+CEI!S193</f>
        <v>692</v>
      </c>
      <c r="T193" s="177">
        <f t="shared" si="279"/>
        <v>913</v>
      </c>
      <c r="U193" s="102">
        <f>+BKK!U193+DMK!U193+CNX!U193+HDY!U193+HKT!U193+CEI!U193</f>
        <v>0</v>
      </c>
      <c r="V193" s="187">
        <f t="shared" si="280"/>
        <v>913</v>
      </c>
      <c r="W193" s="222">
        <f t="shared" si="281"/>
        <v>81.510934393638166</v>
      </c>
    </row>
    <row r="194" spans="1:23" ht="14.25" thickTop="1" thickBot="1">
      <c r="B194" s="212"/>
      <c r="C194" s="123"/>
      <c r="D194" s="123"/>
      <c r="E194" s="123"/>
      <c r="F194" s="123"/>
      <c r="G194" s="123"/>
      <c r="H194" s="123"/>
      <c r="I194" s="124"/>
      <c r="L194" s="208" t="s">
        <v>17</v>
      </c>
      <c r="M194" s="189">
        <f t="shared" ref="M194:V194" si="282">M193+M192+M191</f>
        <v>472</v>
      </c>
      <c r="N194" s="190">
        <f t="shared" si="282"/>
        <v>574</v>
      </c>
      <c r="O194" s="189">
        <f t="shared" si="282"/>
        <v>1046</v>
      </c>
      <c r="P194" s="189">
        <f t="shared" si="282"/>
        <v>0</v>
      </c>
      <c r="Q194" s="189">
        <f t="shared" si="282"/>
        <v>1046</v>
      </c>
      <c r="R194" s="189">
        <f t="shared" si="282"/>
        <v>664</v>
      </c>
      <c r="S194" s="190">
        <f t="shared" si="282"/>
        <v>1952</v>
      </c>
      <c r="T194" s="189">
        <f t="shared" si="282"/>
        <v>2616</v>
      </c>
      <c r="U194" s="189">
        <f t="shared" si="282"/>
        <v>0</v>
      </c>
      <c r="V194" s="191">
        <f t="shared" si="282"/>
        <v>2616</v>
      </c>
      <c r="W194" s="192">
        <f t="shared" si="281"/>
        <v>150.09560229445506</v>
      </c>
    </row>
    <row r="195" spans="1:23" ht="13.5" thickTop="1">
      <c r="B195" s="212"/>
      <c r="C195" s="123"/>
      <c r="D195" s="123"/>
      <c r="E195" s="123"/>
      <c r="F195" s="123"/>
      <c r="G195" s="123"/>
      <c r="H195" s="123"/>
      <c r="I195" s="124"/>
      <c r="L195" s="226" t="s">
        <v>18</v>
      </c>
      <c r="M195" s="258">
        <f>+BKK!M195+DMK!M195+CNX!M195+HDY!M195+HKT!M195+CEI!M195</f>
        <v>235</v>
      </c>
      <c r="N195" s="259">
        <f>+BKK!N195+DMK!N195+CNX!N195+HDY!N195+HKT!N195+CEI!N195</f>
        <v>294</v>
      </c>
      <c r="O195" s="178">
        <f>M195+N195</f>
        <v>529</v>
      </c>
      <c r="P195" s="102">
        <f>+BKK!P195+DMK!P195+CNX!P195+HDY!P195+HKT!P195+CEI!P195</f>
        <v>0</v>
      </c>
      <c r="Q195" s="184">
        <f>O195+P195</f>
        <v>529</v>
      </c>
      <c r="R195" s="258">
        <f>+BKK!R195+DMK!R195+CNX!R195+HDY!R195+HKT!R195+CEI!R195</f>
        <v>232</v>
      </c>
      <c r="S195" s="259">
        <f>+BKK!S195+DMK!S195+CNX!S195+HDY!S195+HKT!S195+CEI!S195</f>
        <v>649</v>
      </c>
      <c r="T195" s="178">
        <f t="shared" ref="T195:T197" si="283">+R195+S195</f>
        <v>881</v>
      </c>
      <c r="U195" s="102">
        <f>+BKK!U195+DMK!U195+CNX!U195+HDY!U195+HKT!U195+CEI!U195</f>
        <v>0</v>
      </c>
      <c r="V195" s="187">
        <f t="shared" ref="V195:V197" si="284">+T195+U195</f>
        <v>881</v>
      </c>
      <c r="W195" s="222">
        <f t="shared" si="281"/>
        <v>66.540642722117198</v>
      </c>
    </row>
    <row r="196" spans="1:23">
      <c r="B196" s="212"/>
      <c r="C196" s="123"/>
      <c r="D196" s="123"/>
      <c r="E196" s="123"/>
      <c r="F196" s="123"/>
      <c r="G196" s="123"/>
      <c r="H196" s="123"/>
      <c r="I196" s="124"/>
      <c r="L196" s="226" t="s">
        <v>19</v>
      </c>
      <c r="M196" s="248">
        <f>+BKK!M196+DMK!M196+CNX!M196+HDY!M196+HKT!M196+CEI!M196</f>
        <v>179</v>
      </c>
      <c r="N196" s="249">
        <f>+BKK!N196+DMK!N196+CNX!N196+HDY!N196+HKT!N196+CEI!N196</f>
        <v>330</v>
      </c>
      <c r="O196" s="177">
        <f>M196+N196</f>
        <v>509</v>
      </c>
      <c r="P196" s="102">
        <f>+BKK!P196+DMK!P196+CNX!P196+HDY!P196+HKT!P196+CEI!P196</f>
        <v>0</v>
      </c>
      <c r="Q196" s="183">
        <f>O196+P196</f>
        <v>509</v>
      </c>
      <c r="R196" s="248">
        <f>+BKK!R196+DMK!R196+CNX!R196+HDY!R196+HKT!R196+CEI!R196</f>
        <v>214</v>
      </c>
      <c r="S196" s="249">
        <f>+BKK!S196+DMK!S196+CNX!S196+HDY!S196+HKT!S196+CEI!S196</f>
        <v>623</v>
      </c>
      <c r="T196" s="177">
        <f t="shared" si="283"/>
        <v>837</v>
      </c>
      <c r="U196" s="102">
        <f>+BKK!U196+DMK!U196+CNX!U196+HDY!U196+HKT!U196+CEI!U196</f>
        <v>0</v>
      </c>
      <c r="V196" s="187">
        <f t="shared" si="284"/>
        <v>837</v>
      </c>
      <c r="W196" s="222">
        <f>IF(Q196=0,0,((V196/Q196)-1)*100)</f>
        <v>64.440078585461677</v>
      </c>
    </row>
    <row r="197" spans="1:23" ht="13.5" thickBot="1">
      <c r="B197" s="212"/>
      <c r="C197" s="123"/>
      <c r="D197" s="123"/>
      <c r="E197" s="123"/>
      <c r="F197" s="123"/>
      <c r="G197" s="123"/>
      <c r="H197" s="123"/>
      <c r="I197" s="124"/>
      <c r="L197" s="226" t="s">
        <v>20</v>
      </c>
      <c r="M197" s="248">
        <f>+BKK!M197+DMK!M197+CNX!M197+HDY!M197+HKT!M197+CEI!M197</f>
        <v>142</v>
      </c>
      <c r="N197" s="249">
        <f>+BKK!N197+DMK!N197+CNX!N197+HDY!N197+HKT!N197+CEI!N197</f>
        <v>503</v>
      </c>
      <c r="O197" s="177">
        <f>M197+N197</f>
        <v>645</v>
      </c>
      <c r="P197" s="102">
        <f>+BKK!P197+DMK!P197+CNX!P197+HDY!P197+HKT!P197+CEI!P197</f>
        <v>0</v>
      </c>
      <c r="Q197" s="183">
        <f>O197+P197</f>
        <v>645</v>
      </c>
      <c r="R197" s="248">
        <f>+BKK!R197+DMK!R197+CNX!R197+HDY!R197+HKT!R197+CEI!R197</f>
        <v>217</v>
      </c>
      <c r="S197" s="249">
        <f>+BKK!S197+DMK!S197+CNX!S197+HDY!S197+HKT!S197+CEI!S197</f>
        <v>597</v>
      </c>
      <c r="T197" s="177">
        <f t="shared" si="283"/>
        <v>814</v>
      </c>
      <c r="U197" s="102">
        <f>+BKK!U197+DMK!U197+CNX!U197+HDY!U197+HKT!U197+CEI!U197</f>
        <v>0</v>
      </c>
      <c r="V197" s="187">
        <f t="shared" si="284"/>
        <v>814</v>
      </c>
      <c r="W197" s="222">
        <f>IF(Q197=0,0,((V197/Q197)-1)*100)</f>
        <v>26.201550387596907</v>
      </c>
    </row>
    <row r="198" spans="1:23" ht="14.25" thickTop="1" thickBot="1">
      <c r="B198" s="212"/>
      <c r="C198" s="123"/>
      <c r="D198" s="123"/>
      <c r="E198" s="123"/>
      <c r="F198" s="123"/>
      <c r="G198" s="123"/>
      <c r="H198" s="123"/>
      <c r="I198" s="124"/>
      <c r="L198" s="208" t="s">
        <v>89</v>
      </c>
      <c r="M198" s="189">
        <f t="shared" ref="M198:V198" si="285">+M195+M196+M197</f>
        <v>556</v>
      </c>
      <c r="N198" s="190">
        <f t="shared" si="285"/>
        <v>1127</v>
      </c>
      <c r="O198" s="189">
        <f t="shared" si="285"/>
        <v>1683</v>
      </c>
      <c r="P198" s="189">
        <f t="shared" si="285"/>
        <v>0</v>
      </c>
      <c r="Q198" s="189">
        <f t="shared" si="285"/>
        <v>1683</v>
      </c>
      <c r="R198" s="189">
        <f t="shared" si="285"/>
        <v>663</v>
      </c>
      <c r="S198" s="190">
        <f t="shared" si="285"/>
        <v>1869</v>
      </c>
      <c r="T198" s="189">
        <f t="shared" si="285"/>
        <v>2532</v>
      </c>
      <c r="U198" s="189">
        <f t="shared" si="285"/>
        <v>0</v>
      </c>
      <c r="V198" s="191">
        <f t="shared" si="285"/>
        <v>2532</v>
      </c>
      <c r="W198" s="192">
        <f t="shared" ref="W198" si="286">IF(Q198=0,0,((V198/Q198)-1)*100)</f>
        <v>50.445632798573968</v>
      </c>
    </row>
    <row r="199" spans="1:23" ht="13.5" thickTop="1">
      <c r="B199" s="212"/>
      <c r="C199" s="123"/>
      <c r="D199" s="123"/>
      <c r="E199" s="123"/>
      <c r="F199" s="123"/>
      <c r="G199" s="123"/>
      <c r="H199" s="123"/>
      <c r="I199" s="124"/>
      <c r="L199" s="226" t="s">
        <v>21</v>
      </c>
      <c r="M199" s="248">
        <f>+BKK!M199+DMK!M199+CNX!M199+HDY!M199+HKT!M199+CEI!M199</f>
        <v>120</v>
      </c>
      <c r="N199" s="249">
        <f>+BKK!N199+DMK!N199+CNX!N199+HDY!N199+HKT!N199+CEI!N199</f>
        <v>426</v>
      </c>
      <c r="O199" s="177">
        <f>SUM(M199:N199)</f>
        <v>546</v>
      </c>
      <c r="P199" s="102">
        <f>+BKK!P199+DMK!P199+CNX!P199+HDY!P199+HKT!P199+CEI!P199</f>
        <v>0</v>
      </c>
      <c r="Q199" s="183">
        <f>+O199+P199</f>
        <v>546</v>
      </c>
      <c r="R199" s="248">
        <f>+BKK!R199+DMK!R199+CNX!R199+HDY!R199+HKT!R199+CEI!R199</f>
        <v>157</v>
      </c>
      <c r="S199" s="249">
        <f>+BKK!S199+DMK!S199+CNX!S199+HDY!S199+HKT!S199+CEI!S199</f>
        <v>549</v>
      </c>
      <c r="T199" s="177">
        <f t="shared" ref="T199:T200" si="287">+R199+S199</f>
        <v>706</v>
      </c>
      <c r="U199" s="102">
        <f>+BKK!U199+DMK!U199+CNX!U199+HDY!U199+HKT!U199+CEI!U199</f>
        <v>0</v>
      </c>
      <c r="V199" s="187">
        <f t="shared" ref="V199:V200" si="288">+T199+U199</f>
        <v>706</v>
      </c>
      <c r="W199" s="222">
        <f t="shared" si="281"/>
        <v>29.30402930402931</v>
      </c>
    </row>
    <row r="200" spans="1:23">
      <c r="B200" s="212"/>
      <c r="C200" s="123"/>
      <c r="D200" s="123"/>
      <c r="E200" s="123"/>
      <c r="F200" s="123"/>
      <c r="G200" s="123"/>
      <c r="H200" s="123"/>
      <c r="I200" s="124"/>
      <c r="L200" s="226" t="s">
        <v>90</v>
      </c>
      <c r="M200" s="248">
        <f>+BKK!M200+DMK!M200+CNX!M200+HDY!M200+HKT!M200+CEI!M200</f>
        <v>153</v>
      </c>
      <c r="N200" s="249">
        <f>+BKK!N200+DMK!N200+CNX!N200+HDY!N200+HKT!N200+CEI!N200</f>
        <v>516</v>
      </c>
      <c r="O200" s="177">
        <f>SUM(M200:N200)</f>
        <v>669</v>
      </c>
      <c r="P200" s="102">
        <f>+BKK!P200+DMK!P200+CNX!P200+HDY!P200+HKT!P200+CEI!P200</f>
        <v>0</v>
      </c>
      <c r="Q200" s="183">
        <f>O200+P200</f>
        <v>669</v>
      </c>
      <c r="R200" s="248">
        <f>+BKK!R200+DMK!R200+CNX!R200+HDY!R200+HKT!R200+CEI!R200</f>
        <v>180</v>
      </c>
      <c r="S200" s="249">
        <f>+BKK!S200+DMK!S200+CNX!S200+HDY!S200+HKT!S200+CEI!S200</f>
        <v>602</v>
      </c>
      <c r="T200" s="177">
        <f t="shared" si="287"/>
        <v>782</v>
      </c>
      <c r="U200" s="102">
        <f>+BKK!U200+DMK!U200+CNX!U200+HDY!U200+HKT!U200+CEI!U200</f>
        <v>0</v>
      </c>
      <c r="V200" s="187">
        <f t="shared" si="288"/>
        <v>782</v>
      </c>
      <c r="W200" s="222">
        <f>IF(Q200=0,0,((V200/Q200)-1)*100)</f>
        <v>16.890881913303435</v>
      </c>
    </row>
    <row r="201" spans="1:23" ht="13.5" thickBot="1">
      <c r="B201" s="212"/>
      <c r="C201" s="123"/>
      <c r="D201" s="123"/>
      <c r="E201" s="123"/>
      <c r="F201" s="123"/>
      <c r="G201" s="123"/>
      <c r="H201" s="123"/>
      <c r="I201" s="124"/>
      <c r="L201" s="226" t="s">
        <v>22</v>
      </c>
      <c r="M201" s="248">
        <f>+BKK!M201+DMK!M201+CNX!M201+HDY!M201+HKT!M201+CEI!M201</f>
        <v>183</v>
      </c>
      <c r="N201" s="249">
        <f>+BKK!N201+DMK!N201+CNX!N201+HDY!N201+HKT!N201+CEI!N201</f>
        <v>564</v>
      </c>
      <c r="O201" s="179">
        <f>SUM(M201:N201)</f>
        <v>747</v>
      </c>
      <c r="P201" s="255">
        <f>+BKK!P201+DMK!P201+CNX!P201+HDY!P201+HKT!P201+CEI!P201</f>
        <v>0</v>
      </c>
      <c r="Q201" s="183">
        <f>O201+P201</f>
        <v>747</v>
      </c>
      <c r="R201" s="248">
        <f>+BKK!R201+DMK!R201+CNX!R201+HDY!R201+HKT!R201+CEI!R201</f>
        <v>249</v>
      </c>
      <c r="S201" s="249">
        <f>+BKK!S201+DMK!S201+CNX!S201+HDY!S201+HKT!S201+CEI!S201</f>
        <v>731</v>
      </c>
      <c r="T201" s="179">
        <f>+R201+S201</f>
        <v>980</v>
      </c>
      <c r="U201" s="255">
        <f>+BKK!U201+DMK!U201+CNX!U201+HDY!U201+HKT!U201+CEI!U201</f>
        <v>0</v>
      </c>
      <c r="V201" s="187">
        <f>+T201+U201</f>
        <v>980</v>
      </c>
      <c r="W201" s="222">
        <f t="shared" si="281"/>
        <v>31.191432396251685</v>
      </c>
    </row>
    <row r="202" spans="1:23" ht="14.25" thickTop="1" thickBot="1">
      <c r="B202" s="212"/>
      <c r="C202" s="123"/>
      <c r="D202" s="123"/>
      <c r="E202" s="123"/>
      <c r="F202" s="123"/>
      <c r="G202" s="123"/>
      <c r="H202" s="123"/>
      <c r="I202" s="124"/>
      <c r="L202" s="209" t="s">
        <v>23</v>
      </c>
      <c r="M202" s="193">
        <f>+M199+M200+M201</f>
        <v>456</v>
      </c>
      <c r="N202" s="193">
        <f t="shared" ref="N202" si="289">+N199+N200+N201</f>
        <v>1506</v>
      </c>
      <c r="O202" s="194">
        <f t="shared" ref="O202" si="290">+O199+O200+O201</f>
        <v>1962</v>
      </c>
      <c r="P202" s="195">
        <f t="shared" ref="P202" si="291">+P199+P200+P201</f>
        <v>0</v>
      </c>
      <c r="Q202" s="196">
        <f t="shared" ref="Q202" si="292">+Q199+Q200+Q201</f>
        <v>1962</v>
      </c>
      <c r="R202" s="193">
        <f t="shared" ref="R202" si="293">+R199+R200+R201</f>
        <v>586</v>
      </c>
      <c r="S202" s="193">
        <f t="shared" ref="S202" si="294">+S199+S200+S201</f>
        <v>1882</v>
      </c>
      <c r="T202" s="197">
        <f t="shared" ref="T202" si="295">+T199+T200+T201</f>
        <v>2468</v>
      </c>
      <c r="U202" s="197">
        <f t="shared" ref="U202" si="296">+U199+U200+U201</f>
        <v>0</v>
      </c>
      <c r="V202" s="197">
        <f t="shared" ref="V202" si="297">+V199+V200+V201</f>
        <v>2468</v>
      </c>
      <c r="W202" s="198">
        <f t="shared" si="281"/>
        <v>25.790010193679926</v>
      </c>
    </row>
    <row r="203" spans="1:23" ht="14.25" customHeight="1" thickTop="1">
      <c r="A203" s="129"/>
      <c r="B203" s="213"/>
      <c r="C203" s="130"/>
      <c r="D203" s="130"/>
      <c r="E203" s="130"/>
      <c r="F203" s="130"/>
      <c r="G203" s="130"/>
      <c r="H203" s="130"/>
      <c r="I203" s="131"/>
      <c r="J203" s="129"/>
      <c r="K203" s="129"/>
      <c r="L203" s="260" t="s">
        <v>25</v>
      </c>
      <c r="M203" s="261">
        <f>+BKK!M203+DMK!M203+CNX!M203+HDY!M203+HKT!M203+CEI!M203</f>
        <v>215</v>
      </c>
      <c r="N203" s="262">
        <f>+BKK!N203+DMK!N203+CNX!N203+HDY!N203+HKT!N203+CEI!N203</f>
        <v>662</v>
      </c>
      <c r="O203" s="180">
        <f>SUM(M203:N203)</f>
        <v>877</v>
      </c>
      <c r="P203" s="263">
        <f>+BKK!P203+DMK!P203+CNX!P203+HDY!P203+HKT!P203+CEI!P203</f>
        <v>0</v>
      </c>
      <c r="Q203" s="185">
        <f>O203+P203</f>
        <v>877</v>
      </c>
      <c r="R203" s="261">
        <f>+BKK!R203+DMK!R203+CNX!R203+HDY!R203+HKT!R203+CEI!R203</f>
        <v>246</v>
      </c>
      <c r="S203" s="262">
        <f>+BKK!S203+DMK!S203+CNX!S203+HDY!S203+HKT!S203+CEI!S203</f>
        <v>777</v>
      </c>
      <c r="T203" s="180">
        <f t="shared" ref="T203:T205" si="298">+R203+S203</f>
        <v>1023</v>
      </c>
      <c r="U203" s="263">
        <f>+BKK!U203+DMK!U203+CNX!U203+HDY!U203+HKT!U203+CEI!U203</f>
        <v>0</v>
      </c>
      <c r="V203" s="188">
        <f t="shared" ref="V203:V205" si="299">+T203+U203</f>
        <v>1023</v>
      </c>
      <c r="W203" s="264">
        <f t="shared" si="281"/>
        <v>16.647662485746871</v>
      </c>
    </row>
    <row r="204" spans="1:23" ht="14.25" customHeight="1">
      <c r="A204" s="129"/>
      <c r="B204" s="214"/>
      <c r="C204" s="132"/>
      <c r="D204" s="132"/>
      <c r="E204" s="132"/>
      <c r="F204" s="132"/>
      <c r="G204" s="132"/>
      <c r="H204" s="132"/>
      <c r="I204" s="133"/>
      <c r="J204" s="129"/>
      <c r="K204" s="129"/>
      <c r="L204" s="260" t="s">
        <v>26</v>
      </c>
      <c r="M204" s="261">
        <f>+BKK!M204+DMK!M204+CNX!M204+HDY!M204+HKT!M204+CEI!M204</f>
        <v>216</v>
      </c>
      <c r="N204" s="262">
        <f>+BKK!N204+DMK!N204+CNX!N204+HDY!N204+HKT!N204+CEI!N204</f>
        <v>643</v>
      </c>
      <c r="O204" s="180">
        <f>SUM(M204:N204)</f>
        <v>859</v>
      </c>
      <c r="P204" s="265">
        <f>+BKK!P204+DMK!P204+CNX!P204+HDY!P204+HKT!P204+CEI!P204</f>
        <v>0</v>
      </c>
      <c r="Q204" s="185">
        <f>O204+P204</f>
        <v>859</v>
      </c>
      <c r="R204" s="261">
        <f>+BKK!R204+DMK!R204+CNX!R204+HDY!R204+HKT!R204+CEI!R204</f>
        <v>287</v>
      </c>
      <c r="S204" s="262">
        <f>+BKK!S204+DMK!S204+CNX!S204+HDY!S204+HKT!S204+CEI!S204</f>
        <v>943</v>
      </c>
      <c r="T204" s="180">
        <f t="shared" si="298"/>
        <v>1230</v>
      </c>
      <c r="U204" s="265">
        <f>+BKK!U204+DMK!U204+CNX!U204+HDY!U204+HKT!U204+CEI!U204</f>
        <v>0</v>
      </c>
      <c r="V204" s="180">
        <f t="shared" si="299"/>
        <v>1230</v>
      </c>
      <c r="W204" s="264">
        <f>IF(Q204=0,0,((V204/Q204)-1)*100)</f>
        <v>43.189755529685691</v>
      </c>
    </row>
    <row r="205" spans="1:23" ht="14.25" customHeight="1" thickBot="1">
      <c r="A205" s="129"/>
      <c r="B205" s="214"/>
      <c r="C205" s="132"/>
      <c r="D205" s="132"/>
      <c r="E205" s="132"/>
      <c r="F205" s="132"/>
      <c r="G205" s="132"/>
      <c r="H205" s="132"/>
      <c r="I205" s="133"/>
      <c r="J205" s="129"/>
      <c r="K205" s="129"/>
      <c r="L205" s="260" t="s">
        <v>27</v>
      </c>
      <c r="M205" s="261">
        <f>+BKK!M205+DMK!M205+CNX!M205+HDY!M205+HKT!M205+CEI!M205</f>
        <v>203</v>
      </c>
      <c r="N205" s="262">
        <f>+BKK!N205+DMK!N205+CNX!N205+HDY!N205+HKT!N205+CEI!N205</f>
        <v>600</v>
      </c>
      <c r="O205" s="181">
        <f>SUM(M205:N205)</f>
        <v>803</v>
      </c>
      <c r="P205" s="266">
        <f>+BKK!P205+DMK!P205+CNX!P205+HDY!P205+HKT!P205+CEI!P205</f>
        <v>0</v>
      </c>
      <c r="Q205" s="185">
        <f>O205+P205</f>
        <v>803</v>
      </c>
      <c r="R205" s="261">
        <f>+BKK!R205+DMK!R205+CNX!R205+HDY!R205+HKT!R205+CEI!R205</f>
        <v>345</v>
      </c>
      <c r="S205" s="262">
        <f>+BKK!S205+DMK!S205+CNX!S205+HDY!S205+HKT!S205+CEI!S205</f>
        <v>1108</v>
      </c>
      <c r="T205" s="180">
        <f t="shared" si="298"/>
        <v>1453</v>
      </c>
      <c r="U205" s="266">
        <f>+BKK!U205+DMK!U205+CNX!U205+HDY!U205+HKT!U205+CEI!U205</f>
        <v>0</v>
      </c>
      <c r="V205" s="188">
        <f t="shared" si="299"/>
        <v>1453</v>
      </c>
      <c r="W205" s="264">
        <f>IF(Q205=0,0,((V205/Q205)-1)*100)</f>
        <v>80.946450809464494</v>
      </c>
    </row>
    <row r="206" spans="1:23" ht="14.25" customHeight="1" thickTop="1" thickBot="1">
      <c r="A206" s="129"/>
      <c r="B206" s="214"/>
      <c r="C206" s="132"/>
      <c r="D206" s="132"/>
      <c r="E206" s="132"/>
      <c r="F206" s="132"/>
      <c r="G206" s="132"/>
      <c r="H206" s="132"/>
      <c r="I206" s="133"/>
      <c r="J206" s="129"/>
      <c r="K206" s="129"/>
      <c r="L206" s="208" t="s">
        <v>28</v>
      </c>
      <c r="M206" s="189">
        <f t="shared" ref="M206:V206" si="300">+M203+M204+M205</f>
        <v>634</v>
      </c>
      <c r="N206" s="190">
        <f t="shared" si="300"/>
        <v>1905</v>
      </c>
      <c r="O206" s="189">
        <f t="shared" si="300"/>
        <v>2539</v>
      </c>
      <c r="P206" s="189">
        <f t="shared" si="300"/>
        <v>0</v>
      </c>
      <c r="Q206" s="195">
        <f t="shared" si="300"/>
        <v>2539</v>
      </c>
      <c r="R206" s="189">
        <f t="shared" si="300"/>
        <v>878</v>
      </c>
      <c r="S206" s="190">
        <f t="shared" si="300"/>
        <v>2828</v>
      </c>
      <c r="T206" s="189">
        <f t="shared" si="300"/>
        <v>3706</v>
      </c>
      <c r="U206" s="189">
        <f t="shared" si="300"/>
        <v>0</v>
      </c>
      <c r="V206" s="195">
        <f t="shared" si="300"/>
        <v>3706</v>
      </c>
      <c r="W206" s="192">
        <f t="shared" ref="W206" si="301">IF(Q206=0,0,((V206/Q206)-1)*100)</f>
        <v>45.962977550216607</v>
      </c>
    </row>
    <row r="207" spans="1:23" ht="14.25" thickTop="1" thickBot="1">
      <c r="B207" s="212"/>
      <c r="C207" s="123"/>
      <c r="D207" s="123"/>
      <c r="E207" s="123"/>
      <c r="F207" s="123"/>
      <c r="G207" s="123"/>
      <c r="H207" s="123"/>
      <c r="I207" s="124"/>
      <c r="L207" s="208" t="s">
        <v>94</v>
      </c>
      <c r="M207" s="189">
        <f t="shared" ref="M207" si="302">+M198+M202+M206</f>
        <v>1646</v>
      </c>
      <c r="N207" s="190">
        <f t="shared" ref="N207" si="303">+N198+N202+N206</f>
        <v>4538</v>
      </c>
      <c r="O207" s="189">
        <f t="shared" ref="O207" si="304">+O198+O202+O206</f>
        <v>6184</v>
      </c>
      <c r="P207" s="189">
        <f t="shared" ref="P207" si="305">+P198+P202+P206</f>
        <v>0</v>
      </c>
      <c r="Q207" s="189">
        <f t="shared" ref="Q207" si="306">+Q198+Q202+Q206</f>
        <v>6184</v>
      </c>
      <c r="R207" s="189">
        <f t="shared" ref="R207" si="307">+R198+R202+R206</f>
        <v>2127</v>
      </c>
      <c r="S207" s="190">
        <f t="shared" ref="S207" si="308">+S198+S202+S206</f>
        <v>6579</v>
      </c>
      <c r="T207" s="189">
        <f t="shared" ref="T207" si="309">+T198+T202+T206</f>
        <v>8706</v>
      </c>
      <c r="U207" s="189">
        <f t="shared" ref="U207" si="310">+U198+U202+U206</f>
        <v>0</v>
      </c>
      <c r="V207" s="191">
        <f t="shared" ref="V207" si="311">+V198+V202+V206</f>
        <v>8706</v>
      </c>
      <c r="W207" s="192">
        <f t="shared" ref="W207:W208" si="312">IF(Q207=0,0,((V207/Q207)-1)*100)</f>
        <v>40.782664941785264</v>
      </c>
    </row>
    <row r="208" spans="1:23" ht="14.25" thickTop="1" thickBot="1">
      <c r="B208" s="212"/>
      <c r="C208" s="123"/>
      <c r="D208" s="123"/>
      <c r="E208" s="123"/>
      <c r="F208" s="123"/>
      <c r="G208" s="123"/>
      <c r="H208" s="123"/>
      <c r="I208" s="124"/>
      <c r="L208" s="208" t="s">
        <v>92</v>
      </c>
      <c r="M208" s="189">
        <f t="shared" ref="M208:V208" si="313">+M194+M198+M202+M206</f>
        <v>2118</v>
      </c>
      <c r="N208" s="190">
        <f t="shared" si="313"/>
        <v>5112</v>
      </c>
      <c r="O208" s="189">
        <f t="shared" si="313"/>
        <v>7230</v>
      </c>
      <c r="P208" s="189">
        <f t="shared" si="313"/>
        <v>0</v>
      </c>
      <c r="Q208" s="189">
        <f t="shared" si="313"/>
        <v>7230</v>
      </c>
      <c r="R208" s="189">
        <f t="shared" si="313"/>
        <v>2791</v>
      </c>
      <c r="S208" s="190">
        <f t="shared" si="313"/>
        <v>8531</v>
      </c>
      <c r="T208" s="189">
        <f t="shared" si="313"/>
        <v>11322</v>
      </c>
      <c r="U208" s="189">
        <f t="shared" si="313"/>
        <v>0</v>
      </c>
      <c r="V208" s="191">
        <f t="shared" si="313"/>
        <v>11322</v>
      </c>
      <c r="W208" s="192">
        <f t="shared" si="312"/>
        <v>56.597510373443981</v>
      </c>
    </row>
    <row r="209" spans="2:23" ht="14.25" thickTop="1" thickBot="1">
      <c r="B209" s="212"/>
      <c r="C209" s="123"/>
      <c r="D209" s="123"/>
      <c r="E209" s="123"/>
      <c r="F209" s="123"/>
      <c r="G209" s="123"/>
      <c r="H209" s="123"/>
      <c r="I209" s="124"/>
      <c r="L209" s="205" t="s">
        <v>61</v>
      </c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6"/>
    </row>
    <row r="210" spans="2:23" ht="13.5" thickTop="1">
      <c r="B210" s="212"/>
      <c r="C210" s="123"/>
      <c r="D210" s="123"/>
      <c r="E210" s="123"/>
      <c r="F210" s="123"/>
      <c r="G210" s="123"/>
      <c r="H210" s="123"/>
      <c r="I210" s="124"/>
      <c r="L210" s="286" t="s">
        <v>53</v>
      </c>
      <c r="M210" s="287"/>
      <c r="N210" s="287"/>
      <c r="O210" s="287"/>
      <c r="P210" s="287"/>
      <c r="Q210" s="287"/>
      <c r="R210" s="287"/>
      <c r="S210" s="287"/>
      <c r="T210" s="287"/>
      <c r="U210" s="287"/>
      <c r="V210" s="287"/>
      <c r="W210" s="288"/>
    </row>
    <row r="211" spans="2:23" ht="13.5" thickBot="1">
      <c r="B211" s="212"/>
      <c r="C211" s="123"/>
      <c r="D211" s="123"/>
      <c r="E211" s="123"/>
      <c r="F211" s="123"/>
      <c r="G211" s="123"/>
      <c r="H211" s="123"/>
      <c r="I211" s="124"/>
      <c r="L211" s="289" t="s">
        <v>54</v>
      </c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1"/>
    </row>
    <row r="212" spans="2:23" ht="14.25" thickTop="1" thickBot="1">
      <c r="B212" s="212"/>
      <c r="C212" s="123"/>
      <c r="D212" s="123"/>
      <c r="E212" s="123"/>
      <c r="F212" s="123"/>
      <c r="G212" s="123"/>
      <c r="H212" s="123"/>
      <c r="I212" s="124"/>
      <c r="L212" s="202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122" t="s">
        <v>41</v>
      </c>
    </row>
    <row r="213" spans="2:23" ht="14.25" thickTop="1" thickBot="1">
      <c r="B213" s="212"/>
      <c r="C213" s="123"/>
      <c r="D213" s="123"/>
      <c r="E213" s="123"/>
      <c r="F213" s="123"/>
      <c r="G213" s="123"/>
      <c r="H213" s="123"/>
      <c r="I213" s="124"/>
      <c r="L213" s="224"/>
      <c r="M213" s="283" t="s">
        <v>91</v>
      </c>
      <c r="N213" s="284"/>
      <c r="O213" s="284"/>
      <c r="P213" s="284"/>
      <c r="Q213" s="285"/>
      <c r="R213" s="283" t="s">
        <v>93</v>
      </c>
      <c r="S213" s="284"/>
      <c r="T213" s="284"/>
      <c r="U213" s="284"/>
      <c r="V213" s="285"/>
      <c r="W213" s="225" t="s">
        <v>4</v>
      </c>
    </row>
    <row r="214" spans="2:23" ht="13.5" thickTop="1">
      <c r="B214" s="212"/>
      <c r="C214" s="123"/>
      <c r="D214" s="123"/>
      <c r="E214" s="123"/>
      <c r="F214" s="123"/>
      <c r="G214" s="123"/>
      <c r="H214" s="123"/>
      <c r="I214" s="124"/>
      <c r="L214" s="226" t="s">
        <v>5</v>
      </c>
      <c r="M214" s="227"/>
      <c r="N214" s="230"/>
      <c r="O214" s="199"/>
      <c r="P214" s="231"/>
      <c r="Q214" s="200"/>
      <c r="R214" s="227"/>
      <c r="S214" s="230"/>
      <c r="T214" s="199"/>
      <c r="U214" s="231"/>
      <c r="V214" s="200"/>
      <c r="W214" s="229" t="s">
        <v>6</v>
      </c>
    </row>
    <row r="215" spans="2:23" ht="13.5" thickBot="1">
      <c r="B215" s="212"/>
      <c r="C215" s="123"/>
      <c r="D215" s="123"/>
      <c r="E215" s="123"/>
      <c r="F215" s="123"/>
      <c r="G215" s="123"/>
      <c r="H215" s="123"/>
      <c r="I215" s="124"/>
      <c r="L215" s="232"/>
      <c r="M215" s="236" t="s">
        <v>42</v>
      </c>
      <c r="N215" s="237" t="s">
        <v>43</v>
      </c>
      <c r="O215" s="201" t="s">
        <v>55</v>
      </c>
      <c r="P215" s="238" t="s">
        <v>13</v>
      </c>
      <c r="Q215" s="221" t="s">
        <v>9</v>
      </c>
      <c r="R215" s="236" t="s">
        <v>42</v>
      </c>
      <c r="S215" s="237" t="s">
        <v>43</v>
      </c>
      <c r="T215" s="201" t="s">
        <v>55</v>
      </c>
      <c r="U215" s="238" t="s">
        <v>13</v>
      </c>
      <c r="V215" s="221" t="s">
        <v>9</v>
      </c>
      <c r="W215" s="235"/>
    </row>
    <row r="216" spans="2:23" ht="5.25" customHeight="1" thickTop="1">
      <c r="B216" s="212"/>
      <c r="C216" s="123"/>
      <c r="D216" s="123"/>
      <c r="E216" s="123"/>
      <c r="F216" s="123"/>
      <c r="G216" s="123"/>
      <c r="H216" s="123"/>
      <c r="I216" s="124"/>
      <c r="L216" s="226"/>
      <c r="M216" s="242"/>
      <c r="N216" s="243"/>
      <c r="O216" s="176"/>
      <c r="P216" s="244"/>
      <c r="Q216" s="182"/>
      <c r="R216" s="242"/>
      <c r="S216" s="243"/>
      <c r="T216" s="176"/>
      <c r="U216" s="244"/>
      <c r="V216" s="186"/>
      <c r="W216" s="245"/>
    </row>
    <row r="217" spans="2:23">
      <c r="B217" s="212"/>
      <c r="C217" s="123"/>
      <c r="D217" s="123"/>
      <c r="E217" s="123"/>
      <c r="F217" s="123"/>
      <c r="G217" s="123"/>
      <c r="H217" s="123"/>
      <c r="I217" s="124"/>
      <c r="L217" s="226" t="s">
        <v>14</v>
      </c>
      <c r="M217" s="248">
        <f t="shared" ref="M217:N219" si="314">+M165+M191</f>
        <v>127</v>
      </c>
      <c r="N217" s="249">
        <f t="shared" si="314"/>
        <v>170</v>
      </c>
      <c r="O217" s="177">
        <f>+M217+N217</f>
        <v>297</v>
      </c>
      <c r="P217" s="102">
        <f>+P165+P191</f>
        <v>1</v>
      </c>
      <c r="Q217" s="183">
        <f>+O217+P217</f>
        <v>298</v>
      </c>
      <c r="R217" s="248">
        <f t="shared" ref="R217:S219" si="315">+R165+R191</f>
        <v>276</v>
      </c>
      <c r="S217" s="249">
        <f t="shared" si="315"/>
        <v>705</v>
      </c>
      <c r="T217" s="177">
        <f>+R217+S217</f>
        <v>981</v>
      </c>
      <c r="U217" s="102">
        <f>+U165+U191</f>
        <v>12</v>
      </c>
      <c r="V217" s="187">
        <f>+T217+U217</f>
        <v>993</v>
      </c>
      <c r="W217" s="222">
        <f t="shared" ref="W217:W229" si="316">IF(Q217=0,0,((V217/Q217)-1)*100)</f>
        <v>233.22147651006713</v>
      </c>
    </row>
    <row r="218" spans="2:23">
      <c r="B218" s="212"/>
      <c r="C218" s="123"/>
      <c r="D218" s="123"/>
      <c r="E218" s="123"/>
      <c r="F218" s="123"/>
      <c r="G218" s="123"/>
      <c r="H218" s="123"/>
      <c r="I218" s="124"/>
      <c r="L218" s="226" t="s">
        <v>15</v>
      </c>
      <c r="M218" s="248">
        <f t="shared" si="314"/>
        <v>186</v>
      </c>
      <c r="N218" s="249">
        <f t="shared" si="314"/>
        <v>236</v>
      </c>
      <c r="O218" s="177">
        <f t="shared" ref="O218:O219" si="317">+M218+N218</f>
        <v>422</v>
      </c>
      <c r="P218" s="102">
        <f>+P166+P192</f>
        <v>1</v>
      </c>
      <c r="Q218" s="183">
        <f t="shared" ref="Q218:Q219" si="318">+O218+P218</f>
        <v>423</v>
      </c>
      <c r="R218" s="248">
        <f t="shared" si="315"/>
        <v>247</v>
      </c>
      <c r="S218" s="249">
        <f t="shared" si="315"/>
        <v>700</v>
      </c>
      <c r="T218" s="177">
        <f t="shared" ref="T218:T219" si="319">+R218+S218</f>
        <v>947</v>
      </c>
      <c r="U218" s="102">
        <f>+U166+U192</f>
        <v>1</v>
      </c>
      <c r="V218" s="187">
        <f t="shared" ref="V218:V219" si="320">+T218+U218</f>
        <v>948</v>
      </c>
      <c r="W218" s="222">
        <f t="shared" si="316"/>
        <v>124.11347517730498</v>
      </c>
    </row>
    <row r="219" spans="2:23" ht="13.5" thickBot="1">
      <c r="B219" s="212"/>
      <c r="C219" s="123"/>
      <c r="D219" s="123"/>
      <c r="E219" s="123"/>
      <c r="F219" s="123"/>
      <c r="G219" s="123"/>
      <c r="H219" s="123"/>
      <c r="I219" s="124"/>
      <c r="L219" s="232" t="s">
        <v>16</v>
      </c>
      <c r="M219" s="248">
        <f t="shared" si="314"/>
        <v>233</v>
      </c>
      <c r="N219" s="249">
        <f t="shared" si="314"/>
        <v>358</v>
      </c>
      <c r="O219" s="177">
        <f t="shared" si="317"/>
        <v>591</v>
      </c>
      <c r="P219" s="102">
        <f>+P167+P193</f>
        <v>1</v>
      </c>
      <c r="Q219" s="183">
        <f t="shared" si="318"/>
        <v>592</v>
      </c>
      <c r="R219" s="248">
        <f t="shared" si="315"/>
        <v>264</v>
      </c>
      <c r="S219" s="249">
        <f t="shared" si="315"/>
        <v>778</v>
      </c>
      <c r="T219" s="177">
        <f t="shared" si="319"/>
        <v>1042</v>
      </c>
      <c r="U219" s="102">
        <f>+U167+U193</f>
        <v>1</v>
      </c>
      <c r="V219" s="187">
        <f t="shared" si="320"/>
        <v>1043</v>
      </c>
      <c r="W219" s="222">
        <f t="shared" si="316"/>
        <v>76.182432432432435</v>
      </c>
    </row>
    <row r="220" spans="2:23" ht="14.25" thickTop="1" thickBot="1">
      <c r="B220" s="212"/>
      <c r="C220" s="123"/>
      <c r="D220" s="123"/>
      <c r="E220" s="123"/>
      <c r="F220" s="123"/>
      <c r="G220" s="123"/>
      <c r="H220" s="123"/>
      <c r="I220" s="124"/>
      <c r="L220" s="208" t="s">
        <v>17</v>
      </c>
      <c r="M220" s="189">
        <f t="shared" ref="M220:V220" si="321">+M217+M218+M219</f>
        <v>546</v>
      </c>
      <c r="N220" s="190">
        <f t="shared" si="321"/>
        <v>764</v>
      </c>
      <c r="O220" s="189">
        <f t="shared" si="321"/>
        <v>1310</v>
      </c>
      <c r="P220" s="189">
        <f t="shared" si="321"/>
        <v>3</v>
      </c>
      <c r="Q220" s="189">
        <f t="shared" si="321"/>
        <v>1313</v>
      </c>
      <c r="R220" s="189">
        <f t="shared" si="321"/>
        <v>787</v>
      </c>
      <c r="S220" s="190">
        <f t="shared" si="321"/>
        <v>2183</v>
      </c>
      <c r="T220" s="189">
        <f t="shared" si="321"/>
        <v>2970</v>
      </c>
      <c r="U220" s="189">
        <f t="shared" si="321"/>
        <v>14</v>
      </c>
      <c r="V220" s="191">
        <f t="shared" si="321"/>
        <v>2984</v>
      </c>
      <c r="W220" s="192">
        <f t="shared" si="316"/>
        <v>127.26580350342726</v>
      </c>
    </row>
    <row r="221" spans="2:23" ht="13.5" thickTop="1">
      <c r="B221" s="212"/>
      <c r="C221" s="123"/>
      <c r="D221" s="123"/>
      <c r="E221" s="123"/>
      <c r="F221" s="123"/>
      <c r="G221" s="123"/>
      <c r="H221" s="123"/>
      <c r="I221" s="124"/>
      <c r="L221" s="226" t="s">
        <v>18</v>
      </c>
      <c r="M221" s="258">
        <f t="shared" ref="M221:N223" si="322">+M169+M195</f>
        <v>253</v>
      </c>
      <c r="N221" s="259">
        <f t="shared" si="322"/>
        <v>353</v>
      </c>
      <c r="O221" s="178">
        <f t="shared" ref="O221:O222" si="323">+M221+N221</f>
        <v>606</v>
      </c>
      <c r="P221" s="102">
        <f>+P169+P195</f>
        <v>1</v>
      </c>
      <c r="Q221" s="184">
        <f t="shared" ref="Q221:Q222" si="324">+O221+P221</f>
        <v>607</v>
      </c>
      <c r="R221" s="258">
        <f t="shared" ref="R221:S223" si="325">+R169+R195</f>
        <v>272</v>
      </c>
      <c r="S221" s="259">
        <f t="shared" si="325"/>
        <v>730</v>
      </c>
      <c r="T221" s="178">
        <f t="shared" ref="T221:T222" si="326">+R221+S221</f>
        <v>1002</v>
      </c>
      <c r="U221" s="102">
        <f>+U169+U195</f>
        <v>1</v>
      </c>
      <c r="V221" s="187">
        <f t="shared" ref="V221:V222" si="327">+T221+U221</f>
        <v>1003</v>
      </c>
      <c r="W221" s="222">
        <f t="shared" si="316"/>
        <v>65.238879736408563</v>
      </c>
    </row>
    <row r="222" spans="2:23">
      <c r="B222" s="212"/>
      <c r="C222" s="123"/>
      <c r="D222" s="123"/>
      <c r="E222" s="123"/>
      <c r="F222" s="123"/>
      <c r="G222" s="123"/>
      <c r="H222" s="123"/>
      <c r="I222" s="124"/>
      <c r="L222" s="226" t="s">
        <v>19</v>
      </c>
      <c r="M222" s="248">
        <f t="shared" si="322"/>
        <v>194</v>
      </c>
      <c r="N222" s="249">
        <f t="shared" si="322"/>
        <v>377</v>
      </c>
      <c r="O222" s="177">
        <f t="shared" si="323"/>
        <v>571</v>
      </c>
      <c r="P222" s="102">
        <f>+P170+P196</f>
        <v>1</v>
      </c>
      <c r="Q222" s="183">
        <f t="shared" si="324"/>
        <v>572</v>
      </c>
      <c r="R222" s="248">
        <f t="shared" si="325"/>
        <v>255</v>
      </c>
      <c r="S222" s="249">
        <f t="shared" si="325"/>
        <v>715</v>
      </c>
      <c r="T222" s="177">
        <f t="shared" si="326"/>
        <v>970</v>
      </c>
      <c r="U222" s="102">
        <f>+U170+U196</f>
        <v>1</v>
      </c>
      <c r="V222" s="187">
        <f t="shared" si="327"/>
        <v>971</v>
      </c>
      <c r="W222" s="222">
        <f>IF(Q222=0,0,((V222/Q222)-1)*100)</f>
        <v>69.755244755244746</v>
      </c>
    </row>
    <row r="223" spans="2:23" ht="13.5" thickBot="1">
      <c r="B223" s="212"/>
      <c r="C223" s="123"/>
      <c r="D223" s="123"/>
      <c r="E223" s="123"/>
      <c r="F223" s="123"/>
      <c r="G223" s="123"/>
      <c r="H223" s="123"/>
      <c r="I223" s="124"/>
      <c r="L223" s="226" t="s">
        <v>20</v>
      </c>
      <c r="M223" s="248">
        <f t="shared" si="322"/>
        <v>174</v>
      </c>
      <c r="N223" s="249">
        <f t="shared" si="322"/>
        <v>581</v>
      </c>
      <c r="O223" s="177">
        <f>+M223+N223</f>
        <v>755</v>
      </c>
      <c r="P223" s="102">
        <f>+P171+P197</f>
        <v>2</v>
      </c>
      <c r="Q223" s="183">
        <f>+O223+P223</f>
        <v>757</v>
      </c>
      <c r="R223" s="248">
        <f t="shared" si="325"/>
        <v>248</v>
      </c>
      <c r="S223" s="249">
        <f t="shared" si="325"/>
        <v>676</v>
      </c>
      <c r="T223" s="177">
        <f>+R223+S223</f>
        <v>924</v>
      </c>
      <c r="U223" s="102">
        <f>+U171+U197</f>
        <v>1</v>
      </c>
      <c r="V223" s="187">
        <f>+T223+U223</f>
        <v>925</v>
      </c>
      <c r="W223" s="222">
        <f>IF(Q223=0,0,((V223/Q223)-1)*100)</f>
        <v>22.192866578599734</v>
      </c>
    </row>
    <row r="224" spans="2:23" ht="14.25" thickTop="1" thickBot="1">
      <c r="B224" s="212"/>
      <c r="C224" s="123"/>
      <c r="D224" s="123"/>
      <c r="E224" s="123"/>
      <c r="F224" s="123"/>
      <c r="G224" s="123"/>
      <c r="H224" s="123"/>
      <c r="I224" s="124"/>
      <c r="L224" s="208" t="s">
        <v>89</v>
      </c>
      <c r="M224" s="189">
        <f t="shared" ref="M224:V224" si="328">+M221+M222+M223</f>
        <v>621</v>
      </c>
      <c r="N224" s="190">
        <f t="shared" si="328"/>
        <v>1311</v>
      </c>
      <c r="O224" s="189">
        <f t="shared" si="328"/>
        <v>1932</v>
      </c>
      <c r="P224" s="189">
        <f t="shared" si="328"/>
        <v>4</v>
      </c>
      <c r="Q224" s="189">
        <f t="shared" si="328"/>
        <v>1936</v>
      </c>
      <c r="R224" s="189">
        <f t="shared" si="328"/>
        <v>775</v>
      </c>
      <c r="S224" s="190">
        <f t="shared" si="328"/>
        <v>2121</v>
      </c>
      <c r="T224" s="189">
        <f t="shared" si="328"/>
        <v>2896</v>
      </c>
      <c r="U224" s="189">
        <f t="shared" si="328"/>
        <v>3</v>
      </c>
      <c r="V224" s="191">
        <f t="shared" si="328"/>
        <v>2899</v>
      </c>
      <c r="W224" s="192">
        <f t="shared" ref="W224" si="329">IF(Q224=0,0,((V224/Q224)-1)*100)</f>
        <v>49.741735537190081</v>
      </c>
    </row>
    <row r="225" spans="1:23" ht="13.5" thickTop="1">
      <c r="B225" s="212"/>
      <c r="C225" s="123"/>
      <c r="D225" s="123"/>
      <c r="E225" s="123"/>
      <c r="F225" s="123"/>
      <c r="G225" s="123"/>
      <c r="H225" s="123"/>
      <c r="I225" s="124"/>
      <c r="L225" s="226" t="s">
        <v>21</v>
      </c>
      <c r="M225" s="248">
        <f t="shared" ref="M225:N227" si="330">+M173+M199</f>
        <v>150</v>
      </c>
      <c r="N225" s="249">
        <f t="shared" si="330"/>
        <v>476</v>
      </c>
      <c r="O225" s="177">
        <f t="shared" ref="O225:O227" si="331">+M225+N225</f>
        <v>626</v>
      </c>
      <c r="P225" s="102">
        <f>+P173+P199</f>
        <v>1</v>
      </c>
      <c r="Q225" s="183">
        <f t="shared" ref="Q225:Q227" si="332">+O225+P225</f>
        <v>627</v>
      </c>
      <c r="R225" s="248">
        <f t="shared" ref="R225:S227" si="333">+R173+R199</f>
        <v>194</v>
      </c>
      <c r="S225" s="249">
        <f t="shared" si="333"/>
        <v>583</v>
      </c>
      <c r="T225" s="177">
        <f t="shared" ref="T225:T227" si="334">+R225+S225</f>
        <v>777</v>
      </c>
      <c r="U225" s="102">
        <f>+U173+U199</f>
        <v>0</v>
      </c>
      <c r="V225" s="187">
        <f t="shared" ref="V225:V227" si="335">+T225+U225</f>
        <v>777</v>
      </c>
      <c r="W225" s="222">
        <f t="shared" si="316"/>
        <v>23.923444976076546</v>
      </c>
    </row>
    <row r="226" spans="1:23">
      <c r="B226" s="212"/>
      <c r="C226" s="123"/>
      <c r="D226" s="123"/>
      <c r="E226" s="123"/>
      <c r="F226" s="123"/>
      <c r="G226" s="123"/>
      <c r="H226" s="123"/>
      <c r="I226" s="124"/>
      <c r="L226" s="226" t="s">
        <v>90</v>
      </c>
      <c r="M226" s="248">
        <f t="shared" si="330"/>
        <v>183</v>
      </c>
      <c r="N226" s="249">
        <f t="shared" si="330"/>
        <v>568</v>
      </c>
      <c r="O226" s="177">
        <f>+M226+N226</f>
        <v>751</v>
      </c>
      <c r="P226" s="102">
        <f>+P174+P200</f>
        <v>2</v>
      </c>
      <c r="Q226" s="183">
        <f>+O226+P226</f>
        <v>753</v>
      </c>
      <c r="R226" s="248">
        <f t="shared" si="333"/>
        <v>219</v>
      </c>
      <c r="S226" s="249">
        <f t="shared" si="333"/>
        <v>652</v>
      </c>
      <c r="T226" s="177">
        <f>+R226+S226</f>
        <v>871</v>
      </c>
      <c r="U226" s="102">
        <f>+U174+U200</f>
        <v>0</v>
      </c>
      <c r="V226" s="187">
        <f>+T226+U226</f>
        <v>871</v>
      </c>
      <c r="W226" s="222">
        <f>IF(Q226=0,0,((V226/Q226)-1)*100)</f>
        <v>15.670650730411694</v>
      </c>
    </row>
    <row r="227" spans="1:23" ht="13.5" thickBot="1">
      <c r="B227" s="212"/>
      <c r="C227" s="123"/>
      <c r="D227" s="123"/>
      <c r="E227" s="123"/>
      <c r="F227" s="123"/>
      <c r="G227" s="123"/>
      <c r="H227" s="123"/>
      <c r="I227" s="124"/>
      <c r="L227" s="226" t="s">
        <v>22</v>
      </c>
      <c r="M227" s="248">
        <f t="shared" si="330"/>
        <v>211</v>
      </c>
      <c r="N227" s="249">
        <f t="shared" si="330"/>
        <v>607</v>
      </c>
      <c r="O227" s="179">
        <f t="shared" si="331"/>
        <v>818</v>
      </c>
      <c r="P227" s="255">
        <f>+P175+P201</f>
        <v>1</v>
      </c>
      <c r="Q227" s="183">
        <f t="shared" si="332"/>
        <v>819</v>
      </c>
      <c r="R227" s="248">
        <f t="shared" si="333"/>
        <v>278</v>
      </c>
      <c r="S227" s="249">
        <f t="shared" si="333"/>
        <v>767</v>
      </c>
      <c r="T227" s="179">
        <f t="shared" si="334"/>
        <v>1045</v>
      </c>
      <c r="U227" s="255">
        <f>+U175+U201</f>
        <v>0</v>
      </c>
      <c r="V227" s="187">
        <f t="shared" si="335"/>
        <v>1045</v>
      </c>
      <c r="W227" s="222">
        <f t="shared" si="316"/>
        <v>27.594627594627585</v>
      </c>
    </row>
    <row r="228" spans="1:23" ht="14.25" thickTop="1" thickBot="1">
      <c r="A228" s="125"/>
      <c r="B228" s="126"/>
      <c r="C228" s="127"/>
      <c r="D228" s="127"/>
      <c r="E228" s="127"/>
      <c r="F228" s="127"/>
      <c r="G228" s="127"/>
      <c r="H228" s="127"/>
      <c r="I228" s="128"/>
      <c r="J228" s="125"/>
      <c r="L228" s="209" t="s">
        <v>23</v>
      </c>
      <c r="M228" s="193">
        <f>+M225+M226+M227</f>
        <v>544</v>
      </c>
      <c r="N228" s="193">
        <f t="shared" ref="N228" si="336">+N225+N226+N227</f>
        <v>1651</v>
      </c>
      <c r="O228" s="194">
        <f t="shared" ref="O228" si="337">+O225+O226+O227</f>
        <v>2195</v>
      </c>
      <c r="P228" s="195">
        <f t="shared" ref="P228" si="338">+P225+P226+P227</f>
        <v>4</v>
      </c>
      <c r="Q228" s="196">
        <f t="shared" ref="Q228" si="339">+Q225+Q226+Q227</f>
        <v>2199</v>
      </c>
      <c r="R228" s="193">
        <f t="shared" ref="R228" si="340">+R225+R226+R227</f>
        <v>691</v>
      </c>
      <c r="S228" s="193">
        <f t="shared" ref="S228" si="341">+S225+S226+S227</f>
        <v>2002</v>
      </c>
      <c r="T228" s="197">
        <f t="shared" ref="T228" si="342">+T225+T226+T227</f>
        <v>2693</v>
      </c>
      <c r="U228" s="197">
        <f t="shared" ref="U228" si="343">+U225+U226+U227</f>
        <v>0</v>
      </c>
      <c r="V228" s="197">
        <f t="shared" ref="V228" si="344">+V225+V226+V227</f>
        <v>2693</v>
      </c>
      <c r="W228" s="198">
        <f t="shared" si="316"/>
        <v>22.464756707594358</v>
      </c>
    </row>
    <row r="229" spans="1:23" ht="14.25" customHeight="1" thickTop="1">
      <c r="A229" s="129"/>
      <c r="B229" s="213"/>
      <c r="C229" s="130"/>
      <c r="D229" s="130"/>
      <c r="E229" s="130"/>
      <c r="F229" s="130"/>
      <c r="G229" s="130"/>
      <c r="H229" s="130"/>
      <c r="I229" s="131"/>
      <c r="J229" s="129"/>
      <c r="K229" s="129"/>
      <c r="L229" s="260" t="s">
        <v>25</v>
      </c>
      <c r="M229" s="261">
        <f t="shared" ref="M229:N231" si="345">+M177+M203</f>
        <v>246</v>
      </c>
      <c r="N229" s="262">
        <f t="shared" si="345"/>
        <v>707</v>
      </c>
      <c r="O229" s="180">
        <f t="shared" ref="O229:O231" si="346">+M229+N229</f>
        <v>953</v>
      </c>
      <c r="P229" s="263">
        <f>+P177+P203</f>
        <v>2</v>
      </c>
      <c r="Q229" s="185">
        <f t="shared" ref="Q229:Q231" si="347">+O229+P229</f>
        <v>955</v>
      </c>
      <c r="R229" s="261">
        <f t="shared" ref="R229:S231" si="348">+R177+R203</f>
        <v>285</v>
      </c>
      <c r="S229" s="262">
        <f t="shared" si="348"/>
        <v>814</v>
      </c>
      <c r="T229" s="180">
        <f t="shared" ref="T229:T231" si="349">+R229+S229</f>
        <v>1099</v>
      </c>
      <c r="U229" s="263">
        <f>+U177+U203</f>
        <v>0</v>
      </c>
      <c r="V229" s="188">
        <f t="shared" ref="V229:V231" si="350">+T229+U229</f>
        <v>1099</v>
      </c>
      <c r="W229" s="264">
        <f t="shared" si="316"/>
        <v>15.078534031413614</v>
      </c>
    </row>
    <row r="230" spans="1:23" ht="14.25" customHeight="1">
      <c r="A230" s="129"/>
      <c r="B230" s="214"/>
      <c r="C230" s="132"/>
      <c r="D230" s="132"/>
      <c r="E230" s="132"/>
      <c r="F230" s="132"/>
      <c r="G230" s="132"/>
      <c r="H230" s="132"/>
      <c r="I230" s="133"/>
      <c r="J230" s="129"/>
      <c r="K230" s="129"/>
      <c r="L230" s="260" t="s">
        <v>26</v>
      </c>
      <c r="M230" s="261">
        <f t="shared" si="345"/>
        <v>251</v>
      </c>
      <c r="N230" s="262">
        <f t="shared" si="345"/>
        <v>694</v>
      </c>
      <c r="O230" s="180">
        <f>+M230+N230</f>
        <v>945</v>
      </c>
      <c r="P230" s="265">
        <f>+P178+P204</f>
        <v>3</v>
      </c>
      <c r="Q230" s="185">
        <f>+O230+P230</f>
        <v>948</v>
      </c>
      <c r="R230" s="261">
        <f t="shared" si="348"/>
        <v>320</v>
      </c>
      <c r="S230" s="262">
        <f t="shared" si="348"/>
        <v>979</v>
      </c>
      <c r="T230" s="180">
        <f>+R230+S230</f>
        <v>1299</v>
      </c>
      <c r="U230" s="265">
        <f>+U178+U204</f>
        <v>2</v>
      </c>
      <c r="V230" s="180">
        <f>+T230+U230</f>
        <v>1301</v>
      </c>
      <c r="W230" s="264">
        <f>IF(Q230=0,0,((V230/Q230)-1)*100)</f>
        <v>37.23628691983123</v>
      </c>
    </row>
    <row r="231" spans="1:23" ht="14.25" customHeight="1" thickBot="1">
      <c r="A231" s="129"/>
      <c r="B231" s="214"/>
      <c r="C231" s="132"/>
      <c r="D231" s="132"/>
      <c r="E231" s="132"/>
      <c r="F231" s="132"/>
      <c r="G231" s="132"/>
      <c r="H231" s="132"/>
      <c r="I231" s="133"/>
      <c r="J231" s="129"/>
      <c r="K231" s="129"/>
      <c r="L231" s="260" t="s">
        <v>27</v>
      </c>
      <c r="M231" s="261">
        <f t="shared" si="345"/>
        <v>237</v>
      </c>
      <c r="N231" s="262">
        <f t="shared" si="345"/>
        <v>650</v>
      </c>
      <c r="O231" s="181">
        <f t="shared" si="346"/>
        <v>887</v>
      </c>
      <c r="P231" s="266">
        <f>+P179+P205</f>
        <v>19</v>
      </c>
      <c r="Q231" s="185">
        <f t="shared" si="347"/>
        <v>906</v>
      </c>
      <c r="R231" s="261">
        <f t="shared" si="348"/>
        <v>385</v>
      </c>
      <c r="S231" s="262">
        <f t="shared" si="348"/>
        <v>1147</v>
      </c>
      <c r="T231" s="180">
        <f t="shared" si="349"/>
        <v>1532</v>
      </c>
      <c r="U231" s="266">
        <f>+U179+U205</f>
        <v>9</v>
      </c>
      <c r="V231" s="188">
        <f t="shared" si="350"/>
        <v>1541</v>
      </c>
      <c r="W231" s="264">
        <f>IF(Q231=0,0,((V231/Q231)-1)*100)</f>
        <v>70.08830022075054</v>
      </c>
    </row>
    <row r="232" spans="1:23" ht="14.25" customHeight="1" thickTop="1" thickBot="1">
      <c r="B232" s="212"/>
      <c r="C232" s="123"/>
      <c r="D232" s="123"/>
      <c r="E232" s="123"/>
      <c r="F232" s="123"/>
      <c r="G232" s="123"/>
      <c r="H232" s="123"/>
      <c r="I232" s="124"/>
      <c r="L232" s="208" t="s">
        <v>28</v>
      </c>
      <c r="M232" s="189">
        <f t="shared" ref="M232:V232" si="351">+M229+M230+M231</f>
        <v>734</v>
      </c>
      <c r="N232" s="190">
        <f t="shared" si="351"/>
        <v>2051</v>
      </c>
      <c r="O232" s="189">
        <f t="shared" si="351"/>
        <v>2785</v>
      </c>
      <c r="P232" s="189">
        <f t="shared" si="351"/>
        <v>24</v>
      </c>
      <c r="Q232" s="195">
        <f t="shared" si="351"/>
        <v>2809</v>
      </c>
      <c r="R232" s="189">
        <f t="shared" si="351"/>
        <v>990</v>
      </c>
      <c r="S232" s="190">
        <f t="shared" si="351"/>
        <v>2940</v>
      </c>
      <c r="T232" s="189">
        <f t="shared" si="351"/>
        <v>3930</v>
      </c>
      <c r="U232" s="189">
        <f t="shared" si="351"/>
        <v>11</v>
      </c>
      <c r="V232" s="195">
        <f t="shared" si="351"/>
        <v>3941</v>
      </c>
      <c r="W232" s="192">
        <f t="shared" ref="W232" si="352">IF(Q232=0,0,((V232/Q232)-1)*100)</f>
        <v>40.29903880384478</v>
      </c>
    </row>
    <row r="233" spans="1:23" ht="14.25" thickTop="1" thickBot="1">
      <c r="B233" s="212"/>
      <c r="C233" s="123"/>
      <c r="D233" s="123"/>
      <c r="E233" s="123"/>
      <c r="F233" s="123"/>
      <c r="G233" s="123"/>
      <c r="H233" s="123"/>
      <c r="I233" s="124"/>
      <c r="L233" s="208" t="s">
        <v>94</v>
      </c>
      <c r="M233" s="189">
        <f t="shared" ref="M233" si="353">+M224+M228+M232</f>
        <v>1899</v>
      </c>
      <c r="N233" s="190">
        <f t="shared" ref="N233" si="354">+N224+N228+N232</f>
        <v>5013</v>
      </c>
      <c r="O233" s="189">
        <f t="shared" ref="O233" si="355">+O224+O228+O232</f>
        <v>6912</v>
      </c>
      <c r="P233" s="189">
        <f t="shared" ref="P233" si="356">+P224+P228+P232</f>
        <v>32</v>
      </c>
      <c r="Q233" s="189">
        <f t="shared" ref="Q233" si="357">+Q224+Q228+Q232</f>
        <v>6944</v>
      </c>
      <c r="R233" s="189">
        <f t="shared" ref="R233" si="358">+R224+R228+R232</f>
        <v>2456</v>
      </c>
      <c r="S233" s="190">
        <f t="shared" ref="S233" si="359">+S224+S228+S232</f>
        <v>7063</v>
      </c>
      <c r="T233" s="189">
        <f t="shared" ref="T233" si="360">+T224+T228+T232</f>
        <v>9519</v>
      </c>
      <c r="U233" s="189">
        <f t="shared" ref="U233" si="361">+U224+U228+U232</f>
        <v>14</v>
      </c>
      <c r="V233" s="191">
        <f t="shared" ref="V233" si="362">+V224+V228+V232</f>
        <v>9533</v>
      </c>
      <c r="W233" s="192">
        <f t="shared" ref="W233:W234" si="363">IF(Q233=0,0,((V233/Q233)-1)*100)</f>
        <v>37.283986175115217</v>
      </c>
    </row>
    <row r="234" spans="1:23" ht="14.25" thickTop="1" thickBot="1">
      <c r="B234" s="212"/>
      <c r="C234" s="123"/>
      <c r="D234" s="123"/>
      <c r="E234" s="123"/>
      <c r="F234" s="123"/>
      <c r="G234" s="123"/>
      <c r="H234" s="123"/>
      <c r="I234" s="124"/>
      <c r="L234" s="208" t="s">
        <v>92</v>
      </c>
      <c r="M234" s="189">
        <f t="shared" ref="M234:V234" si="364">+M220+M224+M228+M232</f>
        <v>2445</v>
      </c>
      <c r="N234" s="190">
        <f t="shared" si="364"/>
        <v>5777</v>
      </c>
      <c r="O234" s="189">
        <f t="shared" si="364"/>
        <v>8222</v>
      </c>
      <c r="P234" s="189">
        <f t="shared" si="364"/>
        <v>35</v>
      </c>
      <c r="Q234" s="189">
        <f t="shared" si="364"/>
        <v>8257</v>
      </c>
      <c r="R234" s="189">
        <f t="shared" si="364"/>
        <v>3243</v>
      </c>
      <c r="S234" s="190">
        <f t="shared" si="364"/>
        <v>9246</v>
      </c>
      <c r="T234" s="189">
        <f t="shared" si="364"/>
        <v>12489</v>
      </c>
      <c r="U234" s="189">
        <f t="shared" si="364"/>
        <v>28</v>
      </c>
      <c r="V234" s="191">
        <f t="shared" si="364"/>
        <v>12517</v>
      </c>
      <c r="W234" s="192">
        <f t="shared" si="363"/>
        <v>51.592588107060664</v>
      </c>
    </row>
    <row r="235" spans="1:23" ht="13.5" thickTop="1">
      <c r="B235" s="202"/>
      <c r="C235" s="95"/>
      <c r="D235" s="95"/>
      <c r="E235" s="95"/>
      <c r="F235" s="95"/>
      <c r="G235" s="95"/>
      <c r="H235" s="95"/>
      <c r="I235" s="96"/>
      <c r="L235" s="205" t="s">
        <v>61</v>
      </c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6"/>
    </row>
  </sheetData>
  <sheetProtection password="CF53" sheet="1" objects="1" scenarios="1"/>
  <customSheetViews>
    <customSheetView guid="{ED529B84-E379-4C9B-A677-BE1D384436B0}" fitToPage="1" topLeftCell="A92">
      <selection activeCell="R99" sqref="R99"/>
      <pageMargins left="0.74803149606299213" right="0.74803149606299213" top="0.98425196850393704" bottom="0.98425196850393704" header="0.51181102362204722" footer="0.51181102362204722"/>
      <printOptions horizontalCentered="1"/>
      <pageSetup paperSize="9" scale="64" orientation="portrait" r:id="rId1"/>
      <headerFooter alignWithMargins="0">
        <oddHeader>&amp;LMonthly Air Transport statistics : Airports of Thailand Public Company Limited</oddHeader>
        <oddFooter>&amp;LAir Transport Information Division, Corporate Strategy Department&amp;C&amp;D&amp;R&amp;T</oddFooter>
      </headerFooter>
    </customSheetView>
  </customSheetViews>
  <mergeCells count="48">
    <mergeCell ref="B2:I2"/>
    <mergeCell ref="L2:W2"/>
    <mergeCell ref="B3:I3"/>
    <mergeCell ref="L3:W3"/>
    <mergeCell ref="B54:I54"/>
    <mergeCell ref="L54:W54"/>
    <mergeCell ref="M5:Q5"/>
    <mergeCell ref="R5:V5"/>
    <mergeCell ref="L28:W28"/>
    <mergeCell ref="M31:Q31"/>
    <mergeCell ref="C5:E5"/>
    <mergeCell ref="F5:H5"/>
    <mergeCell ref="B29:I29"/>
    <mergeCell ref="B28:I28"/>
    <mergeCell ref="R31:V31"/>
    <mergeCell ref="L29:W29"/>
    <mergeCell ref="C31:E31"/>
    <mergeCell ref="F31:H31"/>
    <mergeCell ref="L80:W80"/>
    <mergeCell ref="L81:W81"/>
    <mergeCell ref="B55:I55"/>
    <mergeCell ref="L55:W55"/>
    <mergeCell ref="M57:Q57"/>
    <mergeCell ref="R57:V57"/>
    <mergeCell ref="C57:E57"/>
    <mergeCell ref="F57:H57"/>
    <mergeCell ref="L184:W184"/>
    <mergeCell ref="L185:W185"/>
    <mergeCell ref="M83:Q83"/>
    <mergeCell ref="R83:V83"/>
    <mergeCell ref="M135:Q135"/>
    <mergeCell ref="R135:V135"/>
    <mergeCell ref="L106:W106"/>
    <mergeCell ref="L107:W107"/>
    <mergeCell ref="L158:W158"/>
    <mergeCell ref="L159:W159"/>
    <mergeCell ref="M161:Q161"/>
    <mergeCell ref="R161:V161"/>
    <mergeCell ref="M109:Q109"/>
    <mergeCell ref="R109:V109"/>
    <mergeCell ref="L132:W132"/>
    <mergeCell ref="L133:W133"/>
    <mergeCell ref="M213:Q213"/>
    <mergeCell ref="R213:V213"/>
    <mergeCell ref="M187:Q187"/>
    <mergeCell ref="R187:V187"/>
    <mergeCell ref="L210:W210"/>
    <mergeCell ref="L211:W211"/>
  </mergeCells>
  <phoneticPr fontId="26" type="noConversion"/>
  <conditionalFormatting sqref="J1:K1048576 A1:A1048576">
    <cfRule type="containsText" dxfId="10" priority="2" operator="containsText" text="NOT OK">
      <formula>NOT(ISERROR(SEARCH("NOT OK",A1)))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64" orientation="portrait" r:id="rId2"/>
  <headerFooter alignWithMargins="0">
    <oddHeader>&amp;LMonthly Air Transport statistics : Airports of Thailand Public Company Limited</oddHeader>
    <oddFooter>&amp;LAir Transport Information Division, Corporate Strategy Department&amp;C&amp;D&amp;R&amp;T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/>
  <dimension ref="A1:O43"/>
  <sheetViews>
    <sheetView workbookViewId="0">
      <selection activeCell="F22" sqref="F22"/>
    </sheetView>
  </sheetViews>
  <sheetFormatPr defaultRowHeight="23.25"/>
  <cols>
    <col min="1" max="1" width="14.7109375" bestFit="1" customWidth="1"/>
    <col min="2" max="2" width="11.140625" customWidth="1"/>
    <col min="3" max="3" width="14.140625" customWidth="1"/>
    <col min="4" max="4" width="10.7109375" style="57" customWidth="1"/>
    <col min="5" max="5" width="14" customWidth="1"/>
    <col min="6" max="6" width="11" style="57" customWidth="1"/>
    <col min="7" max="7" width="13" customWidth="1"/>
    <col min="8" max="8" width="11" style="57" bestFit="1" customWidth="1"/>
    <col min="10" max="10" width="9.140625" style="73"/>
    <col min="11" max="11" width="9.140625" style="57"/>
    <col min="12" max="12" width="10.85546875" style="73" bestFit="1" customWidth="1"/>
    <col min="13" max="13" width="10.7109375" style="57" bestFit="1" customWidth="1"/>
    <col min="14" max="14" width="9.140625" style="73"/>
    <col min="15" max="15" width="9.140625" style="57"/>
  </cols>
  <sheetData>
    <row r="1" spans="1:15" ht="24" thickBot="1">
      <c r="A1" s="27" t="s">
        <v>73</v>
      </c>
      <c r="B1" s="27"/>
      <c r="C1" s="27"/>
      <c r="D1" s="52"/>
      <c r="E1" s="27"/>
      <c r="F1" s="52"/>
      <c r="G1" s="27"/>
      <c r="H1" s="52"/>
    </row>
    <row r="2" spans="1:15" ht="24" thickBot="1">
      <c r="A2" s="330"/>
      <c r="B2" s="331"/>
      <c r="C2" s="322" t="s">
        <v>63</v>
      </c>
      <c r="D2" s="323"/>
      <c r="E2" s="322" t="s">
        <v>64</v>
      </c>
      <c r="F2" s="323"/>
      <c r="G2" s="322" t="s">
        <v>65</v>
      </c>
      <c r="H2" s="323"/>
    </row>
    <row r="3" spans="1:15" ht="23.25" customHeight="1" thickBot="1">
      <c r="A3" s="332"/>
      <c r="B3" s="333"/>
      <c r="C3" s="12" t="s">
        <v>66</v>
      </c>
      <c r="D3" s="53" t="s">
        <v>67</v>
      </c>
      <c r="E3" s="12" t="s">
        <v>68</v>
      </c>
      <c r="F3" s="53" t="s">
        <v>67</v>
      </c>
      <c r="G3" s="12" t="s">
        <v>69</v>
      </c>
      <c r="H3" s="53" t="s">
        <v>67</v>
      </c>
    </row>
    <row r="4" spans="1:15" ht="24" thickBot="1">
      <c r="A4" s="324">
        <v>41030</v>
      </c>
      <c r="B4" s="13" t="s">
        <v>70</v>
      </c>
      <c r="C4" s="45">
        <f>TOTAL!H23</f>
        <v>28908</v>
      </c>
      <c r="D4" s="90">
        <f>TOTAL!I23/100</f>
        <v>0.17473992197659308</v>
      </c>
      <c r="E4" s="45">
        <f>TOTAL!V23</f>
        <v>4262838</v>
      </c>
      <c r="F4" s="90">
        <f>TOTAL!W23/100</f>
        <v>9.8636741788132198E-2</v>
      </c>
      <c r="G4" s="45">
        <f>TOTAL!Z101</f>
        <v>0</v>
      </c>
      <c r="H4" s="90">
        <f>TOTAL!AA101/100</f>
        <v>0</v>
      </c>
      <c r="K4" s="73"/>
      <c r="M4" s="73"/>
    </row>
    <row r="5" spans="1:15" ht="24" thickBot="1">
      <c r="A5" s="325"/>
      <c r="B5" s="13" t="s">
        <v>71</v>
      </c>
      <c r="C5" s="45">
        <f>TOTAL!H49</f>
        <v>27853</v>
      </c>
      <c r="D5" s="90">
        <f>TOTAL!I49/100</f>
        <v>0.20774434134073361</v>
      </c>
      <c r="E5" s="45">
        <f>TOTAL!V49</f>
        <v>3457900</v>
      </c>
      <c r="F5" s="90">
        <f>TOTAL!W49/100</f>
        <v>0.22370359046007349</v>
      </c>
      <c r="G5" s="45">
        <f>TOTAL!Z127</f>
        <v>0</v>
      </c>
      <c r="H5" s="90">
        <f>TOTAL!AA127/100</f>
        <v>0</v>
      </c>
    </row>
    <row r="6" spans="1:15" ht="24" thickBot="1">
      <c r="A6" s="326"/>
      <c r="B6" s="13" t="s">
        <v>72</v>
      </c>
      <c r="C6" s="46">
        <f>TOTAL!H75</f>
        <v>56761</v>
      </c>
      <c r="D6" s="91">
        <f>TOTAL!I75/100</f>
        <v>0.19070694357037965</v>
      </c>
      <c r="E6" s="46">
        <f>TOTAL!V75</f>
        <v>7720738</v>
      </c>
      <c r="F6" s="91">
        <f>TOTAL!W75/100</f>
        <v>0.15133818340376415</v>
      </c>
      <c r="G6" s="46">
        <f>TOTAL!Z153</f>
        <v>0</v>
      </c>
      <c r="H6" s="91">
        <f>TOTAL!AA153/100</f>
        <v>0</v>
      </c>
    </row>
    <row r="7" spans="1:15" ht="7.5" customHeight="1" thickBot="1">
      <c r="A7" s="14"/>
      <c r="B7" s="15"/>
      <c r="C7" s="33"/>
      <c r="D7" s="54"/>
      <c r="E7" s="33"/>
      <c r="F7" s="54"/>
      <c r="G7" s="33"/>
      <c r="H7" s="54"/>
    </row>
    <row r="8" spans="1:15" ht="24" thickBot="1">
      <c r="A8" s="327" t="s">
        <v>86</v>
      </c>
      <c r="B8" s="16" t="s">
        <v>70</v>
      </c>
      <c r="C8" s="47">
        <f>TOTAL!H26</f>
        <v>365321</v>
      </c>
      <c r="D8" s="55">
        <f>TOTAL!I26/100</f>
        <v>0.1247844774501834</v>
      </c>
      <c r="E8" s="47">
        <f>TOTAL!V26</f>
        <v>61337060</v>
      </c>
      <c r="F8" s="55">
        <f>TOTAL!W26/100</f>
        <v>0.19809498844527121</v>
      </c>
      <c r="G8" s="47">
        <f>TOTAL!Z103</f>
        <v>0</v>
      </c>
      <c r="H8" s="55">
        <f>TOTAL!AA103/100</f>
        <v>0</v>
      </c>
    </row>
    <row r="9" spans="1:15" ht="24" thickBot="1">
      <c r="A9" s="328"/>
      <c r="B9" s="16" t="s">
        <v>71</v>
      </c>
      <c r="C9" s="47">
        <f>TOTAL!H51</f>
        <v>259148</v>
      </c>
      <c r="D9" s="55">
        <f>TOTAL!I51/100</f>
        <v>0.19995925246800383</v>
      </c>
      <c r="E9" s="47">
        <f>TOTAL!V51</f>
        <v>34548998</v>
      </c>
      <c r="F9" s="55">
        <f>TOTAL!W51/100</f>
        <v>0.2566159932028016</v>
      </c>
      <c r="G9" s="47">
        <f>TOTAL!Z129</f>
        <v>0</v>
      </c>
      <c r="H9" s="55">
        <f>TOTAL!AA129/100</f>
        <v>0</v>
      </c>
    </row>
    <row r="10" spans="1:15" ht="24" thickBot="1">
      <c r="A10" s="329"/>
      <c r="B10" s="16" t="s">
        <v>72</v>
      </c>
      <c r="C10" s="48">
        <f>TOTAL!H77</f>
        <v>536391</v>
      </c>
      <c r="D10" s="56">
        <f>TOTAL!I77/100</f>
        <v>0.18356877126553961</v>
      </c>
      <c r="E10" s="48">
        <f>TOTAL!V77</f>
        <v>80889554</v>
      </c>
      <c r="F10" s="56">
        <f>TOTAL!W77/100</f>
        <v>0.2516180722638961</v>
      </c>
      <c r="G10" s="48">
        <f>TOTAL!Z155</f>
        <v>0</v>
      </c>
      <c r="H10" s="56">
        <f>TOTAL!AA155/100</f>
        <v>0</v>
      </c>
    </row>
    <row r="12" spans="1:15" ht="24" thickBot="1">
      <c r="A12" s="26" t="s">
        <v>80</v>
      </c>
      <c r="J12" s="86" t="s">
        <v>81</v>
      </c>
    </row>
    <row r="13" spans="1:15" ht="24" thickBot="1">
      <c r="A13" s="347"/>
      <c r="B13" s="348"/>
      <c r="C13" s="351" t="s">
        <v>63</v>
      </c>
      <c r="D13" s="352"/>
      <c r="E13" s="351" t="s">
        <v>64</v>
      </c>
      <c r="F13" s="352"/>
      <c r="G13" s="351" t="s">
        <v>65</v>
      </c>
      <c r="H13" s="352"/>
      <c r="J13" s="337" t="s">
        <v>63</v>
      </c>
      <c r="K13" s="338"/>
      <c r="L13" s="337" t="s">
        <v>64</v>
      </c>
      <c r="M13" s="338"/>
      <c r="N13" s="337" t="s">
        <v>65</v>
      </c>
      <c r="O13" s="338"/>
    </row>
    <row r="14" spans="1:15" ht="24" thickBot="1">
      <c r="A14" s="349"/>
      <c r="B14" s="350"/>
      <c r="C14" s="18" t="s">
        <v>74</v>
      </c>
      <c r="D14" s="58" t="s">
        <v>67</v>
      </c>
      <c r="E14" s="18" t="s">
        <v>75</v>
      </c>
      <c r="F14" s="58" t="s">
        <v>67</v>
      </c>
      <c r="G14" s="18" t="s">
        <v>69</v>
      </c>
      <c r="H14" s="58" t="s">
        <v>67</v>
      </c>
      <c r="J14" s="87" t="s">
        <v>79</v>
      </c>
      <c r="K14" s="67" t="s">
        <v>67</v>
      </c>
      <c r="L14" s="74" t="s">
        <v>75</v>
      </c>
      <c r="M14" s="67" t="s">
        <v>67</v>
      </c>
      <c r="N14" s="74" t="s">
        <v>69</v>
      </c>
      <c r="O14" s="67" t="s">
        <v>67</v>
      </c>
    </row>
    <row r="15" spans="1:15" ht="24" thickBot="1">
      <c r="A15" s="353">
        <v>41030</v>
      </c>
      <c r="B15" s="19" t="s">
        <v>76</v>
      </c>
      <c r="C15" s="20">
        <f>BKK!$H$23</f>
        <v>18974</v>
      </c>
      <c r="D15" s="92">
        <f>BKK!$I$23/100</f>
        <v>0.12531878299033261</v>
      </c>
      <c r="E15" s="20">
        <f>BKK!$V$23</f>
        <v>2980562</v>
      </c>
      <c r="F15" s="92">
        <f>BKK!$W$23/100</f>
        <v>4.828849931328949E-2</v>
      </c>
      <c r="G15" s="20">
        <f>BKK!$Z$101</f>
        <v>0</v>
      </c>
      <c r="H15" s="92">
        <f>BKK!$AA$101/100</f>
        <v>0</v>
      </c>
      <c r="I15" s="17"/>
      <c r="J15" s="71">
        <f>DMK!$H$23</f>
        <v>5259</v>
      </c>
      <c r="K15" s="94">
        <f>DMK!$I$23/100</f>
        <v>0.40314834578441827</v>
      </c>
      <c r="L15" s="71">
        <f>DMK!$V$23</f>
        <v>673204</v>
      </c>
      <c r="M15" s="215">
        <f>DMK!$W$23/100</f>
        <v>0.32645022984180017</v>
      </c>
      <c r="N15" s="72">
        <f>DMK!$Z$101</f>
        <v>0</v>
      </c>
      <c r="O15" s="269">
        <f>DMK!$AA$101/100</f>
        <v>0</v>
      </c>
    </row>
    <row r="16" spans="1:15" ht="24" thickBot="1">
      <c r="A16" s="354"/>
      <c r="B16" s="19" t="s">
        <v>77</v>
      </c>
      <c r="C16" s="20">
        <f>BKK!$H$49</f>
        <v>5512</v>
      </c>
      <c r="D16" s="92">
        <f>BKK!$I$49/100</f>
        <v>4.8307341194370412E-2</v>
      </c>
      <c r="E16" s="20">
        <f>BKK!$V$49</f>
        <v>594614</v>
      </c>
      <c r="F16" s="92">
        <f>BKK!$W$49/100</f>
        <v>9.1567627502597629E-2</v>
      </c>
      <c r="G16" s="20">
        <f>BKK!$Z$127</f>
        <v>0</v>
      </c>
      <c r="H16" s="268">
        <f>BKK!$AA$127/100</f>
        <v>0</v>
      </c>
      <c r="I16" s="17"/>
      <c r="J16" s="71">
        <f>DMK!$H$49</f>
        <v>12637</v>
      </c>
      <c r="K16" s="94">
        <f>DMK!$I$49/100</f>
        <v>0.32158544237607201</v>
      </c>
      <c r="L16" s="71">
        <f>DMK!$V$49</f>
        <v>1611315</v>
      </c>
      <c r="M16" s="215">
        <f>DMK!$W$49/100</f>
        <v>0.31480750117909717</v>
      </c>
      <c r="N16" s="72">
        <f>DMK!$Z$127</f>
        <v>0</v>
      </c>
      <c r="O16" s="269">
        <f>DMK!$AA$127/100</f>
        <v>0</v>
      </c>
    </row>
    <row r="17" spans="1:15" ht="24" thickBot="1">
      <c r="A17" s="355"/>
      <c r="B17" s="19" t="s">
        <v>78</v>
      </c>
      <c r="C17" s="21">
        <f>BKK!$H$75</f>
        <v>24486</v>
      </c>
      <c r="D17" s="93">
        <f>BKK!$I$75/100</f>
        <v>0.10701207107012077</v>
      </c>
      <c r="E17" s="21">
        <f>BKK!$V$75</f>
        <v>3575176</v>
      </c>
      <c r="F17" s="93">
        <f>BKK!$W$75/100</f>
        <v>5.5247064712828919E-2</v>
      </c>
      <c r="G17" s="21">
        <f>BKK!$Z$153</f>
        <v>0</v>
      </c>
      <c r="H17" s="93">
        <f>BKK!$AA$153/100</f>
        <v>0</v>
      </c>
      <c r="I17" s="17"/>
      <c r="J17" s="72">
        <f>DMK!$H$75</f>
        <v>17896</v>
      </c>
      <c r="K17" s="269">
        <f>DMK!$I$75/100</f>
        <v>0.34455296769346355</v>
      </c>
      <c r="L17" s="72">
        <f>DMK!$V$75</f>
        <v>2284519</v>
      </c>
      <c r="M17" s="216">
        <f>DMK!$W$75/100</f>
        <v>0.31821709519185104</v>
      </c>
      <c r="N17" s="72">
        <f>DMK!$Z$153</f>
        <v>0</v>
      </c>
      <c r="O17" s="269">
        <f>DMK!$AA$153/100</f>
        <v>0</v>
      </c>
    </row>
    <row r="18" spans="1:15" ht="9" customHeight="1" thickBot="1">
      <c r="A18" s="14"/>
      <c r="B18" s="15"/>
      <c r="C18" s="22"/>
      <c r="D18" s="59"/>
      <c r="E18" s="22"/>
      <c r="F18" s="59"/>
      <c r="G18" s="22"/>
      <c r="H18" s="59"/>
      <c r="I18" s="17"/>
      <c r="J18" s="85"/>
      <c r="K18" s="88"/>
      <c r="L18" s="85"/>
      <c r="M18" s="88"/>
      <c r="N18" s="75"/>
      <c r="O18" s="54"/>
    </row>
    <row r="19" spans="1:15" ht="24" thickBot="1">
      <c r="A19" s="334" t="s">
        <v>87</v>
      </c>
      <c r="B19" s="23" t="s">
        <v>76</v>
      </c>
      <c r="C19" s="24">
        <f>BKK!$H$26</f>
        <v>243450</v>
      </c>
      <c r="D19" s="60">
        <f>BKK!$I$26/100</f>
        <v>7.3057851239669347E-2</v>
      </c>
      <c r="E19" s="24">
        <f>BKK!$V$26</f>
        <v>43947319</v>
      </c>
      <c r="F19" s="68">
        <f>BKK!$W$26/100</f>
        <v>0.15556223254464752</v>
      </c>
      <c r="G19" s="24">
        <f>BKK!$Z$103</f>
        <v>0</v>
      </c>
      <c r="H19" s="60">
        <f>BKK!$AA$103/100</f>
        <v>0</v>
      </c>
      <c r="I19" s="17"/>
      <c r="J19" s="76">
        <f>DMK!$H$26</f>
        <v>60874</v>
      </c>
      <c r="K19" s="68">
        <f>DMK!$I$26/100</f>
        <v>0.38548376083938374</v>
      </c>
      <c r="L19" s="76">
        <f>DMK!$V$26</f>
        <v>8490406</v>
      </c>
      <c r="M19" s="68">
        <f>DMK!$W$26/100</f>
        <v>0.58978950807823494</v>
      </c>
      <c r="N19" s="76">
        <f>DMK!$Z$103</f>
        <v>0</v>
      </c>
      <c r="O19" s="68">
        <f>DMK!$AA$103/100</f>
        <v>0</v>
      </c>
    </row>
    <row r="20" spans="1:15" ht="24" thickBot="1">
      <c r="A20" s="335"/>
      <c r="B20" s="23" t="s">
        <v>77</v>
      </c>
      <c r="C20" s="24">
        <f>BKK!$H$51</f>
        <v>51199</v>
      </c>
      <c r="D20" s="60">
        <f>BKK!$I$51/100</f>
        <v>1.7306469559688509E-2</v>
      </c>
      <c r="E20" s="24">
        <f>BKK!$V$51</f>
        <v>6407432</v>
      </c>
      <c r="F20" s="60">
        <f>BKK!$W$51/100</f>
        <v>2.513597695095493E-2</v>
      </c>
      <c r="G20" s="24">
        <f>BKK!$Z$129</f>
        <v>0</v>
      </c>
      <c r="H20" s="60">
        <f>BKK!$AA$129/100</f>
        <v>0</v>
      </c>
      <c r="I20" s="17"/>
      <c r="J20" s="76">
        <f>DMK!$H$51</f>
        <v>117035</v>
      </c>
      <c r="K20" s="68">
        <f>DMK!$I$51/100</f>
        <v>0.31596109518187432</v>
      </c>
      <c r="L20" s="76">
        <f>DMK!$V$51</f>
        <v>15387870</v>
      </c>
      <c r="M20" s="68">
        <f>DMK!$W$51/100</f>
        <v>0.41881341459400412</v>
      </c>
      <c r="N20" s="76">
        <f>DMK!$Z$129</f>
        <v>0</v>
      </c>
      <c r="O20" s="68">
        <f>DMK!$AA$129/100</f>
        <v>0</v>
      </c>
    </row>
    <row r="21" spans="1:15" ht="24" thickBot="1">
      <c r="A21" s="336"/>
      <c r="B21" s="23" t="s">
        <v>78</v>
      </c>
      <c r="C21" s="25">
        <f>BKK!$H$77</f>
        <v>235359</v>
      </c>
      <c r="D21" s="61">
        <f>BKK!$I$77/100</f>
        <v>9.9515549596602693E-2</v>
      </c>
      <c r="E21" s="25">
        <f>BKK!$V$77</f>
        <v>39481589</v>
      </c>
      <c r="F21" s="61">
        <f>BKK!$W$77/100</f>
        <v>0.17782626055451556</v>
      </c>
      <c r="G21" s="25">
        <f>BKK!$Z$155</f>
        <v>0</v>
      </c>
      <c r="H21" s="61">
        <f>BKK!$AA$155/100</f>
        <v>0</v>
      </c>
      <c r="I21" s="17"/>
      <c r="J21" s="77">
        <f>DMK!$H$77</f>
        <v>164067</v>
      </c>
      <c r="K21" s="267">
        <f>DMK!$I$77/100</f>
        <v>0.34548421751859526</v>
      </c>
      <c r="L21" s="77">
        <f>DMK!$V$77</f>
        <v>21922109</v>
      </c>
      <c r="M21" s="267">
        <f>DMK!$W$77/100</f>
        <v>0.47332288709901271</v>
      </c>
      <c r="N21" s="77">
        <f>DMK!$Z$155</f>
        <v>0</v>
      </c>
      <c r="O21" s="267">
        <f>DMK!$AA$155/100</f>
        <v>0</v>
      </c>
    </row>
    <row r="23" spans="1:15" ht="24" thickBot="1">
      <c r="A23" s="26" t="s">
        <v>82</v>
      </c>
      <c r="J23" s="86" t="s">
        <v>83</v>
      </c>
    </row>
    <row r="24" spans="1:15" ht="24" thickBot="1">
      <c r="A24" s="339"/>
      <c r="B24" s="340"/>
      <c r="C24" s="343" t="s">
        <v>63</v>
      </c>
      <c r="D24" s="344"/>
      <c r="E24" s="343" t="s">
        <v>64</v>
      </c>
      <c r="F24" s="344"/>
      <c r="G24" s="343" t="s">
        <v>65</v>
      </c>
      <c r="H24" s="344"/>
      <c r="I24" s="28"/>
      <c r="J24" s="345" t="s">
        <v>63</v>
      </c>
      <c r="K24" s="346"/>
      <c r="L24" s="345" t="s">
        <v>64</v>
      </c>
      <c r="M24" s="346"/>
      <c r="N24" s="345" t="s">
        <v>65</v>
      </c>
      <c r="O24" s="346"/>
    </row>
    <row r="25" spans="1:15" ht="24" thickBot="1">
      <c r="A25" s="341"/>
      <c r="B25" s="342"/>
      <c r="C25" s="29" t="s">
        <v>74</v>
      </c>
      <c r="D25" s="62" t="s">
        <v>67</v>
      </c>
      <c r="E25" s="29" t="s">
        <v>75</v>
      </c>
      <c r="F25" s="62" t="s">
        <v>67</v>
      </c>
      <c r="G25" s="29" t="s">
        <v>69</v>
      </c>
      <c r="H25" s="62" t="s">
        <v>67</v>
      </c>
      <c r="I25" s="30"/>
      <c r="J25" s="78" t="s">
        <v>74</v>
      </c>
      <c r="K25" s="69" t="s">
        <v>67</v>
      </c>
      <c r="L25" s="78" t="s">
        <v>75</v>
      </c>
      <c r="M25" s="69" t="s">
        <v>67</v>
      </c>
      <c r="N25" s="78" t="s">
        <v>69</v>
      </c>
      <c r="O25" s="69" t="s">
        <v>67</v>
      </c>
    </row>
    <row r="26" spans="1:15" ht="24" thickBot="1">
      <c r="A26" s="353">
        <v>41030</v>
      </c>
      <c r="B26" s="19" t="s">
        <v>76</v>
      </c>
      <c r="C26" s="34">
        <f>CNX!$H$23</f>
        <v>1202</v>
      </c>
      <c r="D26" s="50">
        <f>CNX!$I$23/100</f>
        <v>0.35665914221218964</v>
      </c>
      <c r="E26" s="35">
        <f>CNX!$V$23</f>
        <v>130467</v>
      </c>
      <c r="F26" s="50">
        <f>CNX!$W$23/100</f>
        <v>0.39801549457261332</v>
      </c>
      <c r="G26" s="34">
        <f>CNX!$Z$101</f>
        <v>0</v>
      </c>
      <c r="H26" s="50">
        <f>CNX!$AA$101/100</f>
        <v>0</v>
      </c>
      <c r="I26" s="36"/>
      <c r="J26" s="79">
        <f>CEI!$H$23</f>
        <v>31</v>
      </c>
      <c r="K26" s="50">
        <f>CEI!$I$23/100</f>
        <v>3.3333333333333437E-2</v>
      </c>
      <c r="L26" s="79">
        <f>CEI!$V$23</f>
        <v>1722</v>
      </c>
      <c r="M26" s="217">
        <f>CEI!$W$23/100</f>
        <v>0.12992125984251968</v>
      </c>
      <c r="N26" s="79">
        <f>CEI!$Z$101</f>
        <v>0</v>
      </c>
      <c r="O26" s="50">
        <f>CEI!$AA$101/100</f>
        <v>0</v>
      </c>
    </row>
    <row r="27" spans="1:15" ht="24" thickBot="1">
      <c r="A27" s="354"/>
      <c r="B27" s="19" t="s">
        <v>77</v>
      </c>
      <c r="C27" s="35">
        <f>CNX!$H$49</f>
        <v>3690</v>
      </c>
      <c r="D27" s="50">
        <f>CNX!$I$49/100</f>
        <v>0.23867069486404824</v>
      </c>
      <c r="E27" s="35">
        <f>CNX!$V$49</f>
        <v>468722</v>
      </c>
      <c r="F27" s="50">
        <f>CNX!$W$49/100</f>
        <v>0.22867418463587127</v>
      </c>
      <c r="G27" s="35">
        <f>CNX!$Z$127</f>
        <v>0</v>
      </c>
      <c r="H27" s="50">
        <f>CNX!$AA$127/100</f>
        <v>0</v>
      </c>
      <c r="I27" s="36"/>
      <c r="J27" s="79">
        <f>CEI!$H$49</f>
        <v>912</v>
      </c>
      <c r="K27" s="50">
        <f>CEI!$I$49/100</f>
        <v>0.21762349799732975</v>
      </c>
      <c r="L27" s="79">
        <f>CEI!$V$49</f>
        <v>120948</v>
      </c>
      <c r="M27" s="50">
        <f>CEI!$W$49/100</f>
        <v>0.35832528469710923</v>
      </c>
      <c r="N27" s="79">
        <f>CEI!$Z$127</f>
        <v>0</v>
      </c>
      <c r="O27" s="50">
        <f>CEI!$AA$127/100</f>
        <v>0</v>
      </c>
    </row>
    <row r="28" spans="1:15" ht="24" thickBot="1">
      <c r="A28" s="355"/>
      <c r="B28" s="19" t="s">
        <v>78</v>
      </c>
      <c r="C28" s="37">
        <f>CNX!$H$75</f>
        <v>4892</v>
      </c>
      <c r="D28" s="51">
        <f>CNX!$I$75/100</f>
        <v>0.26571798188874518</v>
      </c>
      <c r="E28" s="37">
        <f>CNX!$V$75</f>
        <v>599189</v>
      </c>
      <c r="F28" s="51">
        <f>CNX!$W$75/100</f>
        <v>0.26195796625590506</v>
      </c>
      <c r="G28" s="37">
        <f>CNX!$Z$153</f>
        <v>0</v>
      </c>
      <c r="H28" s="51">
        <f>CNX!$AA$153/100</f>
        <v>0</v>
      </c>
      <c r="I28" s="38"/>
      <c r="J28" s="80">
        <f>CEI!$H$75</f>
        <v>943</v>
      </c>
      <c r="K28" s="51">
        <f>CEI!$I$75/100</f>
        <v>0.21052631578947367</v>
      </c>
      <c r="L28" s="80">
        <f>CEI!$V$75</f>
        <v>122670</v>
      </c>
      <c r="M28" s="51">
        <f>CEI!$W$75/100</f>
        <v>0.35448181436742265</v>
      </c>
      <c r="N28" s="80">
        <f>CEI!$Z$153</f>
        <v>0</v>
      </c>
      <c r="O28" s="51">
        <f>CEI!$AA$153/100</f>
        <v>0</v>
      </c>
    </row>
    <row r="29" spans="1:15" ht="6.75" customHeight="1" thickBot="1">
      <c r="A29" s="14"/>
      <c r="B29" s="14"/>
      <c r="C29" s="33"/>
      <c r="D29" s="54"/>
      <c r="E29" s="33"/>
      <c r="F29" s="54"/>
      <c r="G29" s="33"/>
      <c r="H29" s="54"/>
      <c r="I29" s="32"/>
      <c r="J29" s="75"/>
      <c r="K29" s="54"/>
      <c r="L29" s="75"/>
      <c r="M29" s="54"/>
      <c r="N29" s="75"/>
      <c r="O29" s="54"/>
    </row>
    <row r="30" spans="1:15" ht="24" thickBot="1">
      <c r="A30" s="356" t="s">
        <v>88</v>
      </c>
      <c r="B30" s="23" t="s">
        <v>76</v>
      </c>
      <c r="C30" s="39">
        <f>CNX!$H$26</f>
        <v>15318</v>
      </c>
      <c r="D30" s="63">
        <f>CNX!$I$26/100</f>
        <v>0.35210521670050321</v>
      </c>
      <c r="E30" s="39">
        <f>CNX!$V$26</f>
        <v>1792360</v>
      </c>
      <c r="F30" s="63">
        <f>CNX!$W$26/100</f>
        <v>0.49683906366134134</v>
      </c>
      <c r="G30" s="40">
        <f>CNX!$Z$103</f>
        <v>0</v>
      </c>
      <c r="H30" s="63">
        <f>CNX!$AA$103/100</f>
        <v>0</v>
      </c>
      <c r="I30" s="36"/>
      <c r="J30" s="81">
        <f>CEI!$H$26</f>
        <v>525</v>
      </c>
      <c r="K30" s="63">
        <f>CEI!$I$26/100</f>
        <v>0.18778280542986425</v>
      </c>
      <c r="L30" s="81">
        <f>CEI!$V$26</f>
        <v>27603</v>
      </c>
      <c r="M30" s="63">
        <f>CEI!$W$26/100</f>
        <v>-1.9361944010231613E-2</v>
      </c>
      <c r="N30" s="81">
        <f>CEI!$Z$103</f>
        <v>0</v>
      </c>
      <c r="O30" s="63">
        <f>CEI!$AA$103/100</f>
        <v>0</v>
      </c>
    </row>
    <row r="31" spans="1:15" ht="24" thickBot="1">
      <c r="A31" s="357"/>
      <c r="B31" s="23" t="s">
        <v>77</v>
      </c>
      <c r="C31" s="39">
        <f>CNX!$H$51</f>
        <v>35414</v>
      </c>
      <c r="D31" s="63">
        <f>CNX!$I$51/100</f>
        <v>0.24128987031195237</v>
      </c>
      <c r="E31" s="39">
        <f>CNX!$V$51</f>
        <v>4665670</v>
      </c>
      <c r="F31" s="63">
        <f>CNX!$W$51/100</f>
        <v>0.26261486386284649</v>
      </c>
      <c r="G31" s="39">
        <f>CNX!$Z$129</f>
        <v>0</v>
      </c>
      <c r="H31" s="63">
        <f>CNX!$AA$129/100</f>
        <v>0</v>
      </c>
      <c r="I31" s="36"/>
      <c r="J31" s="81">
        <f>CEI!$H$51</f>
        <v>9260</v>
      </c>
      <c r="K31" s="63">
        <f>CEI!$I$51/100</f>
        <v>0.23220226214238182</v>
      </c>
      <c r="L31" s="81">
        <f>CEI!$V$51</f>
        <v>1211259</v>
      </c>
      <c r="M31" s="63">
        <f>CEI!$W$51/100</f>
        <v>0.27720492172334121</v>
      </c>
      <c r="N31" s="81">
        <f>CEI!$Z$129</f>
        <v>0</v>
      </c>
      <c r="O31" s="63">
        <f>CEI!$AA$129/100</f>
        <v>0</v>
      </c>
    </row>
    <row r="32" spans="1:15" ht="24" thickBot="1">
      <c r="A32" s="358"/>
      <c r="B32" s="23" t="s">
        <v>78</v>
      </c>
      <c r="C32" s="41">
        <f>CNX!$H$77</f>
        <v>47358</v>
      </c>
      <c r="D32" s="64">
        <f>CNX!$I$77/100</f>
        <v>0.26713758227644879</v>
      </c>
      <c r="E32" s="41">
        <f>CNX!$V$77</f>
        <v>6072985</v>
      </c>
      <c r="F32" s="64">
        <f>CNX!$W$77/100</f>
        <v>0.31061501511430079</v>
      </c>
      <c r="G32" s="41">
        <f>CNX!$Z$155</f>
        <v>0</v>
      </c>
      <c r="H32" s="64">
        <f>CNX!$AA$155/100</f>
        <v>0</v>
      </c>
      <c r="I32" s="38"/>
      <c r="J32" s="82">
        <f>CEI!$H$77</f>
        <v>9652</v>
      </c>
      <c r="K32" s="64">
        <f>CEI!$I$77/100</f>
        <v>0.23143659096708347</v>
      </c>
      <c r="L32" s="82">
        <f>CEI!$V$77</f>
        <v>1230467</v>
      </c>
      <c r="M32" s="64">
        <f>CEI!$W$77/100</f>
        <v>0.26962607709586783</v>
      </c>
      <c r="N32" s="82">
        <f>CEI!$Z$155</f>
        <v>0</v>
      </c>
      <c r="O32" s="64">
        <f>CEI!$AA$155/100</f>
        <v>0</v>
      </c>
    </row>
    <row r="33" spans="1:15">
      <c r="C33" s="31"/>
      <c r="D33" s="65"/>
      <c r="E33" s="31"/>
      <c r="F33" s="65"/>
      <c r="G33" s="31"/>
      <c r="H33" s="65"/>
      <c r="I33" s="31"/>
      <c r="J33" s="83"/>
      <c r="K33" s="65"/>
      <c r="L33" s="83"/>
      <c r="M33" s="65"/>
      <c r="N33" s="83"/>
      <c r="O33" s="65"/>
    </row>
    <row r="34" spans="1:15" ht="24" thickBot="1">
      <c r="A34" s="26" t="s">
        <v>84</v>
      </c>
      <c r="C34" s="31"/>
      <c r="D34" s="65"/>
      <c r="E34" s="31"/>
      <c r="F34" s="65"/>
      <c r="G34" s="31"/>
      <c r="H34" s="65"/>
      <c r="I34" s="31"/>
      <c r="J34" s="86" t="s">
        <v>85</v>
      </c>
      <c r="K34" s="65"/>
      <c r="L34" s="83"/>
      <c r="M34" s="65"/>
      <c r="N34" s="83"/>
      <c r="O34" s="65"/>
    </row>
    <row r="35" spans="1:15" ht="24" thickBot="1">
      <c r="A35" s="339"/>
      <c r="B35" s="340"/>
      <c r="C35" s="359" t="s">
        <v>63</v>
      </c>
      <c r="D35" s="360"/>
      <c r="E35" s="359" t="s">
        <v>64</v>
      </c>
      <c r="F35" s="360"/>
      <c r="G35" s="359" t="s">
        <v>65</v>
      </c>
      <c r="H35" s="360"/>
      <c r="I35" s="42"/>
      <c r="J35" s="361" t="s">
        <v>63</v>
      </c>
      <c r="K35" s="362"/>
      <c r="L35" s="361" t="s">
        <v>64</v>
      </c>
      <c r="M35" s="362"/>
      <c r="N35" s="361" t="s">
        <v>65</v>
      </c>
      <c r="O35" s="362"/>
    </row>
    <row r="36" spans="1:15" ht="24" thickBot="1">
      <c r="A36" s="341"/>
      <c r="B36" s="342"/>
      <c r="C36" s="43" t="s">
        <v>74</v>
      </c>
      <c r="D36" s="66" t="s">
        <v>67</v>
      </c>
      <c r="E36" s="43" t="s">
        <v>75</v>
      </c>
      <c r="F36" s="66" t="s">
        <v>67</v>
      </c>
      <c r="G36" s="43" t="s">
        <v>69</v>
      </c>
      <c r="H36" s="66" t="s">
        <v>67</v>
      </c>
      <c r="I36" s="44"/>
      <c r="J36" s="84" t="s">
        <v>74</v>
      </c>
      <c r="K36" s="70" t="s">
        <v>67</v>
      </c>
      <c r="L36" s="84" t="s">
        <v>75</v>
      </c>
      <c r="M36" s="70" t="s">
        <v>67</v>
      </c>
      <c r="N36" s="84" t="s">
        <v>69</v>
      </c>
      <c r="O36" s="70" t="s">
        <v>67</v>
      </c>
    </row>
    <row r="37" spans="1:15" ht="24" thickBot="1">
      <c r="A37" s="353">
        <v>41030</v>
      </c>
      <c r="B37" s="19" t="s">
        <v>76</v>
      </c>
      <c r="C37" s="35">
        <f>HKT!$H$23</f>
        <v>3286</v>
      </c>
      <c r="D37" s="50">
        <f>HKT!$I$23/100</f>
        <v>0.1180673698536918</v>
      </c>
      <c r="E37" s="35">
        <f>HKT!$V$23</f>
        <v>457791</v>
      </c>
      <c r="F37" s="50">
        <f>HKT!$W$23/100</f>
        <v>9.9132777273578623E-2</v>
      </c>
      <c r="G37" s="35">
        <f>HKT!$Z$101</f>
        <v>0</v>
      </c>
      <c r="H37" s="50">
        <f>HKT!$AA$101/100</f>
        <v>0</v>
      </c>
      <c r="I37" s="36"/>
      <c r="J37" s="79">
        <f>HDY!$H$23</f>
        <v>156</v>
      </c>
      <c r="K37" s="50">
        <f>HDY!$I$23/100</f>
        <v>8.3333333333333245E-2</v>
      </c>
      <c r="L37" s="79">
        <f>HDY!$V$23</f>
        <v>19092</v>
      </c>
      <c r="M37" s="50">
        <f>HDY!$W$23/100</f>
        <v>6.1905556482563018E-2</v>
      </c>
      <c r="N37" s="79">
        <f>HDY!$Z$101</f>
        <v>0</v>
      </c>
      <c r="O37" s="50">
        <f>HDY!$AA$101/100</f>
        <v>0</v>
      </c>
    </row>
    <row r="38" spans="1:15" ht="24" thickBot="1">
      <c r="A38" s="354"/>
      <c r="B38" s="19" t="s">
        <v>77</v>
      </c>
      <c r="C38" s="35">
        <f>HKT!$H$49</f>
        <v>3355</v>
      </c>
      <c r="D38" s="50">
        <f>HKT!$I$49/100</f>
        <v>0.17062107466852752</v>
      </c>
      <c r="E38" s="35">
        <f>HKT!$V$49</f>
        <v>402528</v>
      </c>
      <c r="F38" s="50">
        <f>HKT!$W$49/100</f>
        <v>0.17482860370023379</v>
      </c>
      <c r="G38" s="35">
        <f>HKT!$Z$127</f>
        <v>0</v>
      </c>
      <c r="H38" s="50">
        <f>HKT!$AA$127/100</f>
        <v>0</v>
      </c>
      <c r="I38" s="36"/>
      <c r="J38" s="79">
        <f>HDY!$H$49</f>
        <v>1747</v>
      </c>
      <c r="K38" s="50">
        <f>HDY!$I$49/100</f>
        <v>6.0072815533980473E-2</v>
      </c>
      <c r="L38" s="79">
        <f>HDY!$V$49</f>
        <v>259773</v>
      </c>
      <c r="M38" s="50">
        <f>HDY!$W$49/100</f>
        <v>7.1834397164583619E-2</v>
      </c>
      <c r="N38" s="79">
        <f>HDY!$Z$127</f>
        <v>0</v>
      </c>
      <c r="O38" s="50">
        <f>HDY!$AA$127/100</f>
        <v>0</v>
      </c>
    </row>
    <row r="39" spans="1:15" s="26" customFormat="1" ht="24" thickBot="1">
      <c r="A39" s="355"/>
      <c r="B39" s="49" t="s">
        <v>78</v>
      </c>
      <c r="C39" s="37">
        <f>HKT!$H$75</f>
        <v>6641</v>
      </c>
      <c r="D39" s="51">
        <f>HKT!$I$75/100</f>
        <v>0.1440137812230835</v>
      </c>
      <c r="E39" s="37">
        <f>HKT!$V$75</f>
        <v>860319</v>
      </c>
      <c r="F39" s="51">
        <f>HKT!$W$75/100</f>
        <v>0.13329750279596753</v>
      </c>
      <c r="G39" s="37">
        <f>HKT!$Z$153</f>
        <v>0</v>
      </c>
      <c r="H39" s="51">
        <f>HKT!$AA$153/100</f>
        <v>0</v>
      </c>
      <c r="I39" s="38"/>
      <c r="J39" s="80">
        <f>HDY!$H$75</f>
        <v>1903</v>
      </c>
      <c r="K39" s="51">
        <f>HDY!$I$75/100</f>
        <v>6.1941964285714191E-2</v>
      </c>
      <c r="L39" s="80">
        <f>HDY!$V$75</f>
        <v>278865</v>
      </c>
      <c r="M39" s="51">
        <f>HDY!$W$75/100</f>
        <v>7.1148719760929957E-2</v>
      </c>
      <c r="N39" s="80">
        <f>HDY!$Z$153</f>
        <v>0</v>
      </c>
      <c r="O39" s="51">
        <f>HDY!$AA$153/100</f>
        <v>0</v>
      </c>
    </row>
    <row r="40" spans="1:15" ht="8.25" customHeight="1" thickBot="1">
      <c r="A40" s="14"/>
      <c r="B40" s="14"/>
      <c r="C40" s="33"/>
      <c r="D40" s="54"/>
      <c r="E40" s="33"/>
      <c r="F40" s="54"/>
      <c r="G40" s="33"/>
      <c r="H40" s="54"/>
      <c r="I40" s="32"/>
      <c r="J40" s="75"/>
      <c r="K40" s="54"/>
      <c r="L40" s="75"/>
      <c r="M40" s="54"/>
      <c r="N40" s="75"/>
      <c r="O40" s="54"/>
    </row>
    <row r="41" spans="1:15" ht="24" thickBot="1">
      <c r="A41" s="356" t="s">
        <v>88</v>
      </c>
      <c r="B41" s="23" t="s">
        <v>76</v>
      </c>
      <c r="C41" s="39">
        <f>HKT!$H$26</f>
        <v>43316</v>
      </c>
      <c r="D41" s="63">
        <f>HKT!$I$26/100</f>
        <v>7.2523336717260412E-2</v>
      </c>
      <c r="E41" s="39">
        <f>HKT!$V$26</f>
        <v>6848457</v>
      </c>
      <c r="F41" s="63">
        <f>HKT!$W$26/100</f>
        <v>7.281395454849493E-2</v>
      </c>
      <c r="G41" s="39">
        <f>HKT!$Z$103</f>
        <v>0</v>
      </c>
      <c r="H41" s="63">
        <f>HKT!$AA$103/100</f>
        <v>0</v>
      </c>
      <c r="I41" s="36"/>
      <c r="J41" s="81">
        <f>HDY!$H$26</f>
        <v>1838</v>
      </c>
      <c r="K41" s="63">
        <f>HDY!$I$26/100</f>
        <v>8.7815587266739659E-3</v>
      </c>
      <c r="L41" s="81">
        <f>HDY!$V$26</f>
        <v>230915</v>
      </c>
      <c r="M41" s="63">
        <f>HDY!$W$26/100</f>
        <v>7.6155545406246805E-2</v>
      </c>
      <c r="N41" s="81">
        <f>HDY!$Z$103</f>
        <v>0</v>
      </c>
      <c r="O41" s="63">
        <f>HDY!$AA$103/100</f>
        <v>0</v>
      </c>
    </row>
    <row r="42" spans="1:15" ht="24" thickBot="1">
      <c r="A42" s="357"/>
      <c r="B42" s="23" t="s">
        <v>77</v>
      </c>
      <c r="C42" s="39">
        <f>HKT!$H$51</f>
        <v>29348</v>
      </c>
      <c r="D42" s="63">
        <f>HKT!$I$51/100</f>
        <v>0.13928571428571423</v>
      </c>
      <c r="E42" s="39">
        <f>HKT!$V$51</f>
        <v>4337211</v>
      </c>
      <c r="F42" s="63">
        <f>HKT!$W$51/100</f>
        <v>0.19677672411485747</v>
      </c>
      <c r="G42" s="39">
        <f>HKT!$Z$129</f>
        <v>0</v>
      </c>
      <c r="H42" s="63">
        <f>HKT!$AA$129/100</f>
        <v>0</v>
      </c>
      <c r="I42" s="36"/>
      <c r="J42" s="81">
        <f>HDY!$H$51</f>
        <v>16892</v>
      </c>
      <c r="K42" s="63">
        <f>HDY!$I$51/100</f>
        <v>0.13399570354457579</v>
      </c>
      <c r="L42" s="81">
        <f>HDY!$V$51</f>
        <v>2539556</v>
      </c>
      <c r="M42" s="63">
        <f>HDY!$W$51/100</f>
        <v>0.19223671256954566</v>
      </c>
      <c r="N42" s="81">
        <f>HDY!$Z$129</f>
        <v>0</v>
      </c>
      <c r="O42" s="63">
        <f>HDY!$AA$129/100</f>
        <v>0</v>
      </c>
    </row>
    <row r="43" spans="1:15" ht="24" thickBot="1">
      <c r="A43" s="358"/>
      <c r="B43" s="23" t="s">
        <v>78</v>
      </c>
      <c r="C43" s="41">
        <f>HKT!$H$77</f>
        <v>61703</v>
      </c>
      <c r="D43" s="64">
        <f>HKT!$I$77/100</f>
        <v>0.10823140614616446</v>
      </c>
      <c r="E43" s="41">
        <f>HKT!$V$77</f>
        <v>9473521</v>
      </c>
      <c r="F43" s="64">
        <f>HKT!$W$77/100</f>
        <v>0.13632567296275377</v>
      </c>
      <c r="G43" s="41">
        <f>HKT!$Z$155</f>
        <v>0</v>
      </c>
      <c r="H43" s="64">
        <f>HKT!$AA$155/100</f>
        <v>0</v>
      </c>
      <c r="I43" s="38"/>
      <c r="J43" s="82">
        <f>HDY!$H$77</f>
        <v>18252</v>
      </c>
      <c r="K43" s="64">
        <f>HDY!$I$77/100</f>
        <v>0.11886225709556797</v>
      </c>
      <c r="L43" s="82">
        <f>HDY!$V$77</f>
        <v>2708883</v>
      </c>
      <c r="M43" s="64">
        <f>HDY!$W$77/100</f>
        <v>0.18391562149950769</v>
      </c>
      <c r="N43" s="82">
        <f>HDY!$Z$155</f>
        <v>0</v>
      </c>
      <c r="O43" s="64">
        <f>HDY!$AA$155/100</f>
        <v>0</v>
      </c>
    </row>
  </sheetData>
  <customSheetViews>
    <customSheetView guid="{ED529B84-E379-4C9B-A677-BE1D384436B0}">
      <selection activeCell="F22" sqref="F22"/>
      <pageMargins left="0.7" right="0.7" top="0.75" bottom="0.75" header="0.3" footer="0.3"/>
    </customSheetView>
  </customSheetViews>
  <mergeCells count="33">
    <mergeCell ref="A37:A39"/>
    <mergeCell ref="A41:A43"/>
    <mergeCell ref="N24:O24"/>
    <mergeCell ref="A26:A28"/>
    <mergeCell ref="A30:A32"/>
    <mergeCell ref="A35:B36"/>
    <mergeCell ref="C35:D35"/>
    <mergeCell ref="E35:F35"/>
    <mergeCell ref="G35:H35"/>
    <mergeCell ref="J35:K35"/>
    <mergeCell ref="L35:M35"/>
    <mergeCell ref="N35:O35"/>
    <mergeCell ref="A19:A21"/>
    <mergeCell ref="J13:K13"/>
    <mergeCell ref="L13:M13"/>
    <mergeCell ref="N13:O13"/>
    <mergeCell ref="A24:B25"/>
    <mergeCell ref="C24:D24"/>
    <mergeCell ref="E24:F24"/>
    <mergeCell ref="G24:H24"/>
    <mergeCell ref="J24:K24"/>
    <mergeCell ref="L24:M24"/>
    <mergeCell ref="A13:B14"/>
    <mergeCell ref="C13:D13"/>
    <mergeCell ref="E13:F13"/>
    <mergeCell ref="G13:H13"/>
    <mergeCell ref="A15:A17"/>
    <mergeCell ref="E2:F2"/>
    <mergeCell ref="G2:H2"/>
    <mergeCell ref="A4:A6"/>
    <mergeCell ref="A8:A10"/>
    <mergeCell ref="A2:B3"/>
    <mergeCell ref="C2:D2"/>
  </mergeCells>
  <phoneticPr fontId="26" type="noConversion"/>
  <conditionalFormatting sqref="C15:H21 J15:O21 C26:H32 J26:O32 C37:H43 J37:O43 C4:H10">
    <cfRule type="cellIs" dxfId="9" priority="12" stopIfTrue="1" operator="lessThan">
      <formula>0</formula>
    </cfRule>
  </conditionalFormatting>
  <conditionalFormatting sqref="C4">
    <cfRule type="expression" dxfId="8" priority="10" stopIfTrue="1">
      <formula>IF($D$4&lt;0,TRUE,FALSE)</formula>
    </cfRule>
  </conditionalFormatting>
  <conditionalFormatting sqref="C5">
    <cfRule type="expression" dxfId="7" priority="8" stopIfTrue="1">
      <formula>IF($D$5&lt;0,TRUE,FALSE)</formula>
    </cfRule>
  </conditionalFormatting>
  <conditionalFormatting sqref="C6">
    <cfRule type="expression" dxfId="6" priority="7" stopIfTrue="1">
      <formula>IF($D$6&lt;0,TRUE,FALSE)</formula>
    </cfRule>
  </conditionalFormatting>
  <conditionalFormatting sqref="C8">
    <cfRule type="expression" dxfId="5" priority="6" stopIfTrue="1">
      <formula>IF($D$8&lt;0,TRUE,FALSE)</formula>
    </cfRule>
  </conditionalFormatting>
  <conditionalFormatting sqref="C15:H21 J15:O21 C26:H32 J26:O32 C37:H43 J37:O43 C4:H10">
    <cfRule type="cellIs" dxfId="4" priority="5" stopIfTrue="1" operator="lessThan">
      <formula>0</formula>
    </cfRule>
  </conditionalFormatting>
  <conditionalFormatting sqref="C4">
    <cfRule type="expression" dxfId="3" priority="4" stopIfTrue="1">
      <formula>IF($D$4&lt;0,TRUE,FALSE)</formula>
    </cfRule>
  </conditionalFormatting>
  <conditionalFormatting sqref="C5">
    <cfRule type="expression" dxfId="2" priority="3" stopIfTrue="1">
      <formula>IF($D$5&lt;0,TRUE,FALSE)</formula>
    </cfRule>
  </conditionalFormatting>
  <conditionalFormatting sqref="C6">
    <cfRule type="expression" dxfId="1" priority="2" stopIfTrue="1">
      <formula>IF($D$6&lt;0,TRUE,FALSE)</formula>
    </cfRule>
  </conditionalFormatting>
  <conditionalFormatting sqref="C8">
    <cfRule type="expression" dxfId="0" priority="1" stopIfTrue="1">
      <formula>IF($D$8&lt;0,TRUE,FALSE)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BKK+DMK</vt:lpstr>
      <vt:lpstr>BKK</vt:lpstr>
      <vt:lpstr>DMK</vt:lpstr>
      <vt:lpstr>CNX</vt:lpstr>
      <vt:lpstr>HDY</vt:lpstr>
      <vt:lpstr>HKT</vt:lpstr>
      <vt:lpstr>CEI</vt:lpstr>
      <vt:lpstr>TOTAL</vt:lpstr>
      <vt:lpstr>ppt รญผ</vt:lpstr>
      <vt:lpstr>BKK!Print_Area</vt:lpstr>
      <vt:lpstr>'BKK+DMK'!Print_Area</vt:lpstr>
      <vt:lpstr>CEI!Print_Area</vt:lpstr>
      <vt:lpstr>CNX!Print_Area</vt:lpstr>
      <vt:lpstr>DMK!Print_Area</vt:lpstr>
      <vt:lpstr>HDY!Print_Area</vt:lpstr>
      <vt:lpstr>HKT!Print_Area</vt:lpstr>
      <vt:lpstr>TOTAL!Print_Area</vt:lpstr>
    </vt:vector>
  </TitlesOfParts>
  <Company>aot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</dc:creator>
  <cp:lastModifiedBy>AOT</cp:lastModifiedBy>
  <cp:lastPrinted>2015-06-12T02:34:42Z</cp:lastPrinted>
  <dcterms:created xsi:type="dcterms:W3CDTF">2007-04-02T02:23:26Z</dcterms:created>
  <dcterms:modified xsi:type="dcterms:W3CDTF">2015-10-19T06:55:28Z</dcterms:modified>
</cp:coreProperties>
</file>